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6"/>
  <workbookPr/>
  <mc:AlternateContent xmlns:mc="http://schemas.openxmlformats.org/markup-compatibility/2006">
    <mc:Choice Requires="x15">
      <x15ac:absPath xmlns:x15ac="http://schemas.microsoft.com/office/spreadsheetml/2010/11/ac" url="\\10.240.59.239\cti\プロジェクト管理\22KS_(公共シ)分野間データ連携基盤\10_設計\1_コネクタ\詳細設計書\"/>
    </mc:Choice>
  </mc:AlternateContent>
  <xr:revisionPtr revIDLastSave="0" documentId="13_ncr:1_{DDD705E3-1953-4C06-A2D1-421C024CBCCA}" xr6:coauthVersionLast="47" xr6:coauthVersionMax="47" xr10:uidLastSave="{00000000-0000-0000-0000-000000000000}"/>
  <bookViews>
    <workbookView xWindow="-110" yWindow="-110" windowWidth="19420" windowHeight="10420" tabRatio="875" firstSheet="7" activeTab="7" xr2:uid="{00000000-000D-0000-FFFF-FFFF00000000}"/>
  </bookViews>
  <sheets>
    <sheet name="表紙" sheetId="23" r:id="rId1"/>
    <sheet name="変更来歴" sheetId="12" r:id="rId2"/>
    <sheet name="コード体系 (2)" sheetId="34" state="hidden" r:id="rId3"/>
    <sheet name="コード体系" sheetId="33" r:id="rId4"/>
    <sheet name="旧コード仕様" sheetId="27" state="hidden" r:id="rId5"/>
    <sheet name="共通編" sheetId="36" r:id="rId6"/>
    <sheet name="提供者編" sheetId="35" r:id="rId7"/>
    <sheet name="利用者編" sheetId="31" r:id="rId8"/>
    <sheet name="コード表" sheetId="29" state="hidden" r:id="rId9"/>
    <sheet name="common (2)" sheetId="32" state="hidden" r:id="rId10"/>
    <sheet name="一覧_old" sheetId="26" state="hidden" r:id="rId11"/>
  </sheets>
  <definedNames>
    <definedName name="_xlnm._FilterDatabase" localSheetId="9" hidden="1">'common (2)'!$A$1:$L$119</definedName>
    <definedName name="_xlnm._FilterDatabase" localSheetId="3" hidden="1">コード体系!$A$14:$K$98</definedName>
    <definedName name="_xlnm._FilterDatabase" localSheetId="8" hidden="1">コード表!$A$1:$N$29</definedName>
    <definedName name="_xlnm._FilterDatabase" localSheetId="5" hidden="1">共通編!$A$3:$V$37</definedName>
    <definedName name="_xlnm._FilterDatabase" localSheetId="6" hidden="1">提供者編!$A$3:$V$63</definedName>
    <definedName name="_xlnm._FilterDatabase" localSheetId="7" hidden="1">利用者編!$A$3:$V$77</definedName>
    <definedName name="_xlnm.Print_Area" localSheetId="3">コード体系!$A$1:$K$98</definedName>
    <definedName name="_xlnm.Print_Area" localSheetId="10">一覧_old!$A$1:$J$97</definedName>
    <definedName name="_xlnm.Print_Area" localSheetId="5">共通編!$A$1:$Q$37</definedName>
    <definedName name="_xlnm.Print_Area" localSheetId="6">提供者編!$A$1:$Q$63</definedName>
    <definedName name="_xlnm.Print_Area" localSheetId="7">利用者編!$A$1:$Q$77</definedName>
    <definedName name="_xlnm.Print_Titles" localSheetId="5">共通編!$1:$3</definedName>
    <definedName name="_xlnm.Print_Titles" localSheetId="6">提供者編!$1:$3</definedName>
    <definedName name="_xlnm.Print_Titles" localSheetId="7">利用者編!$1:$3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5" i="31" l="1"/>
  <c r="M55" i="31"/>
  <c r="O55" i="31"/>
  <c r="T55" i="31"/>
  <c r="V63" i="35"/>
  <c r="V62" i="35"/>
  <c r="V61" i="35"/>
  <c r="V60" i="35"/>
  <c r="V59" i="35"/>
  <c r="V58" i="35"/>
  <c r="V57" i="35"/>
  <c r="V56" i="35"/>
  <c r="V55" i="35"/>
  <c r="V54" i="35"/>
  <c r="V53" i="35"/>
  <c r="V52" i="35"/>
  <c r="V51" i="35"/>
  <c r="V50" i="35"/>
  <c r="V49" i="35"/>
  <c r="V48" i="35"/>
  <c r="V47" i="35"/>
  <c r="V46" i="35"/>
  <c r="V45" i="35"/>
  <c r="V44" i="35"/>
  <c r="V43" i="35"/>
  <c r="V42" i="35"/>
  <c r="V41" i="35"/>
  <c r="V40" i="35"/>
  <c r="V39" i="35"/>
  <c r="V38" i="35"/>
  <c r="V37" i="35"/>
  <c r="V36" i="35"/>
  <c r="V35" i="35"/>
  <c r="V34" i="35"/>
  <c r="V33" i="35"/>
  <c r="V32" i="35"/>
  <c r="V31" i="35"/>
  <c r="V30" i="35"/>
  <c r="V29" i="35"/>
  <c r="V28" i="35"/>
  <c r="V27" i="35"/>
  <c r="V26" i="35"/>
  <c r="V25" i="35"/>
  <c r="V24" i="35"/>
  <c r="V23" i="35"/>
  <c r="V22" i="35"/>
  <c r="V21" i="35"/>
  <c r="V20" i="35"/>
  <c r="V19" i="35"/>
  <c r="V18" i="35"/>
  <c r="V17" i="35"/>
  <c r="V16" i="35"/>
  <c r="V15" i="35"/>
  <c r="V14" i="35"/>
  <c r="V13" i="35"/>
  <c r="V12" i="35"/>
  <c r="V11" i="35"/>
  <c r="V10" i="35"/>
  <c r="V9" i="35"/>
  <c r="V8" i="35"/>
  <c r="V7" i="35"/>
  <c r="V6" i="35"/>
  <c r="V5" i="35"/>
  <c r="V4" i="35"/>
  <c r="V4" i="36"/>
  <c r="V38" i="36"/>
  <c r="V37" i="36"/>
  <c r="V36" i="36"/>
  <c r="V35" i="36"/>
  <c r="V34" i="36"/>
  <c r="V33" i="36"/>
  <c r="V32" i="36"/>
  <c r="V31" i="36"/>
  <c r="V30" i="36"/>
  <c r="V29" i="36"/>
  <c r="V28" i="36"/>
  <c r="V27" i="36"/>
  <c r="V26" i="36"/>
  <c r="V25" i="36"/>
  <c r="V24" i="36"/>
  <c r="V23" i="36"/>
  <c r="V22" i="36"/>
  <c r="V21" i="36"/>
  <c r="V20" i="36"/>
  <c r="V19" i="36"/>
  <c r="V18" i="36"/>
  <c r="V17" i="36"/>
  <c r="V16" i="36"/>
  <c r="V15" i="36"/>
  <c r="V14" i="36"/>
  <c r="V13" i="36"/>
  <c r="V12" i="36"/>
  <c r="V11" i="36"/>
  <c r="V10" i="36"/>
  <c r="V9" i="36"/>
  <c r="V8" i="36"/>
  <c r="V7" i="36"/>
  <c r="V6" i="36"/>
  <c r="V5" i="36"/>
  <c r="T77" i="31"/>
  <c r="T76" i="31"/>
  <c r="T75" i="31"/>
  <c r="T74" i="31"/>
  <c r="T73" i="31"/>
  <c r="T72" i="31"/>
  <c r="T71" i="31"/>
  <c r="T70" i="31"/>
  <c r="T69" i="31"/>
  <c r="T68" i="31"/>
  <c r="T67" i="31"/>
  <c r="T66" i="31"/>
  <c r="T65" i="31"/>
  <c r="T64" i="31"/>
  <c r="T63" i="31"/>
  <c r="T62" i="31"/>
  <c r="T61" i="31"/>
  <c r="T60" i="31"/>
  <c r="T59" i="31"/>
  <c r="T58" i="31"/>
  <c r="T57" i="31"/>
  <c r="T56" i="31"/>
  <c r="T54" i="31"/>
  <c r="T53" i="31"/>
  <c r="T52" i="31"/>
  <c r="T51" i="31"/>
  <c r="T50" i="31"/>
  <c r="T49" i="31"/>
  <c r="T48" i="31"/>
  <c r="T47" i="31"/>
  <c r="T46" i="31"/>
  <c r="T45" i="31"/>
  <c r="T44" i="31"/>
  <c r="T43" i="31"/>
  <c r="T42" i="31"/>
  <c r="T41" i="31"/>
  <c r="T40" i="31"/>
  <c r="T39" i="31"/>
  <c r="T38" i="31"/>
  <c r="T37" i="31"/>
  <c r="T36" i="31"/>
  <c r="T35" i="31"/>
  <c r="T34" i="31"/>
  <c r="T33" i="31"/>
  <c r="T32" i="31"/>
  <c r="T31" i="31"/>
  <c r="T30" i="31"/>
  <c r="T29" i="31"/>
  <c r="T28" i="31"/>
  <c r="T27" i="31"/>
  <c r="T26" i="31"/>
  <c r="T25" i="31"/>
  <c r="T24" i="31"/>
  <c r="T23" i="31"/>
  <c r="T22" i="31"/>
  <c r="T21" i="31"/>
  <c r="T20" i="31"/>
  <c r="T19" i="31"/>
  <c r="T18" i="31"/>
  <c r="T17" i="31"/>
  <c r="T16" i="31"/>
  <c r="T15" i="31"/>
  <c r="T14" i="31"/>
  <c r="T13" i="31"/>
  <c r="T12" i="31"/>
  <c r="T11" i="31"/>
  <c r="T10" i="31"/>
  <c r="T9" i="31"/>
  <c r="T8" i="31"/>
  <c r="T7" i="31"/>
  <c r="T6" i="31"/>
  <c r="T5" i="31"/>
  <c r="T4" i="31"/>
  <c r="T24" i="35"/>
  <c r="T23" i="35"/>
  <c r="T22" i="35"/>
  <c r="T21" i="35"/>
  <c r="T20" i="35"/>
  <c r="T19" i="35"/>
  <c r="T18" i="35"/>
  <c r="T17" i="35"/>
  <c r="T16" i="35"/>
  <c r="T15" i="35"/>
  <c r="T14" i="35"/>
  <c r="T13" i="35"/>
  <c r="T12" i="35"/>
  <c r="T11" i="35"/>
  <c r="T10" i="35"/>
  <c r="T9" i="35"/>
  <c r="T8" i="35"/>
  <c r="T7" i="35"/>
  <c r="T6" i="35"/>
  <c r="T5" i="35"/>
  <c r="T4" i="35"/>
  <c r="T5" i="36"/>
  <c r="T6" i="36"/>
  <c r="T7" i="36"/>
  <c r="T8" i="36"/>
  <c r="T9" i="36"/>
  <c r="T10" i="36"/>
  <c r="T11" i="36"/>
  <c r="T12" i="36"/>
  <c r="T13" i="36"/>
  <c r="T14" i="36"/>
  <c r="T15" i="36"/>
  <c r="T16" i="36"/>
  <c r="T17" i="36"/>
  <c r="T18" i="36"/>
  <c r="T19" i="36"/>
  <c r="T20" i="36"/>
  <c r="T21" i="36"/>
  <c r="T22" i="36"/>
  <c r="T23" i="36"/>
  <c r="T24" i="36"/>
  <c r="T25" i="36"/>
  <c r="T26" i="36"/>
  <c r="T27" i="36"/>
  <c r="T28" i="36"/>
  <c r="T29" i="36"/>
  <c r="T30" i="36"/>
  <c r="T31" i="36"/>
  <c r="T32" i="36"/>
  <c r="T33" i="36"/>
  <c r="T34" i="36"/>
  <c r="T35" i="36"/>
  <c r="T36" i="36"/>
  <c r="T37" i="36"/>
  <c r="T38" i="36"/>
  <c r="T4" i="36"/>
  <c r="U38" i="36"/>
  <c r="U37" i="36"/>
  <c r="U36" i="36"/>
  <c r="U35" i="36"/>
  <c r="U34" i="36"/>
  <c r="U33" i="36"/>
  <c r="U32" i="36"/>
  <c r="U31" i="36"/>
  <c r="U30" i="36"/>
  <c r="U29" i="36"/>
  <c r="U28" i="36"/>
  <c r="U27" i="36"/>
  <c r="U26" i="36"/>
  <c r="U25" i="36"/>
  <c r="U24" i="36"/>
  <c r="U23" i="36"/>
  <c r="U22" i="36"/>
  <c r="U21" i="36"/>
  <c r="U20" i="36"/>
  <c r="U19" i="36"/>
  <c r="U18" i="36"/>
  <c r="U17" i="36"/>
  <c r="U16" i="36"/>
  <c r="U15" i="36"/>
  <c r="U14" i="36"/>
  <c r="U13" i="36"/>
  <c r="U12" i="36"/>
  <c r="U11" i="36"/>
  <c r="U10" i="36"/>
  <c r="U9" i="36"/>
  <c r="U8" i="36"/>
  <c r="U7" i="36"/>
  <c r="U6" i="36"/>
  <c r="U5" i="36"/>
  <c r="U4" i="36"/>
  <c r="U24" i="35"/>
  <c r="U23" i="35"/>
  <c r="U22" i="35"/>
  <c r="U21" i="35"/>
  <c r="U20" i="35"/>
  <c r="U19" i="35"/>
  <c r="U18" i="35"/>
  <c r="U17" i="35"/>
  <c r="U16" i="35"/>
  <c r="U15" i="35"/>
  <c r="U14" i="35"/>
  <c r="U13" i="35"/>
  <c r="U12" i="35"/>
  <c r="U11" i="35"/>
  <c r="U10" i="35"/>
  <c r="U9" i="35"/>
  <c r="U8" i="35"/>
  <c r="U7" i="35"/>
  <c r="U6" i="35"/>
  <c r="U5" i="35"/>
  <c r="U4" i="35"/>
  <c r="D62" i="35" l="1"/>
  <c r="D63" i="35" s="1"/>
  <c r="D57" i="35"/>
  <c r="D58" i="35" s="1"/>
  <c r="D59" i="35" s="1"/>
  <c r="D60" i="35" s="1"/>
  <c r="D61" i="35" s="1"/>
  <c r="D56" i="35"/>
  <c r="D55" i="35"/>
  <c r="D53" i="35"/>
  <c r="D54" i="35" s="1"/>
  <c r="D52" i="35"/>
  <c r="D51" i="35"/>
  <c r="D48" i="35"/>
  <c r="D49" i="35" s="1"/>
  <c r="D50" i="35" s="1"/>
  <c r="D46" i="35"/>
  <c r="D47" i="35" s="1"/>
  <c r="D44" i="35"/>
  <c r="D45" i="35" s="1"/>
  <c r="D32" i="35"/>
  <c r="D33" i="35" s="1"/>
  <c r="D34" i="35" s="1"/>
  <c r="D35" i="35" s="1"/>
  <c r="D36" i="35" s="1"/>
  <c r="D37" i="35" s="1"/>
  <c r="D38" i="35" s="1"/>
  <c r="D39" i="35" s="1"/>
  <c r="D40" i="35" s="1"/>
  <c r="D41" i="35" s="1"/>
  <c r="D42" i="35" s="1"/>
  <c r="D43" i="35" s="1"/>
  <c r="D31" i="35"/>
  <c r="D29" i="35"/>
  <c r="D30" i="35" s="1"/>
  <c r="D28" i="35"/>
  <c r="T29" i="35"/>
  <c r="O29" i="35"/>
  <c r="M29" i="35"/>
  <c r="A29" i="35"/>
  <c r="O12" i="31"/>
  <c r="M12" i="31"/>
  <c r="A12" i="31"/>
  <c r="B29" i="35" l="1"/>
  <c r="A26" i="36"/>
  <c r="D31" i="36"/>
  <c r="D32" i="36" s="1"/>
  <c r="D33" i="36" s="1"/>
  <c r="D34" i="36" s="1"/>
  <c r="D35" i="36" s="1"/>
  <c r="D36" i="36" s="1"/>
  <c r="D37" i="36" s="1"/>
  <c r="D38" i="36" s="1"/>
  <c r="D21" i="36"/>
  <c r="D22" i="36" s="1"/>
  <c r="D23" i="36" s="1"/>
  <c r="D24" i="36" s="1"/>
  <c r="D25" i="36" s="1"/>
  <c r="D26" i="36" s="1"/>
  <c r="D27" i="36" s="1"/>
  <c r="D28" i="36" s="1"/>
  <c r="D29" i="36" s="1"/>
  <c r="D30" i="36" s="1"/>
  <c r="D13" i="36"/>
  <c r="D14" i="36" s="1"/>
  <c r="D15" i="36" s="1"/>
  <c r="D16" i="36" s="1"/>
  <c r="D17" i="36" s="1"/>
  <c r="D18" i="36" s="1"/>
  <c r="D19" i="36" s="1"/>
  <c r="D20" i="36" s="1"/>
  <c r="D11" i="36"/>
  <c r="D12" i="36" s="1"/>
  <c r="D10" i="36"/>
  <c r="D9" i="36"/>
  <c r="D8" i="36"/>
  <c r="T36" i="35"/>
  <c r="O42" i="35"/>
  <c r="M42" i="35"/>
  <c r="T43" i="35"/>
  <c r="O43" i="35"/>
  <c r="M43" i="35"/>
  <c r="A43" i="35"/>
  <c r="O37" i="35"/>
  <c r="M37" i="35"/>
  <c r="A37" i="35"/>
  <c r="A43" i="31"/>
  <c r="A39" i="31"/>
  <c r="A37" i="31"/>
  <c r="A38" i="31"/>
  <c r="A69" i="31"/>
  <c r="A68" i="31"/>
  <c r="T54" i="35"/>
  <c r="A54" i="35"/>
  <c r="T40" i="35"/>
  <c r="T39" i="35"/>
  <c r="A39" i="35"/>
  <c r="A30" i="35"/>
  <c r="T28" i="35"/>
  <c r="A28" i="35"/>
  <c r="A12" i="35"/>
  <c r="A16" i="35"/>
  <c r="A18" i="35"/>
  <c r="A19" i="35"/>
  <c r="A20" i="35"/>
  <c r="A22" i="35"/>
  <c r="U29" i="35" l="1"/>
  <c r="A13" i="35"/>
  <c r="A14" i="35"/>
  <c r="A15" i="35"/>
  <c r="A8" i="35"/>
  <c r="A5" i="35"/>
  <c r="A11" i="31"/>
  <c r="A8" i="31"/>
  <c r="A6" i="31"/>
  <c r="A5" i="31"/>
  <c r="A51" i="31"/>
  <c r="A4" i="31"/>
  <c r="A38" i="36"/>
  <c r="A33" i="36"/>
  <c r="A9" i="36"/>
  <c r="A11" i="36"/>
  <c r="T32" i="35"/>
  <c r="T35" i="35"/>
  <c r="T38" i="35"/>
  <c r="T42" i="35"/>
  <c r="T47" i="35"/>
  <c r="T49" i="35"/>
  <c r="T52" i="35"/>
  <c r="T53" i="35"/>
  <c r="T59" i="35"/>
  <c r="T60" i="35"/>
  <c r="T61" i="35"/>
  <c r="A7" i="35"/>
  <c r="A17" i="35"/>
  <c r="A40" i="35"/>
  <c r="A9" i="31"/>
  <c r="A17" i="31"/>
  <c r="A30" i="31"/>
  <c r="A35" i="35"/>
  <c r="A63" i="35"/>
  <c r="A62" i="35"/>
  <c r="A56" i="35"/>
  <c r="A55" i="35"/>
  <c r="A61" i="35"/>
  <c r="A60" i="35"/>
  <c r="A59" i="35"/>
  <c r="A58" i="35"/>
  <c r="A53" i="35"/>
  <c r="A57" i="35"/>
  <c r="A52" i="35"/>
  <c r="A51" i="35"/>
  <c r="A50" i="35"/>
  <c r="A49" i="35"/>
  <c r="A48" i="35"/>
  <c r="A47" i="35"/>
  <c r="A46" i="35"/>
  <c r="A45" i="35"/>
  <c r="A44" i="35"/>
  <c r="A42" i="35"/>
  <c r="A41" i="35"/>
  <c r="A38" i="35"/>
  <c r="A36" i="35"/>
  <c r="A34" i="35"/>
  <c r="A33" i="35"/>
  <c r="A32" i="35"/>
  <c r="A31" i="35"/>
  <c r="A27" i="35"/>
  <c r="A26" i="35"/>
  <c r="A25" i="35"/>
  <c r="A24" i="35"/>
  <c r="A23" i="35"/>
  <c r="A21" i="35"/>
  <c r="A11" i="35"/>
  <c r="A10" i="35"/>
  <c r="A9" i="35"/>
  <c r="A6" i="35"/>
  <c r="A4" i="35"/>
  <c r="A10" i="31"/>
  <c r="A13" i="31"/>
  <c r="A14" i="31"/>
  <c r="A15" i="31"/>
  <c r="A16" i="31"/>
  <c r="A18" i="31"/>
  <c r="A19" i="31"/>
  <c r="A20" i="31"/>
  <c r="A21" i="31"/>
  <c r="A22" i="31"/>
  <c r="A23" i="31"/>
  <c r="A24" i="31"/>
  <c r="A25" i="31"/>
  <c r="A26" i="31"/>
  <c r="A27" i="31"/>
  <c r="A28" i="31"/>
  <c r="A29" i="31"/>
  <c r="A31" i="31"/>
  <c r="A32" i="31"/>
  <c r="A33" i="31"/>
  <c r="A34" i="31"/>
  <c r="A35" i="31"/>
  <c r="A36" i="31"/>
  <c r="A40" i="31"/>
  <c r="A41" i="31"/>
  <c r="A42" i="31"/>
  <c r="A44" i="31"/>
  <c r="A45" i="31"/>
  <c r="A46" i="31"/>
  <c r="A47" i="31"/>
  <c r="A48" i="31"/>
  <c r="A49" i="31"/>
  <c r="A50" i="31"/>
  <c r="A52" i="31"/>
  <c r="A53" i="31"/>
  <c r="A54" i="31"/>
  <c r="A56" i="31"/>
  <c r="A57" i="31"/>
  <c r="A58" i="31"/>
  <c r="A59" i="31"/>
  <c r="A60" i="31"/>
  <c r="A61" i="31"/>
  <c r="A62" i="31"/>
  <c r="A63" i="31"/>
  <c r="A64" i="31"/>
  <c r="A65" i="31"/>
  <c r="A66" i="31"/>
  <c r="A67" i="31"/>
  <c r="A73" i="31"/>
  <c r="A74" i="31"/>
  <c r="A75" i="31"/>
  <c r="A76" i="31"/>
  <c r="A77" i="31"/>
  <c r="A70" i="31"/>
  <c r="A71" i="31"/>
  <c r="A72" i="31"/>
  <c r="A7" i="31"/>
  <c r="A37" i="36"/>
  <c r="A36" i="36"/>
  <c r="A35" i="36"/>
  <c r="A34" i="36"/>
  <c r="A32" i="36"/>
  <c r="A31" i="36"/>
  <c r="A30" i="36"/>
  <c r="A29" i="36"/>
  <c r="A28" i="36"/>
  <c r="A27" i="36"/>
  <c r="A25" i="36"/>
  <c r="A24" i="36"/>
  <c r="A23" i="36"/>
  <c r="A22" i="36"/>
  <c r="A21" i="36"/>
  <c r="A20" i="36"/>
  <c r="A19" i="36"/>
  <c r="A18" i="36"/>
  <c r="A17" i="36"/>
  <c r="A16" i="36"/>
  <c r="A15" i="36"/>
  <c r="A14" i="36"/>
  <c r="A13" i="36"/>
  <c r="A12" i="36"/>
  <c r="A10" i="36"/>
  <c r="A8" i="36"/>
  <c r="A7" i="36"/>
  <c r="A6" i="36"/>
  <c r="A5" i="36"/>
  <c r="A4" i="36"/>
  <c r="P70" i="33"/>
  <c r="O70" i="33"/>
  <c r="N70" i="33"/>
  <c r="M70" i="33"/>
  <c r="K70" i="33"/>
  <c r="A70" i="33"/>
  <c r="P16" i="33"/>
  <c r="O16" i="33"/>
  <c r="N16" i="33"/>
  <c r="M16" i="33"/>
  <c r="K16" i="33"/>
  <c r="A16" i="33"/>
  <c r="P17" i="33"/>
  <c r="O17" i="33"/>
  <c r="N17" i="33"/>
  <c r="M17" i="33"/>
  <c r="K17" i="33"/>
  <c r="A17" i="33"/>
  <c r="P15" i="33"/>
  <c r="O15" i="33"/>
  <c r="N15" i="33"/>
  <c r="M15" i="33"/>
  <c r="K15" i="33"/>
  <c r="A15" i="33"/>
  <c r="M19" i="33"/>
  <c r="N19" i="33"/>
  <c r="O19" i="33"/>
  <c r="P19" i="33"/>
  <c r="M20" i="33"/>
  <c r="N20" i="33"/>
  <c r="O20" i="33"/>
  <c r="P20" i="33"/>
  <c r="M21" i="33"/>
  <c r="N21" i="33"/>
  <c r="O21" i="33"/>
  <c r="P21" i="33"/>
  <c r="M22" i="33"/>
  <c r="N22" i="33"/>
  <c r="O22" i="33"/>
  <c r="P22" i="33"/>
  <c r="M23" i="33"/>
  <c r="N23" i="33"/>
  <c r="O23" i="33"/>
  <c r="P23" i="33"/>
  <c r="M24" i="33"/>
  <c r="N24" i="33"/>
  <c r="O24" i="33"/>
  <c r="P24" i="33"/>
  <c r="M25" i="33"/>
  <c r="N25" i="33"/>
  <c r="O25" i="33"/>
  <c r="P25" i="33"/>
  <c r="M26" i="33"/>
  <c r="N26" i="33"/>
  <c r="O26" i="33"/>
  <c r="P26" i="33"/>
  <c r="M27" i="33"/>
  <c r="N27" i="33"/>
  <c r="O27" i="33"/>
  <c r="P27" i="33"/>
  <c r="M28" i="33"/>
  <c r="N28" i="33"/>
  <c r="O28" i="33"/>
  <c r="P28" i="33"/>
  <c r="M29" i="33"/>
  <c r="N29" i="33"/>
  <c r="O29" i="33"/>
  <c r="P29" i="33"/>
  <c r="M30" i="33"/>
  <c r="N30" i="33"/>
  <c r="O30" i="33"/>
  <c r="P30" i="33"/>
  <c r="M31" i="33"/>
  <c r="N31" i="33"/>
  <c r="O31" i="33"/>
  <c r="P31" i="33"/>
  <c r="M32" i="33"/>
  <c r="N32" i="33"/>
  <c r="O32" i="33"/>
  <c r="P32" i="33"/>
  <c r="M33" i="33"/>
  <c r="N33" i="33"/>
  <c r="O33" i="33"/>
  <c r="P33" i="33"/>
  <c r="M34" i="33"/>
  <c r="N34" i="33"/>
  <c r="O34" i="33"/>
  <c r="P34" i="33"/>
  <c r="M35" i="33"/>
  <c r="N35" i="33"/>
  <c r="O35" i="33"/>
  <c r="P35" i="33"/>
  <c r="M36" i="33"/>
  <c r="N36" i="33"/>
  <c r="O36" i="33"/>
  <c r="P36" i="33"/>
  <c r="M37" i="33"/>
  <c r="N37" i="33"/>
  <c r="O37" i="33"/>
  <c r="P37" i="33"/>
  <c r="M38" i="33"/>
  <c r="N38" i="33"/>
  <c r="O38" i="33"/>
  <c r="P38" i="33"/>
  <c r="M39" i="33"/>
  <c r="N39" i="33"/>
  <c r="O39" i="33"/>
  <c r="P39" i="33"/>
  <c r="M40" i="33"/>
  <c r="N40" i="33"/>
  <c r="O40" i="33"/>
  <c r="P40" i="33"/>
  <c r="M41" i="33"/>
  <c r="N41" i="33"/>
  <c r="O41" i="33"/>
  <c r="P41" i="33"/>
  <c r="M42" i="33"/>
  <c r="N42" i="33"/>
  <c r="O42" i="33"/>
  <c r="P42" i="33"/>
  <c r="M43" i="33"/>
  <c r="N43" i="33"/>
  <c r="O43" i="33"/>
  <c r="P43" i="33"/>
  <c r="M44" i="33"/>
  <c r="N44" i="33"/>
  <c r="O44" i="33"/>
  <c r="P44" i="33"/>
  <c r="M45" i="33"/>
  <c r="N45" i="33"/>
  <c r="O45" i="33"/>
  <c r="P45" i="33"/>
  <c r="M46" i="33"/>
  <c r="N46" i="33"/>
  <c r="O46" i="33"/>
  <c r="P46" i="33"/>
  <c r="M47" i="33"/>
  <c r="N47" i="33"/>
  <c r="O47" i="33"/>
  <c r="P47" i="33"/>
  <c r="M48" i="33"/>
  <c r="N48" i="33"/>
  <c r="O48" i="33"/>
  <c r="P48" i="33"/>
  <c r="M49" i="33"/>
  <c r="N49" i="33"/>
  <c r="O49" i="33"/>
  <c r="P49" i="33"/>
  <c r="M50" i="33"/>
  <c r="N50" i="33"/>
  <c r="O50" i="33"/>
  <c r="P50" i="33"/>
  <c r="M51" i="33"/>
  <c r="N51" i="33"/>
  <c r="O51" i="33"/>
  <c r="P51" i="33"/>
  <c r="M52" i="33"/>
  <c r="N52" i="33"/>
  <c r="O52" i="33"/>
  <c r="P52" i="33"/>
  <c r="M53" i="33"/>
  <c r="N53" i="33"/>
  <c r="O53" i="33"/>
  <c r="P53" i="33"/>
  <c r="M54" i="33"/>
  <c r="N54" i="33"/>
  <c r="O54" i="33"/>
  <c r="P54" i="33"/>
  <c r="M55" i="33"/>
  <c r="N55" i="33"/>
  <c r="O55" i="33"/>
  <c r="P55" i="33"/>
  <c r="M58" i="33"/>
  <c r="N58" i="33"/>
  <c r="O58" i="33"/>
  <c r="P58" i="33"/>
  <c r="M59" i="33"/>
  <c r="N59" i="33"/>
  <c r="O59" i="33"/>
  <c r="P59" i="33"/>
  <c r="M56" i="33"/>
  <c r="N56" i="33"/>
  <c r="O56" i="33"/>
  <c r="P56" i="33"/>
  <c r="M57" i="33"/>
  <c r="N57" i="33"/>
  <c r="O57" i="33"/>
  <c r="P57" i="33"/>
  <c r="M60" i="33"/>
  <c r="N60" i="33"/>
  <c r="O60" i="33"/>
  <c r="P60" i="33"/>
  <c r="M61" i="33"/>
  <c r="N61" i="33"/>
  <c r="O61" i="33"/>
  <c r="P61" i="33"/>
  <c r="M62" i="33"/>
  <c r="N62" i="33"/>
  <c r="O62" i="33"/>
  <c r="P62" i="33"/>
  <c r="M63" i="33"/>
  <c r="N63" i="33"/>
  <c r="O63" i="33"/>
  <c r="P63" i="33"/>
  <c r="M64" i="33"/>
  <c r="N64" i="33"/>
  <c r="O64" i="33"/>
  <c r="P64" i="33"/>
  <c r="M65" i="33"/>
  <c r="N65" i="33"/>
  <c r="O65" i="33"/>
  <c r="P65" i="33"/>
  <c r="M66" i="33"/>
  <c r="N66" i="33"/>
  <c r="O66" i="33"/>
  <c r="P66" i="33"/>
  <c r="M67" i="33"/>
  <c r="N67" i="33"/>
  <c r="O67" i="33"/>
  <c r="P67" i="33"/>
  <c r="M68" i="33"/>
  <c r="N68" i="33"/>
  <c r="O68" i="33"/>
  <c r="P68" i="33"/>
  <c r="M69" i="33"/>
  <c r="N69" i="33"/>
  <c r="O69" i="33"/>
  <c r="P69" i="33"/>
  <c r="M71" i="33"/>
  <c r="N71" i="33"/>
  <c r="O71" i="33"/>
  <c r="P71" i="33"/>
  <c r="M72" i="33"/>
  <c r="N72" i="33"/>
  <c r="O72" i="33"/>
  <c r="P72" i="33"/>
  <c r="M73" i="33"/>
  <c r="N73" i="33"/>
  <c r="O73" i="33"/>
  <c r="P73" i="33"/>
  <c r="M74" i="33"/>
  <c r="N74" i="33"/>
  <c r="O74" i="33"/>
  <c r="P74" i="33"/>
  <c r="M75" i="33"/>
  <c r="N75" i="33"/>
  <c r="O75" i="33"/>
  <c r="P75" i="33"/>
  <c r="M76" i="33"/>
  <c r="N76" i="33"/>
  <c r="O76" i="33"/>
  <c r="P76" i="33"/>
  <c r="M77" i="33"/>
  <c r="N77" i="33"/>
  <c r="O77" i="33"/>
  <c r="P77" i="33"/>
  <c r="M78" i="33"/>
  <c r="N78" i="33"/>
  <c r="O78" i="33"/>
  <c r="P78" i="33"/>
  <c r="M79" i="33"/>
  <c r="N79" i="33"/>
  <c r="O79" i="33"/>
  <c r="P79" i="33"/>
  <c r="M80" i="33"/>
  <c r="N80" i="33"/>
  <c r="O80" i="33"/>
  <c r="P80" i="33"/>
  <c r="M81" i="33"/>
  <c r="N81" i="33"/>
  <c r="O81" i="33"/>
  <c r="P81" i="33"/>
  <c r="M82" i="33"/>
  <c r="N82" i="33"/>
  <c r="O82" i="33"/>
  <c r="P82" i="33"/>
  <c r="M83" i="33"/>
  <c r="N83" i="33"/>
  <c r="O83" i="33"/>
  <c r="P83" i="33"/>
  <c r="M84" i="33"/>
  <c r="N84" i="33"/>
  <c r="O84" i="33"/>
  <c r="P84" i="33"/>
  <c r="M85" i="33"/>
  <c r="N85" i="33"/>
  <c r="O85" i="33"/>
  <c r="P85" i="33"/>
  <c r="M86" i="33"/>
  <c r="N86" i="33"/>
  <c r="O86" i="33"/>
  <c r="P86" i="33"/>
  <c r="M87" i="33"/>
  <c r="N87" i="33"/>
  <c r="O87" i="33"/>
  <c r="P87" i="33"/>
  <c r="M88" i="33"/>
  <c r="N88" i="33"/>
  <c r="O88" i="33"/>
  <c r="P88" i="33"/>
  <c r="M89" i="33"/>
  <c r="N89" i="33"/>
  <c r="O89" i="33"/>
  <c r="P89" i="33"/>
  <c r="M90" i="33"/>
  <c r="N90" i="33"/>
  <c r="O90" i="33"/>
  <c r="P90" i="33"/>
  <c r="M91" i="33"/>
  <c r="N91" i="33"/>
  <c r="O91" i="33"/>
  <c r="P91" i="33"/>
  <c r="M92" i="33"/>
  <c r="N92" i="33"/>
  <c r="O92" i="33"/>
  <c r="P92" i="33"/>
  <c r="M93" i="33"/>
  <c r="N93" i="33"/>
  <c r="O93" i="33"/>
  <c r="P93" i="33"/>
  <c r="M94" i="33"/>
  <c r="N94" i="33"/>
  <c r="O94" i="33"/>
  <c r="P94" i="33"/>
  <c r="M97" i="33"/>
  <c r="N97" i="33"/>
  <c r="O97" i="33"/>
  <c r="P97" i="33"/>
  <c r="M98" i="33"/>
  <c r="N98" i="33"/>
  <c r="O98" i="33"/>
  <c r="P98" i="33"/>
  <c r="M95" i="33"/>
  <c r="N95" i="33"/>
  <c r="O95" i="33"/>
  <c r="P95" i="33"/>
  <c r="M96" i="33"/>
  <c r="N96" i="33"/>
  <c r="O96" i="33"/>
  <c r="P96" i="33"/>
  <c r="P18" i="33"/>
  <c r="O18" i="33"/>
  <c r="N18" i="33"/>
  <c r="M18" i="33"/>
  <c r="A19" i="33"/>
  <c r="A18" i="33"/>
  <c r="A23" i="33"/>
  <c r="A22" i="33"/>
  <c r="A27" i="33"/>
  <c r="A26" i="33"/>
  <c r="A31" i="33"/>
  <c r="A30" i="33"/>
  <c r="A35" i="33"/>
  <c r="A34" i="33"/>
  <c r="A41" i="33"/>
  <c r="A40" i="33"/>
  <c r="A45" i="33"/>
  <c r="A44" i="33"/>
  <c r="A49" i="33"/>
  <c r="A48" i="33"/>
  <c r="A55" i="33"/>
  <c r="A54" i="33"/>
  <c r="A63" i="33"/>
  <c r="A62" i="33"/>
  <c r="A76" i="33"/>
  <c r="A75" i="33"/>
  <c r="A80" i="33"/>
  <c r="A79" i="33"/>
  <c r="A84" i="33"/>
  <c r="A83" i="33"/>
  <c r="A94" i="33"/>
  <c r="A93" i="33"/>
  <c r="K23" i="33"/>
  <c r="K22" i="33"/>
  <c r="K27" i="33"/>
  <c r="K26" i="33"/>
  <c r="K31" i="33"/>
  <c r="K30" i="33"/>
  <c r="K35" i="33"/>
  <c r="K34" i="33"/>
  <c r="K41" i="33"/>
  <c r="K40" i="33"/>
  <c r="K45" i="33"/>
  <c r="K44" i="33"/>
  <c r="K49" i="33"/>
  <c r="K48" i="33"/>
  <c r="K55" i="33"/>
  <c r="K54" i="33"/>
  <c r="K63" i="33"/>
  <c r="K62" i="33"/>
  <c r="K76" i="33"/>
  <c r="K75" i="33"/>
  <c r="K80" i="33"/>
  <c r="K79" i="33"/>
  <c r="K84" i="33"/>
  <c r="K83" i="33"/>
  <c r="K94" i="33"/>
  <c r="K93" i="33"/>
  <c r="K18" i="33"/>
  <c r="K19" i="33"/>
  <c r="K20" i="33"/>
  <c r="K25" i="33"/>
  <c r="K24" i="33"/>
  <c r="K29" i="33"/>
  <c r="K28" i="33"/>
  <c r="K33" i="33"/>
  <c r="K32" i="33"/>
  <c r="K37" i="33"/>
  <c r="K36" i="33"/>
  <c r="K39" i="33"/>
  <c r="K38" i="33"/>
  <c r="K43" i="33"/>
  <c r="K42" i="33"/>
  <c r="K47" i="33"/>
  <c r="K46" i="33"/>
  <c r="K51" i="33"/>
  <c r="K50" i="33"/>
  <c r="K53" i="33"/>
  <c r="K52" i="33"/>
  <c r="K59" i="33"/>
  <c r="K58" i="33"/>
  <c r="K57" i="33"/>
  <c r="K56" i="33"/>
  <c r="K61" i="33"/>
  <c r="K60" i="33"/>
  <c r="K65" i="33"/>
  <c r="K64" i="33"/>
  <c r="K67" i="33"/>
  <c r="K66" i="33"/>
  <c r="K69" i="33"/>
  <c r="K68" i="33"/>
  <c r="K72" i="33"/>
  <c r="K71" i="33"/>
  <c r="K74" i="33"/>
  <c r="K73" i="33"/>
  <c r="K78" i="33"/>
  <c r="K77" i="33"/>
  <c r="K82" i="33"/>
  <c r="K81" i="33"/>
  <c r="K86" i="33"/>
  <c r="K85" i="33"/>
  <c r="K88" i="33"/>
  <c r="K87" i="33"/>
  <c r="K90" i="33"/>
  <c r="K89" i="33"/>
  <c r="K92" i="33"/>
  <c r="K91" i="33"/>
  <c r="K98" i="33"/>
  <c r="K97" i="33"/>
  <c r="K96" i="33"/>
  <c r="K95" i="33"/>
  <c r="K21" i="33"/>
  <c r="A20" i="33"/>
  <c r="A25" i="33"/>
  <c r="A24" i="33"/>
  <c r="A29" i="33"/>
  <c r="A28" i="33"/>
  <c r="A33" i="33"/>
  <c r="A32" i="33"/>
  <c r="A37" i="33"/>
  <c r="A36" i="33"/>
  <c r="A39" i="33"/>
  <c r="A38" i="33"/>
  <c r="A43" i="33"/>
  <c r="A42" i="33"/>
  <c r="A47" i="33"/>
  <c r="A46" i="33"/>
  <c r="A51" i="33"/>
  <c r="A50" i="33"/>
  <c r="A53" i="33"/>
  <c r="A52" i="33"/>
  <c r="A59" i="33"/>
  <c r="A58" i="33"/>
  <c r="A57" i="33"/>
  <c r="A56" i="33"/>
  <c r="A61" i="33"/>
  <c r="A60" i="33"/>
  <c r="A65" i="33"/>
  <c r="A64" i="33"/>
  <c r="A67" i="33"/>
  <c r="A66" i="33"/>
  <c r="A69" i="33"/>
  <c r="A68" i="33"/>
  <c r="A72" i="33"/>
  <c r="A71" i="33"/>
  <c r="A74" i="33"/>
  <c r="A73" i="33"/>
  <c r="A78" i="33"/>
  <c r="A77" i="33"/>
  <c r="A82" i="33"/>
  <c r="A81" i="33"/>
  <c r="A86" i="33"/>
  <c r="A85" i="33"/>
  <c r="A88" i="33"/>
  <c r="A87" i="33"/>
  <c r="A90" i="33"/>
  <c r="A89" i="33"/>
  <c r="A92" i="33"/>
  <c r="A91" i="33"/>
  <c r="A98" i="33"/>
  <c r="A97" i="33"/>
  <c r="A96" i="33"/>
  <c r="A95" i="33"/>
  <c r="A21" i="33"/>
  <c r="J38" i="34"/>
  <c r="J37" i="34"/>
  <c r="J36" i="34"/>
  <c r="J35" i="34"/>
  <c r="J34" i="34"/>
  <c r="J33" i="34"/>
  <c r="J32" i="34"/>
  <c r="J31" i="34"/>
  <c r="J30" i="34"/>
  <c r="J29" i="34"/>
  <c r="J28" i="34"/>
  <c r="J27" i="34"/>
  <c r="J26" i="34"/>
  <c r="J25" i="34"/>
  <c r="J24" i="34"/>
  <c r="J23" i="34"/>
  <c r="J22" i="34"/>
  <c r="E22" i="34"/>
  <c r="J21" i="34"/>
  <c r="E21" i="34"/>
  <c r="J20" i="34"/>
  <c r="E20" i="34"/>
  <c r="J19" i="34"/>
  <c r="E19" i="34"/>
  <c r="J18" i="34"/>
  <c r="E18" i="34"/>
  <c r="J17" i="34"/>
  <c r="E17" i="34"/>
  <c r="J16" i="34"/>
  <c r="E16" i="34"/>
  <c r="J15" i="34"/>
  <c r="E15" i="34"/>
  <c r="J14" i="34"/>
  <c r="E14" i="34"/>
  <c r="A14" i="34"/>
  <c r="J13" i="34"/>
  <c r="E13" i="34"/>
  <c r="A13" i="34"/>
  <c r="J12" i="34"/>
  <c r="E12" i="34"/>
  <c r="A12" i="34"/>
  <c r="J11" i="34"/>
  <c r="E11" i="34"/>
  <c r="A11" i="34"/>
  <c r="J10" i="34"/>
  <c r="E10" i="34"/>
  <c r="A10" i="34"/>
  <c r="J9" i="34"/>
  <c r="E9" i="34"/>
  <c r="A9" i="34"/>
  <c r="J20" i="29"/>
  <c r="H119" i="32"/>
  <c r="A119" i="32"/>
  <c r="I118" i="32"/>
  <c r="K118" i="32" s="1"/>
  <c r="H118" i="32"/>
  <c r="A118" i="32"/>
  <c r="K117" i="32"/>
  <c r="I117" i="32"/>
  <c r="H117" i="32"/>
  <c r="A117" i="32"/>
  <c r="K116" i="32"/>
  <c r="I116" i="32"/>
  <c r="H116" i="32"/>
  <c r="A116" i="32"/>
  <c r="H115" i="32"/>
  <c r="A115" i="32"/>
  <c r="I114" i="32"/>
  <c r="K114" i="32" s="1"/>
  <c r="H114" i="32"/>
  <c r="A114" i="32"/>
  <c r="K113" i="32"/>
  <c r="I113" i="32"/>
  <c r="H113" i="32"/>
  <c r="A113" i="32"/>
  <c r="K112" i="32"/>
  <c r="I112" i="32"/>
  <c r="H112" i="32"/>
  <c r="A112" i="32"/>
  <c r="H111" i="32"/>
  <c r="A111" i="32"/>
  <c r="I110" i="32"/>
  <c r="K110" i="32" s="1"/>
  <c r="H110" i="32"/>
  <c r="A110" i="32"/>
  <c r="K109" i="32"/>
  <c r="I109" i="32"/>
  <c r="H109" i="32"/>
  <c r="A109" i="32"/>
  <c r="K108" i="32"/>
  <c r="I108" i="32"/>
  <c r="H108" i="32"/>
  <c r="A108" i="32"/>
  <c r="H107" i="32"/>
  <c r="A107" i="32"/>
  <c r="I106" i="32"/>
  <c r="K106" i="32" s="1"/>
  <c r="H106" i="32"/>
  <c r="A106" i="32"/>
  <c r="K105" i="32"/>
  <c r="I105" i="32"/>
  <c r="H105" i="32"/>
  <c r="A105" i="32"/>
  <c r="K104" i="32"/>
  <c r="I104" i="32"/>
  <c r="H104" i="32"/>
  <c r="A104" i="32"/>
  <c r="H103" i="32"/>
  <c r="A103" i="32"/>
  <c r="I102" i="32"/>
  <c r="K102" i="32" s="1"/>
  <c r="H102" i="32"/>
  <c r="A102" i="32"/>
  <c r="K101" i="32"/>
  <c r="I101" i="32"/>
  <c r="H101" i="32"/>
  <c r="A101" i="32"/>
  <c r="K100" i="32"/>
  <c r="I100" i="32"/>
  <c r="H100" i="32"/>
  <c r="A100" i="32"/>
  <c r="H99" i="32"/>
  <c r="A99" i="32"/>
  <c r="I98" i="32"/>
  <c r="K98" i="32" s="1"/>
  <c r="H98" i="32"/>
  <c r="A98" i="32"/>
  <c r="K97" i="32"/>
  <c r="I97" i="32"/>
  <c r="H97" i="32"/>
  <c r="A97" i="32"/>
  <c r="K96" i="32"/>
  <c r="I96" i="32"/>
  <c r="H96" i="32"/>
  <c r="A96" i="32"/>
  <c r="H95" i="32"/>
  <c r="A95" i="32"/>
  <c r="I94" i="32"/>
  <c r="K94" i="32" s="1"/>
  <c r="H94" i="32"/>
  <c r="A94" i="32"/>
  <c r="H93" i="32"/>
  <c r="A93" i="32"/>
  <c r="I92" i="32"/>
  <c r="K92" i="32" s="1"/>
  <c r="H92" i="32"/>
  <c r="A92" i="32"/>
  <c r="H91" i="32"/>
  <c r="A91" i="32"/>
  <c r="I90" i="32"/>
  <c r="K90" i="32" s="1"/>
  <c r="H90" i="32"/>
  <c r="A90" i="32"/>
  <c r="H89" i="32"/>
  <c r="A89" i="32"/>
  <c r="I88" i="32"/>
  <c r="K88" i="32" s="1"/>
  <c r="H88" i="32"/>
  <c r="A88" i="32"/>
  <c r="H87" i="32"/>
  <c r="A87" i="32"/>
  <c r="I86" i="32"/>
  <c r="K86" i="32" s="1"/>
  <c r="H86" i="32"/>
  <c r="A86" i="32"/>
  <c r="H85" i="32"/>
  <c r="A85" i="32"/>
  <c r="I84" i="32"/>
  <c r="K84" i="32" s="1"/>
  <c r="H84" i="32"/>
  <c r="A84" i="32"/>
  <c r="H83" i="32"/>
  <c r="A83" i="32"/>
  <c r="I82" i="32"/>
  <c r="K82" i="32" s="1"/>
  <c r="H82" i="32"/>
  <c r="A82" i="32"/>
  <c r="H81" i="32"/>
  <c r="A81" i="32"/>
  <c r="I80" i="32"/>
  <c r="K80" i="32" s="1"/>
  <c r="H80" i="32"/>
  <c r="A80" i="32"/>
  <c r="H79" i="32"/>
  <c r="A79" i="32"/>
  <c r="I78" i="32"/>
  <c r="K78" i="32" s="1"/>
  <c r="H78" i="32"/>
  <c r="A78" i="32"/>
  <c r="H77" i="32"/>
  <c r="A77" i="32"/>
  <c r="I76" i="32"/>
  <c r="K76" i="32" s="1"/>
  <c r="H76" i="32"/>
  <c r="A76" i="32"/>
  <c r="H75" i="32"/>
  <c r="A75" i="32"/>
  <c r="I74" i="32"/>
  <c r="K74" i="32" s="1"/>
  <c r="H74" i="32"/>
  <c r="A74" i="32"/>
  <c r="H73" i="32"/>
  <c r="A73" i="32"/>
  <c r="I72" i="32"/>
  <c r="K72" i="32" s="1"/>
  <c r="H72" i="32"/>
  <c r="A72" i="32"/>
  <c r="H71" i="32"/>
  <c r="A71" i="32"/>
  <c r="I70" i="32"/>
  <c r="K70" i="32" s="1"/>
  <c r="H70" i="32"/>
  <c r="A70" i="32"/>
  <c r="H69" i="32"/>
  <c r="A69" i="32"/>
  <c r="I68" i="32"/>
  <c r="K68" i="32" s="1"/>
  <c r="H68" i="32"/>
  <c r="A68" i="32"/>
  <c r="H67" i="32"/>
  <c r="A67" i="32"/>
  <c r="I66" i="32"/>
  <c r="K66" i="32" s="1"/>
  <c r="H66" i="32"/>
  <c r="A66" i="32"/>
  <c r="H65" i="32"/>
  <c r="A65" i="32"/>
  <c r="I64" i="32"/>
  <c r="K64" i="32" s="1"/>
  <c r="H64" i="32"/>
  <c r="A64" i="32"/>
  <c r="H63" i="32"/>
  <c r="A63" i="32"/>
  <c r="I62" i="32"/>
  <c r="K62" i="32" s="1"/>
  <c r="H62" i="32"/>
  <c r="A62" i="32"/>
  <c r="H61" i="32"/>
  <c r="A61" i="32"/>
  <c r="I60" i="32"/>
  <c r="K60" i="32" s="1"/>
  <c r="H60" i="32"/>
  <c r="A60" i="32"/>
  <c r="H59" i="32"/>
  <c r="A59" i="32"/>
  <c r="I58" i="32"/>
  <c r="K58" i="32" s="1"/>
  <c r="H58" i="32"/>
  <c r="A58" i="32"/>
  <c r="H57" i="32"/>
  <c r="A57" i="32"/>
  <c r="I56" i="32"/>
  <c r="K56" i="32" s="1"/>
  <c r="H56" i="32"/>
  <c r="A56" i="32"/>
  <c r="H55" i="32"/>
  <c r="A55" i="32"/>
  <c r="I54" i="32"/>
  <c r="K54" i="32" s="1"/>
  <c r="H54" i="32"/>
  <c r="A54" i="32"/>
  <c r="H53" i="32"/>
  <c r="A53" i="32"/>
  <c r="I52" i="32"/>
  <c r="K52" i="32" s="1"/>
  <c r="H52" i="32"/>
  <c r="A52" i="32"/>
  <c r="H51" i="32"/>
  <c r="A51" i="32"/>
  <c r="I50" i="32"/>
  <c r="K50" i="32" s="1"/>
  <c r="H50" i="32"/>
  <c r="A50" i="32"/>
  <c r="H49" i="32"/>
  <c r="A49" i="32"/>
  <c r="I48" i="32"/>
  <c r="K48" i="32" s="1"/>
  <c r="H48" i="32"/>
  <c r="A48" i="32"/>
  <c r="H47" i="32"/>
  <c r="A47" i="32"/>
  <c r="I46" i="32"/>
  <c r="K46" i="32" s="1"/>
  <c r="H46" i="32"/>
  <c r="A46" i="32"/>
  <c r="I45" i="32"/>
  <c r="K45" i="32" s="1"/>
  <c r="H45" i="32"/>
  <c r="A45" i="32"/>
  <c r="K44" i="32"/>
  <c r="I44" i="32"/>
  <c r="H44" i="32"/>
  <c r="A44" i="32"/>
  <c r="H43" i="32"/>
  <c r="I43" i="32" s="1"/>
  <c r="K43" i="32" s="1"/>
  <c r="A43" i="32"/>
  <c r="H42" i="32"/>
  <c r="I42" i="32" s="1"/>
  <c r="K42" i="32" s="1"/>
  <c r="A42" i="32"/>
  <c r="H41" i="32"/>
  <c r="A41" i="32"/>
  <c r="I40" i="32"/>
  <c r="K40" i="32" s="1"/>
  <c r="H40" i="32"/>
  <c r="A40" i="32"/>
  <c r="K39" i="32"/>
  <c r="H39" i="32"/>
  <c r="I39" i="32" s="1"/>
  <c r="A39" i="32"/>
  <c r="I38" i="32"/>
  <c r="K38" i="32" s="1"/>
  <c r="H38" i="32"/>
  <c r="A38" i="32"/>
  <c r="I37" i="32"/>
  <c r="K37" i="32" s="1"/>
  <c r="H37" i="32"/>
  <c r="A37" i="32"/>
  <c r="K36" i="32"/>
  <c r="I36" i="32"/>
  <c r="H36" i="32"/>
  <c r="A36" i="32"/>
  <c r="H35" i="32"/>
  <c r="I35" i="32" s="1"/>
  <c r="K35" i="32" s="1"/>
  <c r="A35" i="32"/>
  <c r="H34" i="32"/>
  <c r="A34" i="32"/>
  <c r="H33" i="32"/>
  <c r="A33" i="32"/>
  <c r="I32" i="32"/>
  <c r="K32" i="32" s="1"/>
  <c r="H32" i="32"/>
  <c r="A32" i="32"/>
  <c r="K31" i="32"/>
  <c r="H31" i="32"/>
  <c r="I31" i="32" s="1"/>
  <c r="A31" i="32"/>
  <c r="I30" i="32"/>
  <c r="K30" i="32" s="1"/>
  <c r="H30" i="32"/>
  <c r="A30" i="32"/>
  <c r="I29" i="32"/>
  <c r="K29" i="32" s="1"/>
  <c r="H29" i="32"/>
  <c r="A29" i="32"/>
  <c r="K28" i="32"/>
  <c r="I28" i="32"/>
  <c r="H28" i="32"/>
  <c r="A28" i="32"/>
  <c r="H27" i="32"/>
  <c r="I27" i="32" s="1"/>
  <c r="K27" i="32" s="1"/>
  <c r="A27" i="32"/>
  <c r="H26" i="32"/>
  <c r="I26" i="32" s="1"/>
  <c r="K26" i="32" s="1"/>
  <c r="A26" i="32"/>
  <c r="H25" i="32"/>
  <c r="A25" i="32"/>
  <c r="I24" i="32"/>
  <c r="K24" i="32" s="1"/>
  <c r="H24" i="32"/>
  <c r="A24" i="32"/>
  <c r="K23" i="32"/>
  <c r="H23" i="32"/>
  <c r="I23" i="32" s="1"/>
  <c r="A23" i="32"/>
  <c r="I22" i="32"/>
  <c r="K22" i="32" s="1"/>
  <c r="H22" i="32"/>
  <c r="A22" i="32"/>
  <c r="I21" i="32"/>
  <c r="K21" i="32" s="1"/>
  <c r="H21" i="32"/>
  <c r="A21" i="32"/>
  <c r="K20" i="32"/>
  <c r="I20" i="32"/>
  <c r="H20" i="32"/>
  <c r="A20" i="32"/>
  <c r="H19" i="32"/>
  <c r="I19" i="32" s="1"/>
  <c r="K19" i="32" s="1"/>
  <c r="A19" i="32"/>
  <c r="H18" i="32"/>
  <c r="A18" i="32"/>
  <c r="H17" i="32"/>
  <c r="A17" i="32"/>
  <c r="I16" i="32"/>
  <c r="K16" i="32" s="1"/>
  <c r="H16" i="32"/>
  <c r="A16" i="32"/>
  <c r="K15" i="32"/>
  <c r="H15" i="32"/>
  <c r="I15" i="32" s="1"/>
  <c r="A15" i="32"/>
  <c r="I14" i="32"/>
  <c r="K14" i="32" s="1"/>
  <c r="H14" i="32"/>
  <c r="A14" i="32"/>
  <c r="I13" i="32"/>
  <c r="K13" i="32" s="1"/>
  <c r="H13" i="32"/>
  <c r="A13" i="32"/>
  <c r="K12" i="32"/>
  <c r="I12" i="32"/>
  <c r="H12" i="32"/>
  <c r="A12" i="32"/>
  <c r="H11" i="32"/>
  <c r="I11" i="32" s="1"/>
  <c r="K11" i="32" s="1"/>
  <c r="A11" i="32"/>
  <c r="H10" i="32"/>
  <c r="I10" i="32" s="1"/>
  <c r="K10" i="32" s="1"/>
  <c r="A10" i="32"/>
  <c r="H9" i="32"/>
  <c r="A9" i="32"/>
  <c r="I8" i="32"/>
  <c r="K8" i="32" s="1"/>
  <c r="H8" i="32"/>
  <c r="A8" i="32"/>
  <c r="K7" i="32"/>
  <c r="H7" i="32"/>
  <c r="I7" i="32" s="1"/>
  <c r="A7" i="32"/>
  <c r="H6" i="32"/>
  <c r="A6" i="32"/>
  <c r="I5" i="32"/>
  <c r="K5" i="32" s="1"/>
  <c r="H5" i="32"/>
  <c r="A5" i="32"/>
  <c r="H4" i="32"/>
  <c r="I4" i="32" s="1"/>
  <c r="K4" i="32" s="1"/>
  <c r="A4" i="32"/>
  <c r="I3" i="32"/>
  <c r="K3" i="32" s="1"/>
  <c r="H3" i="32"/>
  <c r="A3" i="32"/>
  <c r="H2" i="32"/>
  <c r="A2" i="32"/>
  <c r="J12" i="29"/>
  <c r="J13" i="29"/>
  <c r="M39" i="31" l="1"/>
  <c r="M37" i="31"/>
  <c r="M43" i="31"/>
  <c r="M38" i="31"/>
  <c r="O39" i="31"/>
  <c r="O43" i="31"/>
  <c r="O37" i="31"/>
  <c r="O38" i="31"/>
  <c r="O39" i="35"/>
  <c r="O68" i="31"/>
  <c r="O30" i="35"/>
  <c r="O54" i="35"/>
  <c r="O40" i="35"/>
  <c r="O69" i="31"/>
  <c r="O28" i="35"/>
  <c r="O53" i="35"/>
  <c r="M13" i="35"/>
  <c r="M69" i="31"/>
  <c r="M68" i="31"/>
  <c r="M30" i="35"/>
  <c r="M28" i="35"/>
  <c r="M40" i="35"/>
  <c r="M39" i="35"/>
  <c r="M54" i="35"/>
  <c r="M53" i="35"/>
  <c r="O5" i="35"/>
  <c r="M11" i="36"/>
  <c r="M9" i="36"/>
  <c r="O7" i="35"/>
  <c r="M7" i="35"/>
  <c r="O11" i="36"/>
  <c r="O9" i="36"/>
  <c r="O33" i="36"/>
  <c r="O5" i="31"/>
  <c r="M6" i="31"/>
  <c r="M8" i="31"/>
  <c r="M11" i="31"/>
  <c r="M8" i="35"/>
  <c r="M15" i="35"/>
  <c r="M14" i="35"/>
  <c r="O16" i="35"/>
  <c r="O12" i="35"/>
  <c r="O18" i="35"/>
  <c r="O19" i="35"/>
  <c r="O20" i="35"/>
  <c r="O22" i="35"/>
  <c r="M33" i="36"/>
  <c r="M12" i="35"/>
  <c r="M16" i="35"/>
  <c r="M20" i="35"/>
  <c r="M22" i="35"/>
  <c r="M18" i="35"/>
  <c r="M19" i="35"/>
  <c r="M38" i="36"/>
  <c r="M4" i="31"/>
  <c r="M51" i="31"/>
  <c r="M5" i="31"/>
  <c r="O6" i="31"/>
  <c r="O8" i="31"/>
  <c r="O11" i="31"/>
  <c r="M5" i="35"/>
  <c r="O8" i="35"/>
  <c r="O15" i="35"/>
  <c r="O14" i="35"/>
  <c r="O13" i="35"/>
  <c r="M17" i="35"/>
  <c r="O38" i="36"/>
  <c r="O4" i="31"/>
  <c r="O51" i="31"/>
  <c r="O17" i="35"/>
  <c r="O30" i="31"/>
  <c r="M6" i="35"/>
  <c r="O17" i="31"/>
  <c r="O6" i="35"/>
  <c r="O11" i="35"/>
  <c r="M35" i="35"/>
  <c r="M25" i="31"/>
  <c r="M11" i="35"/>
  <c r="O4" i="35"/>
  <c r="M30" i="31"/>
  <c r="O25" i="36"/>
  <c r="M9" i="31"/>
  <c r="M23" i="31"/>
  <c r="M34" i="35"/>
  <c r="M9" i="35"/>
  <c r="M10" i="35"/>
  <c r="M21" i="35"/>
  <c r="O35" i="35"/>
  <c r="O9" i="31"/>
  <c r="O57" i="35"/>
  <c r="M10" i="31"/>
  <c r="M24" i="31"/>
  <c r="O34" i="35"/>
  <c r="O9" i="35"/>
  <c r="O10" i="35"/>
  <c r="O21" i="35"/>
  <c r="M17" i="31"/>
  <c r="O23" i="31"/>
  <c r="O25" i="31"/>
  <c r="O10" i="31"/>
  <c r="O24" i="31"/>
  <c r="M17" i="36"/>
  <c r="O17" i="36"/>
  <c r="O35" i="31"/>
  <c r="M61" i="35"/>
  <c r="M26" i="36"/>
  <c r="O26" i="36"/>
  <c r="M77" i="31"/>
  <c r="M25" i="36"/>
  <c r="O77" i="31"/>
  <c r="O33" i="31"/>
  <c r="M27" i="35"/>
  <c r="M76" i="31"/>
  <c r="M15" i="31"/>
  <c r="M29" i="31"/>
  <c r="M35" i="31"/>
  <c r="M60" i="35"/>
  <c r="M16" i="31"/>
  <c r="M28" i="31"/>
  <c r="M33" i="31"/>
  <c r="O60" i="35"/>
  <c r="O16" i="31"/>
  <c r="O28" i="31"/>
  <c r="O27" i="35"/>
  <c r="O15" i="31"/>
  <c r="O29" i="31"/>
  <c r="O76" i="31"/>
  <c r="O61" i="35"/>
  <c r="O31" i="35"/>
  <c r="M26" i="35"/>
  <c r="M41" i="35"/>
  <c r="M46" i="35"/>
  <c r="M50" i="35"/>
  <c r="M63" i="35"/>
  <c r="O25" i="35"/>
  <c r="O33" i="35"/>
  <c r="O38" i="35"/>
  <c r="O45" i="35"/>
  <c r="O49" i="35"/>
  <c r="O55" i="35"/>
  <c r="O18" i="31"/>
  <c r="M24" i="35"/>
  <c r="M31" i="35"/>
  <c r="M47" i="35"/>
  <c r="M51" i="35"/>
  <c r="M58" i="35"/>
  <c r="M56" i="35"/>
  <c r="O26" i="35"/>
  <c r="O41" i="35"/>
  <c r="O46" i="35"/>
  <c r="O50" i="35"/>
  <c r="O63" i="35"/>
  <c r="M50" i="31"/>
  <c r="M23" i="35"/>
  <c r="M32" i="35"/>
  <c r="M36" i="35"/>
  <c r="M44" i="35"/>
  <c r="M48" i="35"/>
  <c r="M52" i="35"/>
  <c r="M59" i="35"/>
  <c r="M62" i="35"/>
  <c r="O24" i="35"/>
  <c r="O47" i="35"/>
  <c r="O51" i="35"/>
  <c r="O58" i="35"/>
  <c r="O56" i="35"/>
  <c r="M25" i="35"/>
  <c r="M33" i="35"/>
  <c r="M38" i="35"/>
  <c r="M45" i="35"/>
  <c r="M49" i="35"/>
  <c r="M57" i="35"/>
  <c r="M55" i="35"/>
  <c r="O23" i="35"/>
  <c r="O32" i="35"/>
  <c r="O36" i="35"/>
  <c r="O44" i="35"/>
  <c r="O48" i="35"/>
  <c r="O52" i="35"/>
  <c r="O59" i="35"/>
  <c r="O62" i="35"/>
  <c r="M18" i="31"/>
  <c r="O7" i="36"/>
  <c r="M22" i="36"/>
  <c r="M26" i="31"/>
  <c r="M8" i="36"/>
  <c r="M6" i="36"/>
  <c r="M65" i="31"/>
  <c r="O8" i="36"/>
  <c r="O6" i="36"/>
  <c r="M5" i="36"/>
  <c r="M7" i="36"/>
  <c r="M10" i="36"/>
  <c r="O5" i="36"/>
  <c r="M7" i="31"/>
  <c r="M41" i="31"/>
  <c r="M54" i="31"/>
  <c r="M37" i="36"/>
  <c r="M28" i="36"/>
  <c r="M4" i="36"/>
  <c r="M12" i="36"/>
  <c r="M59" i="31"/>
  <c r="M19" i="36"/>
  <c r="M19" i="31"/>
  <c r="M47" i="31"/>
  <c r="M58" i="31"/>
  <c r="M32" i="36"/>
  <c r="M14" i="36"/>
  <c r="O15" i="36"/>
  <c r="M16" i="36"/>
  <c r="M15" i="36"/>
  <c r="M24" i="36"/>
  <c r="M29" i="36"/>
  <c r="M34" i="36"/>
  <c r="O10" i="36"/>
  <c r="O20" i="36"/>
  <c r="O28" i="36"/>
  <c r="O34" i="36"/>
  <c r="M31" i="31"/>
  <c r="M32" i="31"/>
  <c r="M22" i="31"/>
  <c r="M44" i="31"/>
  <c r="M49" i="31"/>
  <c r="M52" i="31"/>
  <c r="M60" i="31"/>
  <c r="M62" i="31"/>
  <c r="M66" i="31"/>
  <c r="M74" i="31"/>
  <c r="M71" i="31"/>
  <c r="M4" i="35"/>
  <c r="O4" i="36"/>
  <c r="O31" i="36"/>
  <c r="M20" i="36"/>
  <c r="M30" i="36"/>
  <c r="M23" i="36"/>
  <c r="M35" i="36"/>
  <c r="O18" i="36"/>
  <c r="O21" i="36"/>
  <c r="O29" i="36"/>
  <c r="O35" i="36"/>
  <c r="M34" i="31"/>
  <c r="M14" i="31"/>
  <c r="M20" i="31"/>
  <c r="M36" i="31"/>
  <c r="M45" i="31"/>
  <c r="M61" i="31"/>
  <c r="M63" i="31"/>
  <c r="M67" i="31"/>
  <c r="M75" i="31"/>
  <c r="M72" i="31"/>
  <c r="O13" i="36"/>
  <c r="O27" i="36"/>
  <c r="O37" i="36"/>
  <c r="M13" i="36"/>
  <c r="M18" i="36"/>
  <c r="M21" i="36"/>
  <c r="M27" i="36"/>
  <c r="M31" i="36"/>
  <c r="M36" i="36"/>
  <c r="O12" i="36"/>
  <c r="O19" i="36"/>
  <c r="O30" i="36"/>
  <c r="O23" i="36"/>
  <c r="O36" i="36"/>
  <c r="M27" i="31"/>
  <c r="M13" i="31"/>
  <c r="M21" i="31"/>
  <c r="M40" i="31"/>
  <c r="M42" i="31"/>
  <c r="M46" i="31"/>
  <c r="M48" i="31"/>
  <c r="M53" i="31"/>
  <c r="M56" i="31"/>
  <c r="M57" i="31"/>
  <c r="M64" i="31"/>
  <c r="M73" i="31"/>
  <c r="M70" i="31"/>
  <c r="O16" i="36"/>
  <c r="O27" i="31"/>
  <c r="O13" i="31"/>
  <c r="O21" i="31"/>
  <c r="O40" i="31"/>
  <c r="O42" i="31"/>
  <c r="O46" i="31"/>
  <c r="O48" i="31"/>
  <c r="O53" i="31"/>
  <c r="O56" i="31"/>
  <c r="O57" i="31"/>
  <c r="O64" i="31"/>
  <c r="O73" i="31"/>
  <c r="O70" i="31"/>
  <c r="O22" i="36"/>
  <c r="O32" i="36"/>
  <c r="O19" i="31"/>
  <c r="O26" i="31"/>
  <c r="O41" i="31"/>
  <c r="O47" i="31"/>
  <c r="O50" i="31"/>
  <c r="O54" i="31"/>
  <c r="O59" i="31"/>
  <c r="O58" i="31"/>
  <c r="O65" i="31"/>
  <c r="O24" i="36"/>
  <c r="O31" i="31"/>
  <c r="O32" i="31"/>
  <c r="O22" i="31"/>
  <c r="O44" i="31"/>
  <c r="O49" i="31"/>
  <c r="O52" i="31"/>
  <c r="O60" i="31"/>
  <c r="O62" i="31"/>
  <c r="O66" i="31"/>
  <c r="O74" i="31"/>
  <c r="O71" i="31"/>
  <c r="O7" i="31"/>
  <c r="O14" i="36"/>
  <c r="O34" i="31"/>
  <c r="O14" i="31"/>
  <c r="O20" i="31"/>
  <c r="O36" i="31"/>
  <c r="O45" i="31"/>
  <c r="O61" i="31"/>
  <c r="O63" i="31"/>
  <c r="O67" i="31"/>
  <c r="O75" i="31"/>
  <c r="O72" i="31"/>
  <c r="I53" i="32"/>
  <c r="K53" i="32" s="1"/>
  <c r="I61" i="32"/>
  <c r="K61" i="32" s="1"/>
  <c r="I69" i="32"/>
  <c r="K69" i="32" s="1"/>
  <c r="I77" i="32"/>
  <c r="K77" i="32" s="1"/>
  <c r="I85" i="32"/>
  <c r="K85" i="32" s="1"/>
  <c r="I93" i="32"/>
  <c r="K93" i="32" s="1"/>
  <c r="I2" i="32"/>
  <c r="K2" i="32" s="1"/>
  <c r="I6" i="32"/>
  <c r="K6" i="32" s="1"/>
  <c r="I17" i="32"/>
  <c r="K17" i="32" s="1"/>
  <c r="I18" i="32"/>
  <c r="K18" i="32" s="1"/>
  <c r="I33" i="32"/>
  <c r="K33" i="32" s="1"/>
  <c r="I34" i="32"/>
  <c r="K34" i="32" s="1"/>
  <c r="I51" i="32"/>
  <c r="K51" i="32" s="1"/>
  <c r="I59" i="32"/>
  <c r="K59" i="32" s="1"/>
  <c r="I67" i="32"/>
  <c r="K67" i="32" s="1"/>
  <c r="I75" i="32"/>
  <c r="K75" i="32" s="1"/>
  <c r="I83" i="32"/>
  <c r="K83" i="32" s="1"/>
  <c r="I91" i="32"/>
  <c r="K91" i="32" s="1"/>
  <c r="I99" i="32"/>
  <c r="K99" i="32" s="1"/>
  <c r="I107" i="32"/>
  <c r="K107" i="32" s="1"/>
  <c r="I115" i="32"/>
  <c r="K115" i="32" s="1"/>
  <c r="I49" i="32"/>
  <c r="K49" i="32" s="1"/>
  <c r="I57" i="32"/>
  <c r="K57" i="32" s="1"/>
  <c r="I65" i="32"/>
  <c r="K65" i="32" s="1"/>
  <c r="I73" i="32"/>
  <c r="K73" i="32" s="1"/>
  <c r="I81" i="32"/>
  <c r="K81" i="32" s="1"/>
  <c r="I89" i="32"/>
  <c r="K89" i="32" s="1"/>
  <c r="I9" i="32"/>
  <c r="K9" i="32" s="1"/>
  <c r="I25" i="32"/>
  <c r="K25" i="32" s="1"/>
  <c r="I41" i="32"/>
  <c r="K41" i="32" s="1"/>
  <c r="I47" i="32"/>
  <c r="K47" i="32" s="1"/>
  <c r="I55" i="32"/>
  <c r="K55" i="32" s="1"/>
  <c r="I63" i="32"/>
  <c r="K63" i="32" s="1"/>
  <c r="I71" i="32"/>
  <c r="K71" i="32" s="1"/>
  <c r="I79" i="32"/>
  <c r="K79" i="32" s="1"/>
  <c r="I87" i="32"/>
  <c r="K87" i="32" s="1"/>
  <c r="I95" i="32"/>
  <c r="K95" i="32" s="1"/>
  <c r="I103" i="32"/>
  <c r="K103" i="32" s="1"/>
  <c r="I111" i="32"/>
  <c r="K111" i="32" s="1"/>
  <c r="I119" i="32"/>
  <c r="K119" i="32" s="1"/>
  <c r="D68" i="31" l="1"/>
  <c r="D69" i="31" s="1"/>
  <c r="D66" i="31"/>
  <c r="D67" i="31" s="1"/>
  <c r="D73" i="31"/>
  <c r="D62" i="31"/>
  <c r="D63" i="31" s="1"/>
  <c r="D64" i="31" s="1"/>
  <c r="D65" i="31" s="1"/>
  <c r="D70" i="31"/>
  <c r="D71" i="31" s="1"/>
  <c r="D72" i="31" s="1"/>
  <c r="D74" i="31"/>
  <c r="D75" i="31" s="1"/>
  <c r="D76" i="31" s="1"/>
  <c r="D77" i="31" s="1"/>
  <c r="D56" i="31"/>
  <c r="D57" i="31" s="1"/>
  <c r="D58" i="31" s="1"/>
  <c r="D59" i="31" s="1"/>
  <c r="D60" i="31" s="1"/>
  <c r="D61" i="31" s="1"/>
  <c r="D55" i="31"/>
  <c r="B55" i="31" s="1"/>
  <c r="D54" i="31"/>
  <c r="D42" i="31"/>
  <c r="D43" i="31" s="1"/>
  <c r="D44" i="31" s="1"/>
  <c r="D45" i="31" s="1"/>
  <c r="B61" i="35"/>
  <c r="B45" i="35"/>
  <c r="D52" i="31"/>
  <c r="D53" i="31" s="1"/>
  <c r="D46" i="31"/>
  <c r="D47" i="31" s="1"/>
  <c r="D48" i="31" s="1"/>
  <c r="D49" i="31" s="1"/>
  <c r="D50" i="31" s="1"/>
  <c r="D51" i="31" s="1"/>
  <c r="B51" i="31" s="1"/>
  <c r="U51" i="31" s="1"/>
  <c r="V51" i="31" s="1"/>
  <c r="D13" i="31"/>
  <c r="D14" i="31" s="1"/>
  <c r="D15" i="31" s="1"/>
  <c r="D16" i="31" s="1"/>
  <c r="D17" i="31" s="1"/>
  <c r="D18" i="31" s="1"/>
  <c r="D20" i="31"/>
  <c r="D21" i="31" s="1"/>
  <c r="D22" i="31" s="1"/>
  <c r="D23" i="31" s="1"/>
  <c r="D24" i="31" s="1"/>
  <c r="D25" i="31" s="1"/>
  <c r="D26" i="31" s="1"/>
  <c r="D36" i="31"/>
  <c r="D37" i="31" s="1"/>
  <c r="D38" i="31" s="1"/>
  <c r="D39" i="31" s="1"/>
  <c r="D40" i="31" s="1"/>
  <c r="D41" i="31" s="1"/>
  <c r="D19" i="31"/>
  <c r="B19" i="31" s="1"/>
  <c r="U19" i="31" s="1"/>
  <c r="V19" i="31" s="1"/>
  <c r="D27" i="31"/>
  <c r="D28" i="31" s="1"/>
  <c r="D29" i="31" s="1"/>
  <c r="D30" i="31" s="1"/>
  <c r="D31" i="31" s="1"/>
  <c r="D32" i="31" s="1"/>
  <c r="D33" i="31" s="1"/>
  <c r="D34" i="31" s="1"/>
  <c r="D35" i="31" s="1"/>
  <c r="D4" i="31"/>
  <c r="D5" i="31" s="1"/>
  <c r="D6" i="31" s="1"/>
  <c r="D7" i="31" s="1"/>
  <c r="D8" i="31" s="1"/>
  <c r="D9" i="31" s="1"/>
  <c r="D10" i="31" s="1"/>
  <c r="B9" i="36"/>
  <c r="D25" i="35"/>
  <c r="D26" i="35" s="1"/>
  <c r="D27" i="35" s="1"/>
  <c r="D6" i="36"/>
  <c r="D7" i="36" s="1"/>
  <c r="B11" i="36"/>
  <c r="R11" i="36" s="1"/>
  <c r="D4" i="35"/>
  <c r="B4" i="35" s="1"/>
  <c r="D4" i="36"/>
  <c r="B4" i="36" s="1"/>
  <c r="A7" i="29"/>
  <c r="A6" i="29"/>
  <c r="A5" i="29"/>
  <c r="J31" i="29"/>
  <c r="J30" i="29"/>
  <c r="J29" i="29"/>
  <c r="J28" i="29"/>
  <c r="J27" i="29"/>
  <c r="J26" i="29"/>
  <c r="J25" i="29"/>
  <c r="J24" i="29"/>
  <c r="J23" i="29"/>
  <c r="J22" i="29"/>
  <c r="J21" i="29"/>
  <c r="J19" i="29"/>
  <c r="J18" i="29"/>
  <c r="J17" i="29"/>
  <c r="J16" i="29"/>
  <c r="J15" i="29"/>
  <c r="J14" i="29"/>
  <c r="J11" i="29"/>
  <c r="J10" i="29"/>
  <c r="J9" i="29"/>
  <c r="J8" i="29"/>
  <c r="J7" i="29"/>
  <c r="J6" i="29"/>
  <c r="J5" i="29"/>
  <c r="J4" i="29"/>
  <c r="J3" i="29"/>
  <c r="J2" i="29"/>
  <c r="E11" i="29"/>
  <c r="E12" i="29"/>
  <c r="E13" i="29"/>
  <c r="E14" i="29"/>
  <c r="E15" i="29"/>
  <c r="E9" i="29"/>
  <c r="E10" i="29"/>
  <c r="E8" i="29"/>
  <c r="E7" i="29"/>
  <c r="E6" i="29"/>
  <c r="E5" i="29"/>
  <c r="E4" i="29"/>
  <c r="E3" i="29"/>
  <c r="E2" i="29"/>
  <c r="A4" i="29"/>
  <c r="A3" i="29"/>
  <c r="A2" i="29"/>
  <c r="U55" i="31" l="1"/>
  <c r="V55" i="31" s="1"/>
  <c r="D11" i="31"/>
  <c r="D12" i="31" s="1"/>
  <c r="B12" i="31" s="1"/>
  <c r="U12" i="31" s="1"/>
  <c r="V12" i="31" s="1"/>
  <c r="B43" i="35"/>
  <c r="B37" i="35"/>
  <c r="B43" i="31"/>
  <c r="U43" i="31" s="1"/>
  <c r="V43" i="31" s="1"/>
  <c r="B39" i="31"/>
  <c r="U39" i="31" s="1"/>
  <c r="V39" i="31" s="1"/>
  <c r="B37" i="31"/>
  <c r="U37" i="31" s="1"/>
  <c r="V37" i="31" s="1"/>
  <c r="B67" i="31"/>
  <c r="U67" i="31" s="1"/>
  <c r="V67" i="31" s="1"/>
  <c r="B68" i="31"/>
  <c r="U68" i="31" s="1"/>
  <c r="V68" i="31" s="1"/>
  <c r="B69" i="31"/>
  <c r="U69" i="31" s="1"/>
  <c r="V69" i="31" s="1"/>
  <c r="B54" i="35"/>
  <c r="U54" i="35" s="1"/>
  <c r="B28" i="35"/>
  <c r="B30" i="35"/>
  <c r="U30" i="35" s="1"/>
  <c r="B39" i="35"/>
  <c r="B4" i="31"/>
  <c r="U4" i="31" s="1"/>
  <c r="V4" i="31" s="1"/>
  <c r="B38" i="36"/>
  <c r="B33" i="36"/>
  <c r="B62" i="35"/>
  <c r="U62" i="35" s="1"/>
  <c r="D5" i="36"/>
  <c r="B5" i="36" s="1"/>
  <c r="B48" i="35"/>
  <c r="U48" i="35" s="1"/>
  <c r="B55" i="35"/>
  <c r="U55" i="35" s="1"/>
  <c r="B46" i="35"/>
  <c r="U46" i="35" s="1"/>
  <c r="B31" i="35"/>
  <c r="B51" i="35"/>
  <c r="U51" i="35" s="1"/>
  <c r="B47" i="35"/>
  <c r="U47" i="35" s="1"/>
  <c r="B44" i="35"/>
  <c r="U44" i="35" s="1"/>
  <c r="B25" i="35"/>
  <c r="U25" i="35" s="1"/>
  <c r="B26" i="35"/>
  <c r="B27" i="35"/>
  <c r="B59" i="35"/>
  <c r="B60" i="35"/>
  <c r="B52" i="35"/>
  <c r="U52" i="35" s="1"/>
  <c r="B57" i="35"/>
  <c r="B58" i="35"/>
  <c r="B53" i="35"/>
  <c r="U45" i="35"/>
  <c r="D5" i="35"/>
  <c r="B5" i="31"/>
  <c r="U5" i="31" s="1"/>
  <c r="V5" i="31" s="1"/>
  <c r="B6" i="31"/>
  <c r="U6" i="31" s="1"/>
  <c r="V6" i="31" s="1"/>
  <c r="B46" i="31"/>
  <c r="U46" i="31" s="1"/>
  <c r="V46" i="31" s="1"/>
  <c r="B52" i="31"/>
  <c r="U52" i="31" s="1"/>
  <c r="V52" i="31" s="1"/>
  <c r="B44" i="31"/>
  <c r="U44" i="31" s="1"/>
  <c r="V44" i="31" s="1"/>
  <c r="B21" i="31"/>
  <c r="U21" i="31" s="1"/>
  <c r="V21" i="31" s="1"/>
  <c r="B63" i="31"/>
  <c r="U63" i="31" s="1"/>
  <c r="V63" i="31" s="1"/>
  <c r="B27" i="31"/>
  <c r="U27" i="31" s="1"/>
  <c r="V27" i="31" s="1"/>
  <c r="B54" i="31"/>
  <c r="U54" i="31" s="1"/>
  <c r="V54" i="31" s="1"/>
  <c r="B14" i="31"/>
  <c r="U14" i="31" s="1"/>
  <c r="V14" i="31" s="1"/>
  <c r="B36" i="31"/>
  <c r="U36" i="31" s="1"/>
  <c r="V36" i="31" s="1"/>
  <c r="B8" i="36"/>
  <c r="B6" i="36"/>
  <c r="B12" i="36"/>
  <c r="B70" i="31"/>
  <c r="U70" i="31" s="1"/>
  <c r="V70" i="31" s="1"/>
  <c r="B45" i="31"/>
  <c r="U45" i="31" s="1"/>
  <c r="V45" i="31" s="1"/>
  <c r="B50" i="31"/>
  <c r="U50" i="31" s="1"/>
  <c r="V50" i="31" s="1"/>
  <c r="B20" i="31"/>
  <c r="U20" i="31" s="1"/>
  <c r="V20" i="31" s="1"/>
  <c r="B59" i="31"/>
  <c r="U59" i="31" s="1"/>
  <c r="V59" i="31" s="1"/>
  <c r="B58" i="31"/>
  <c r="U58" i="31" s="1"/>
  <c r="V58" i="31" s="1"/>
  <c r="B53" i="31"/>
  <c r="U53" i="31" s="1"/>
  <c r="V53" i="31" s="1"/>
  <c r="B42" i="31"/>
  <c r="U42" i="31" s="1"/>
  <c r="V42" i="31" s="1"/>
  <c r="B62" i="31"/>
  <c r="U62" i="31" s="1"/>
  <c r="V62" i="31" s="1"/>
  <c r="B56" i="31"/>
  <c r="U56" i="31" s="1"/>
  <c r="V56" i="31" s="1"/>
  <c r="B47" i="31"/>
  <c r="U47" i="31" s="1"/>
  <c r="V47" i="31" s="1"/>
  <c r="B13" i="31"/>
  <c r="U13" i="31" s="1"/>
  <c r="V13" i="31" s="1"/>
  <c r="B73" i="31"/>
  <c r="U73" i="31" s="1"/>
  <c r="V73" i="31" s="1"/>
  <c r="B48" i="31"/>
  <c r="U48" i="31" s="1"/>
  <c r="V48" i="31" s="1"/>
  <c r="B57" i="31"/>
  <c r="U57" i="31" s="1"/>
  <c r="V57" i="31" s="1"/>
  <c r="B66" i="31"/>
  <c r="U66" i="31" s="1"/>
  <c r="V66" i="31" s="1"/>
  <c r="B22" i="36"/>
  <c r="B7" i="36"/>
  <c r="B32" i="36"/>
  <c r="B15" i="36"/>
  <c r="B31" i="36"/>
  <c r="B14" i="36"/>
  <c r="B17" i="36"/>
  <c r="B26" i="36"/>
  <c r="B21" i="36"/>
  <c r="B10" i="36"/>
  <c r="B13" i="36"/>
  <c r="U28" i="35" l="1"/>
  <c r="U43" i="35"/>
  <c r="U37" i="35"/>
  <c r="B38" i="31"/>
  <c r="U38" i="31" s="1"/>
  <c r="V38" i="31" s="1"/>
  <c r="U39" i="35"/>
  <c r="B56" i="35"/>
  <c r="U56" i="35" s="1"/>
  <c r="B32" i="35"/>
  <c r="B50" i="35"/>
  <c r="B49" i="35"/>
  <c r="U49" i="35" s="1"/>
  <c r="B5" i="35"/>
  <c r="D6" i="35"/>
  <c r="D7" i="35" s="1"/>
  <c r="D8" i="35" s="1"/>
  <c r="B8" i="31"/>
  <c r="U8" i="31" s="1"/>
  <c r="V8" i="31" s="1"/>
  <c r="B11" i="31"/>
  <c r="U11" i="31" s="1"/>
  <c r="V11" i="31" s="1"/>
  <c r="B7" i="31"/>
  <c r="U7" i="31" s="1"/>
  <c r="V7" i="31" s="1"/>
  <c r="B30" i="31"/>
  <c r="U30" i="31" s="1"/>
  <c r="V30" i="31" s="1"/>
  <c r="B31" i="31"/>
  <c r="U31" i="31" s="1"/>
  <c r="V31" i="31" s="1"/>
  <c r="B29" i="31"/>
  <c r="U29" i="31" s="1"/>
  <c r="V29" i="31" s="1"/>
  <c r="B49" i="31"/>
  <c r="U49" i="31" s="1"/>
  <c r="V49" i="31" s="1"/>
  <c r="B28" i="31"/>
  <c r="U28" i="31" s="1"/>
  <c r="V28" i="31" s="1"/>
  <c r="B71" i="31"/>
  <c r="U71" i="31" s="1"/>
  <c r="V71" i="31" s="1"/>
  <c r="B72" i="31"/>
  <c r="U72" i="31" s="1"/>
  <c r="V72" i="31" s="1"/>
  <c r="B32" i="31"/>
  <c r="U32" i="31" s="1"/>
  <c r="V32" i="31" s="1"/>
  <c r="B61" i="31"/>
  <c r="U61" i="31" s="1"/>
  <c r="V61" i="31" s="1"/>
  <c r="B17" i="31"/>
  <c r="U17" i="31" s="1"/>
  <c r="V17" i="31" s="1"/>
  <c r="B15" i="31"/>
  <c r="U15" i="31" s="1"/>
  <c r="V15" i="31" s="1"/>
  <c r="B74" i="31"/>
  <c r="U74" i="31" s="1"/>
  <c r="V74" i="31" s="1"/>
  <c r="B65" i="31"/>
  <c r="U65" i="31" s="1"/>
  <c r="V65" i="31" s="1"/>
  <c r="B64" i="31"/>
  <c r="U64" i="31" s="1"/>
  <c r="V64" i="31" s="1"/>
  <c r="B22" i="31"/>
  <c r="U22" i="31" s="1"/>
  <c r="V22" i="31" s="1"/>
  <c r="U57" i="35"/>
  <c r="U31" i="35"/>
  <c r="B34" i="36"/>
  <c r="B25" i="36"/>
  <c r="B23" i="36"/>
  <c r="B16" i="36"/>
  <c r="U53" i="35"/>
  <c r="B34" i="12"/>
  <c r="B35" i="12"/>
  <c r="B36" i="12"/>
  <c r="B33" i="12"/>
  <c r="B32" i="12"/>
  <c r="B63" i="35" l="1"/>
  <c r="B33" i="35"/>
  <c r="U59" i="35"/>
  <c r="B8" i="35"/>
  <c r="D9" i="35"/>
  <c r="D10" i="35" s="1"/>
  <c r="D11" i="35" s="1"/>
  <c r="D12" i="35" s="1"/>
  <c r="D13" i="35" s="1"/>
  <c r="D14" i="35" s="1"/>
  <c r="D15" i="35" s="1"/>
  <c r="D16" i="35" s="1"/>
  <c r="D17" i="35" s="1"/>
  <c r="D18" i="35" s="1"/>
  <c r="D19" i="35" s="1"/>
  <c r="D20" i="35" s="1"/>
  <c r="D21" i="35" s="1"/>
  <c r="D22" i="35" s="1"/>
  <c r="D23" i="35" s="1"/>
  <c r="D24" i="35" s="1"/>
  <c r="B6" i="35"/>
  <c r="B7" i="35"/>
  <c r="B60" i="31"/>
  <c r="U60" i="31" s="1"/>
  <c r="V60" i="31" s="1"/>
  <c r="B33" i="31"/>
  <c r="U33" i="31" s="1"/>
  <c r="V33" i="31" s="1"/>
  <c r="B18" i="31"/>
  <c r="U18" i="31" s="1"/>
  <c r="V18" i="31" s="1"/>
  <c r="B16" i="31"/>
  <c r="U16" i="31" s="1"/>
  <c r="V16" i="31" s="1"/>
  <c r="B9" i="31"/>
  <c r="U9" i="31" s="1"/>
  <c r="V9" i="31" s="1"/>
  <c r="B23" i="31"/>
  <c r="U23" i="31" s="1"/>
  <c r="V23" i="31" s="1"/>
  <c r="B75" i="31"/>
  <c r="U75" i="31" s="1"/>
  <c r="V75" i="31" s="1"/>
  <c r="B34" i="31"/>
  <c r="U34" i="31" s="1"/>
  <c r="V34" i="31" s="1"/>
  <c r="B35" i="31"/>
  <c r="U35" i="31" s="1"/>
  <c r="V35" i="31" s="1"/>
  <c r="B35" i="36"/>
  <c r="B18" i="36"/>
  <c r="B24" i="36"/>
  <c r="U26" i="35"/>
  <c r="U50" i="35"/>
  <c r="U58" i="35"/>
  <c r="B31" i="12"/>
  <c r="B12" i="35" l="1"/>
  <c r="B34" i="35"/>
  <c r="U34" i="35" s="1"/>
  <c r="U60" i="35"/>
  <c r="U61" i="35"/>
  <c r="B9" i="35"/>
  <c r="U27" i="35"/>
  <c r="B10" i="31"/>
  <c r="U10" i="31" s="1"/>
  <c r="V10" i="31" s="1"/>
  <c r="B77" i="31"/>
  <c r="U77" i="31" s="1"/>
  <c r="V77" i="31" s="1"/>
  <c r="B76" i="31"/>
  <c r="U76" i="31" s="1"/>
  <c r="V76" i="31" s="1"/>
  <c r="B24" i="31"/>
  <c r="U24" i="31" s="1"/>
  <c r="V24" i="31" s="1"/>
  <c r="B41" i="31"/>
  <c r="U41" i="31" s="1"/>
  <c r="V41" i="31" s="1"/>
  <c r="B40" i="31"/>
  <c r="U40" i="31" s="1"/>
  <c r="V40" i="31" s="1"/>
  <c r="U63" i="35"/>
  <c r="B37" i="36"/>
  <c r="B36" i="36"/>
  <c r="B19" i="36"/>
  <c r="B20" i="36"/>
  <c r="B29" i="36"/>
  <c r="K6" i="26"/>
  <c r="K7" i="26"/>
  <c r="K8" i="26"/>
  <c r="K9" i="26"/>
  <c r="K10" i="26"/>
  <c r="K11" i="26"/>
  <c r="K12" i="26"/>
  <c r="K13" i="26"/>
  <c r="K14" i="26"/>
  <c r="K15" i="26"/>
  <c r="K16" i="26"/>
  <c r="K17" i="26"/>
  <c r="K18" i="26"/>
  <c r="K19" i="26"/>
  <c r="K20" i="26"/>
  <c r="K21" i="26"/>
  <c r="K22" i="26"/>
  <c r="K23" i="26"/>
  <c r="K24" i="26"/>
  <c r="K25" i="26"/>
  <c r="K26" i="26"/>
  <c r="K27" i="26"/>
  <c r="K28" i="26"/>
  <c r="K29" i="26"/>
  <c r="K30" i="26"/>
  <c r="K31" i="26"/>
  <c r="K32" i="26"/>
  <c r="K33" i="26"/>
  <c r="K34" i="26"/>
  <c r="K35" i="26"/>
  <c r="K36" i="26"/>
  <c r="K37" i="26"/>
  <c r="K38" i="26"/>
  <c r="K39" i="26"/>
  <c r="K40" i="26"/>
  <c r="K41" i="26"/>
  <c r="K42" i="26"/>
  <c r="K43" i="26"/>
  <c r="K44" i="26"/>
  <c r="K45" i="26"/>
  <c r="K46" i="26"/>
  <c r="K47" i="26"/>
  <c r="K48" i="26"/>
  <c r="K49" i="26"/>
  <c r="K50" i="26"/>
  <c r="K51" i="26"/>
  <c r="K52" i="26"/>
  <c r="K53" i="26"/>
  <c r="K54" i="26"/>
  <c r="K55" i="26"/>
  <c r="K56" i="26"/>
  <c r="K57" i="26"/>
  <c r="K58" i="26"/>
  <c r="K59" i="26"/>
  <c r="K60" i="26"/>
  <c r="K61" i="26"/>
  <c r="K62" i="26"/>
  <c r="K63" i="26"/>
  <c r="K64" i="26"/>
  <c r="K65" i="26"/>
  <c r="K66" i="26"/>
  <c r="K67" i="26"/>
  <c r="K68" i="26"/>
  <c r="K69" i="26"/>
  <c r="K70" i="26"/>
  <c r="K71" i="26"/>
  <c r="K72" i="26"/>
  <c r="K73" i="26"/>
  <c r="K74" i="26"/>
  <c r="K75" i="26"/>
  <c r="K76" i="26"/>
  <c r="K77" i="26"/>
  <c r="K78" i="26"/>
  <c r="K79" i="26"/>
  <c r="K80" i="26"/>
  <c r="K81" i="26"/>
  <c r="K82" i="26"/>
  <c r="K83" i="26"/>
  <c r="K84" i="26"/>
  <c r="K85" i="26"/>
  <c r="K86" i="26"/>
  <c r="K87" i="26"/>
  <c r="K88" i="26"/>
  <c r="K89" i="26"/>
  <c r="K90" i="26"/>
  <c r="K91" i="26"/>
  <c r="K92" i="26"/>
  <c r="K93" i="26"/>
  <c r="K94" i="26"/>
  <c r="K95" i="26"/>
  <c r="K4" i="26"/>
  <c r="K5" i="26"/>
  <c r="B7" i="26"/>
  <c r="B9" i="26" s="1"/>
  <c r="B10" i="26" s="1"/>
  <c r="B11" i="26" s="1"/>
  <c r="B12" i="26" s="1"/>
  <c r="B13" i="26" s="1"/>
  <c r="B14" i="26" s="1"/>
  <c r="B15" i="26" s="1"/>
  <c r="B16" i="26" s="1"/>
  <c r="B17" i="26" s="1"/>
  <c r="B18" i="26" s="1"/>
  <c r="B19" i="26" s="1"/>
  <c r="B20" i="26" s="1"/>
  <c r="B21" i="26" s="1"/>
  <c r="B22" i="26" s="1"/>
  <c r="B23" i="26" s="1"/>
  <c r="B24" i="26" s="1"/>
  <c r="B25" i="26" s="1"/>
  <c r="B26" i="26" s="1"/>
  <c r="B27" i="26" s="1"/>
  <c r="B28" i="26" s="1"/>
  <c r="B29" i="26" s="1"/>
  <c r="B30" i="26" s="1"/>
  <c r="B31" i="26" s="1"/>
  <c r="B32" i="26" s="1"/>
  <c r="B33" i="26" s="1"/>
  <c r="B34" i="26" s="1"/>
  <c r="B35" i="26" s="1"/>
  <c r="B36" i="26" s="1"/>
  <c r="B37" i="26" s="1"/>
  <c r="B38" i="26" s="1"/>
  <c r="B39" i="26" s="1"/>
  <c r="B40" i="26" s="1"/>
  <c r="B41" i="26" s="1"/>
  <c r="B42" i="26" s="1"/>
  <c r="B43" i="26" s="1"/>
  <c r="B44" i="26" s="1"/>
  <c r="B45" i="26" s="1"/>
  <c r="B46" i="26" s="1"/>
  <c r="B47" i="26" s="1"/>
  <c r="B48" i="26" s="1"/>
  <c r="B49" i="26" s="1"/>
  <c r="B50" i="26" s="1"/>
  <c r="B51" i="26" s="1"/>
  <c r="B52" i="26" s="1"/>
  <c r="B53" i="26" s="1"/>
  <c r="B55" i="26" s="1"/>
  <c r="B56" i="26" s="1"/>
  <c r="B57" i="26" s="1"/>
  <c r="B58" i="26" s="1"/>
  <c r="B59" i="26" s="1"/>
  <c r="B60" i="26" s="1"/>
  <c r="B61" i="26" s="1"/>
  <c r="B62" i="26" s="1"/>
  <c r="B63" i="26" s="1"/>
  <c r="B64" i="26" s="1"/>
  <c r="B65" i="26" s="1"/>
  <c r="B66" i="26" s="1"/>
  <c r="B67" i="26" s="1"/>
  <c r="B68" i="26" s="1"/>
  <c r="B69" i="26" s="1"/>
  <c r="B70" i="26" s="1"/>
  <c r="B71" i="26" s="1"/>
  <c r="B72" i="26" s="1"/>
  <c r="B73" i="26" s="1"/>
  <c r="B74" i="26" s="1"/>
  <c r="B75" i="26" s="1"/>
  <c r="B76" i="26" s="1"/>
  <c r="B77" i="26" s="1"/>
  <c r="B78" i="26" s="1"/>
  <c r="B79" i="26" s="1"/>
  <c r="B80" i="26" s="1"/>
  <c r="B81" i="26" s="1"/>
  <c r="B82" i="26" s="1"/>
  <c r="B83" i="26" s="1"/>
  <c r="B84" i="26" s="1"/>
  <c r="B85" i="26" s="1"/>
  <c r="B86" i="26" s="1"/>
  <c r="B87" i="26" s="1"/>
  <c r="B88" i="26" s="1"/>
  <c r="B89" i="26" s="1"/>
  <c r="B90" i="26" s="1"/>
  <c r="B91" i="26" s="1"/>
  <c r="B92" i="26" s="1"/>
  <c r="B93" i="26" s="1"/>
  <c r="B94" i="26" s="1"/>
  <c r="B95" i="26" s="1"/>
  <c r="B6" i="26"/>
  <c r="B5" i="26"/>
  <c r="B30" i="12"/>
  <c r="B29" i="12"/>
  <c r="B28" i="12"/>
  <c r="B16" i="35" l="1"/>
  <c r="B18" i="35"/>
  <c r="B35" i="35"/>
  <c r="B10" i="35"/>
  <c r="B25" i="31"/>
  <c r="B26" i="31"/>
  <c r="U26" i="31" s="1"/>
  <c r="V26" i="31" s="1"/>
  <c r="B27" i="36"/>
  <c r="B27" i="12"/>
  <c r="B25" i="12"/>
  <c r="B23" i="12"/>
  <c r="U25" i="31" l="1"/>
  <c r="V25" i="31" s="1"/>
  <c r="R55" i="31"/>
  <c r="R12" i="31"/>
  <c r="R69" i="31"/>
  <c r="R43" i="31"/>
  <c r="R39" i="31"/>
  <c r="R37" i="31"/>
  <c r="R38" i="31"/>
  <c r="R68" i="31"/>
  <c r="U35" i="35"/>
  <c r="R11" i="31"/>
  <c r="B36" i="35"/>
  <c r="B13" i="35"/>
  <c r="R8" i="31"/>
  <c r="R5" i="31"/>
  <c r="R6" i="31"/>
  <c r="B11" i="35"/>
  <c r="B30" i="36"/>
  <c r="B28" i="36"/>
  <c r="B22" i="12"/>
  <c r="R38" i="36" l="1"/>
  <c r="B14" i="35"/>
  <c r="B19" i="35"/>
  <c r="B38" i="35"/>
  <c r="U38" i="35" s="1"/>
  <c r="R9" i="36"/>
  <c r="R33" i="36"/>
  <c r="R26" i="36"/>
  <c r="R17" i="36"/>
  <c r="R25" i="36"/>
  <c r="B21" i="12"/>
  <c r="B40" i="35" l="1"/>
  <c r="U40" i="35" s="1"/>
  <c r="R6" i="36"/>
  <c r="R7" i="36"/>
  <c r="B26" i="12"/>
  <c r="B42" i="35" l="1"/>
  <c r="R29" i="35" s="1"/>
  <c r="B41" i="35"/>
  <c r="B20" i="12"/>
  <c r="B19" i="12"/>
  <c r="U32" i="35" l="1"/>
  <c r="B18" i="12"/>
  <c r="B17" i="12"/>
  <c r="B5" i="12" l="1"/>
  <c r="B16" i="12"/>
  <c r="B15" i="35" l="1"/>
  <c r="B15" i="12"/>
  <c r="B20" i="35" l="1"/>
  <c r="B14" i="12"/>
  <c r="B13" i="12"/>
  <c r="B12" i="12"/>
  <c r="B11" i="12"/>
  <c r="B10" i="12"/>
  <c r="B9" i="12"/>
  <c r="B8" i="12"/>
  <c r="B7" i="12"/>
  <c r="B6" i="12"/>
  <c r="B17" i="35" l="1"/>
  <c r="U33" i="35"/>
  <c r="B22" i="35" l="1"/>
  <c r="B21" i="35" l="1"/>
  <c r="B24" i="35" l="1"/>
  <c r="B23" i="35"/>
  <c r="R30" i="35" s="1"/>
  <c r="U36" i="35"/>
  <c r="R37" i="35" l="1"/>
  <c r="R43" i="35"/>
  <c r="R54" i="35"/>
  <c r="R39" i="35"/>
  <c r="R28" i="35"/>
  <c r="R12" i="35"/>
  <c r="R19" i="35"/>
  <c r="R18" i="35"/>
  <c r="R16" i="35"/>
  <c r="R20" i="35"/>
  <c r="R22" i="35"/>
  <c r="R14" i="35" l="1"/>
  <c r="R13" i="35"/>
  <c r="R8" i="35"/>
  <c r="R15" i="35"/>
  <c r="U41" i="35"/>
  <c r="U42" i="35" l="1"/>
  <c r="R5" i="36" l="1"/>
  <c r="R8" i="36"/>
  <c r="R4" i="36"/>
  <c r="R35" i="36"/>
  <c r="R23" i="36"/>
  <c r="R27" i="36"/>
  <c r="R31" i="36"/>
  <c r="R29" i="36"/>
  <c r="R37" i="36"/>
  <c r="R10" i="36"/>
  <c r="R18" i="36"/>
  <c r="R24" i="36"/>
  <c r="R20" i="36"/>
  <c r="R19" i="36"/>
  <c r="R15" i="36"/>
  <c r="R12" i="36"/>
  <c r="R22" i="36"/>
  <c r="R21" i="36"/>
  <c r="R30" i="36"/>
  <c r="R13" i="36"/>
  <c r="R14" i="36"/>
  <c r="R28" i="36"/>
  <c r="R36" i="36"/>
  <c r="R32" i="36"/>
  <c r="R34" i="36"/>
  <c r="R16" i="36"/>
  <c r="L94" i="32" l="1"/>
  <c r="L78" i="32"/>
  <c r="L62" i="32"/>
  <c r="L46" i="32"/>
  <c r="L38" i="32"/>
  <c r="L104" i="32"/>
  <c r="L92" i="32"/>
  <c r="L76" i="32"/>
  <c r="L60" i="32"/>
  <c r="L32" i="32"/>
  <c r="L108" i="32"/>
  <c r="L36" i="32"/>
  <c r="L12" i="32"/>
  <c r="L11" i="32"/>
  <c r="L25" i="32"/>
  <c r="L118" i="32"/>
  <c r="L79" i="32"/>
  <c r="L69" i="32"/>
  <c r="L67" i="32"/>
  <c r="L49" i="32"/>
  <c r="L55" i="32"/>
  <c r="L119" i="32"/>
  <c r="L15" i="32"/>
  <c r="L107" i="32"/>
  <c r="L89" i="32"/>
  <c r="L30" i="32"/>
  <c r="L105" i="32"/>
  <c r="L45" i="32"/>
  <c r="L9" i="32"/>
  <c r="L117" i="32"/>
  <c r="L90" i="32"/>
  <c r="L74" i="32"/>
  <c r="L58" i="32"/>
  <c r="L43" i="32"/>
  <c r="L27" i="32"/>
  <c r="L96" i="32"/>
  <c r="L88" i="32"/>
  <c r="L72" i="32"/>
  <c r="L56" i="32"/>
  <c r="L16" i="32"/>
  <c r="L100" i="32"/>
  <c r="L28" i="32"/>
  <c r="L10" i="32"/>
  <c r="L3" i="32"/>
  <c r="L18" i="32"/>
  <c r="L19" i="32"/>
  <c r="L95" i="32"/>
  <c r="L85" i="32"/>
  <c r="L83" i="32"/>
  <c r="L65" i="32"/>
  <c r="L71" i="32"/>
  <c r="L61" i="32"/>
  <c r="L59" i="32"/>
  <c r="L35" i="32"/>
  <c r="L98" i="32"/>
  <c r="L37" i="32"/>
  <c r="L2" i="32"/>
  <c r="L110" i="32"/>
  <c r="L14" i="32"/>
  <c r="L33" i="32"/>
  <c r="L101" i="32"/>
  <c r="L86" i="32"/>
  <c r="L70" i="32"/>
  <c r="L54" i="32"/>
  <c r="L40" i="32"/>
  <c r="L23" i="32"/>
  <c r="L5" i="32"/>
  <c r="L84" i="32"/>
  <c r="L68" i="32"/>
  <c r="L52" i="32"/>
  <c r="L8" i="32"/>
  <c r="L44" i="32"/>
  <c r="L26" i="32"/>
  <c r="L24" i="32"/>
  <c r="L97" i="32"/>
  <c r="L29" i="32"/>
  <c r="L47" i="32"/>
  <c r="L111" i="32"/>
  <c r="L4" i="32"/>
  <c r="L99" i="32"/>
  <c r="L81" i="32"/>
  <c r="L87" i="32"/>
  <c r="L77" i="32"/>
  <c r="L75" i="32"/>
  <c r="L57" i="32"/>
  <c r="L114" i="32"/>
  <c r="L109" i="32"/>
  <c r="L41" i="32"/>
  <c r="L17" i="32"/>
  <c r="L21" i="32"/>
  <c r="L13" i="32"/>
  <c r="L82" i="32"/>
  <c r="L66" i="32"/>
  <c r="L50" i="32"/>
  <c r="L39" i="32"/>
  <c r="L112" i="32"/>
  <c r="L7" i="32"/>
  <c r="L80" i="32"/>
  <c r="L64" i="32"/>
  <c r="L48" i="32"/>
  <c r="L116" i="32"/>
  <c r="L42" i="32"/>
  <c r="L20" i="32"/>
  <c r="L22" i="32"/>
  <c r="L113" i="32"/>
  <c r="L102" i="32"/>
  <c r="L63" i="32"/>
  <c r="L53" i="32"/>
  <c r="L51" i="32"/>
  <c r="L115" i="32"/>
  <c r="L31" i="32"/>
  <c r="L103" i="32"/>
  <c r="L93" i="32"/>
  <c r="L91" i="32"/>
  <c r="L73" i="32"/>
  <c r="L34" i="32"/>
  <c r="L6" i="32"/>
  <c r="L106" i="32"/>
  <c r="R51" i="31" l="1"/>
  <c r="R33" i="31"/>
  <c r="R17" i="31"/>
  <c r="R76" i="31"/>
  <c r="R29" i="31"/>
  <c r="R62" i="31"/>
  <c r="R72" i="31"/>
  <c r="R61" i="31"/>
  <c r="R67" i="31"/>
  <c r="R70" i="31"/>
  <c r="R36" i="31"/>
  <c r="R50" i="31"/>
  <c r="R48" i="31"/>
  <c r="R44" i="31"/>
  <c r="R13" i="31"/>
  <c r="R54" i="31"/>
  <c r="R53" i="31"/>
  <c r="R64" i="31"/>
  <c r="R4" i="31"/>
  <c r="R9" i="31"/>
  <c r="R24" i="31"/>
  <c r="R18" i="31"/>
  <c r="R65" i="31"/>
  <c r="R27" i="31"/>
  <c r="R71" i="31"/>
  <c r="R7" i="31"/>
  <c r="R59" i="31"/>
  <c r="R46" i="31"/>
  <c r="R19" i="31"/>
  <c r="R47" i="31"/>
  <c r="R57" i="31"/>
  <c r="R58" i="31"/>
  <c r="R56" i="31"/>
  <c r="R32" i="31"/>
  <c r="R35" i="31"/>
  <c r="R77" i="31"/>
  <c r="R25" i="31"/>
  <c r="R10" i="31"/>
  <c r="R16" i="31"/>
  <c r="R21" i="31"/>
  <c r="R42" i="31"/>
  <c r="R20" i="31"/>
  <c r="R49" i="31"/>
  <c r="R41" i="31"/>
  <c r="R66" i="31"/>
  <c r="R52" i="31"/>
  <c r="R40" i="31"/>
  <c r="R34" i="31"/>
  <c r="R30" i="31"/>
  <c r="R28" i="31"/>
  <c r="R15" i="31"/>
  <c r="R23" i="31"/>
  <c r="R63" i="31"/>
  <c r="R60" i="31"/>
  <c r="R75" i="31"/>
  <c r="R31" i="31"/>
  <c r="R73" i="31"/>
  <c r="R26" i="31"/>
  <c r="R22" i="31"/>
  <c r="R14" i="31"/>
  <c r="R45" i="31"/>
  <c r="R74" i="31"/>
  <c r="R5" i="35" l="1"/>
  <c r="R45" i="35"/>
  <c r="R44" i="35"/>
  <c r="R26" i="35"/>
  <c r="R63" i="35"/>
  <c r="R33" i="35"/>
  <c r="R24" i="35"/>
  <c r="R42" i="35"/>
  <c r="R38" i="35"/>
  <c r="R49" i="35"/>
  <c r="R58" i="35"/>
  <c r="R62" i="35"/>
  <c r="R59" i="35"/>
  <c r="R36" i="35"/>
  <c r="R52" i="35"/>
  <c r="R47" i="35"/>
  <c r="R48" i="35"/>
  <c r="R56" i="35"/>
  <c r="R53" i="35"/>
  <c r="R32" i="35"/>
  <c r="R51" i="35"/>
  <c r="R46" i="35"/>
  <c r="R50" i="35"/>
  <c r="R23" i="35"/>
  <c r="R55" i="35"/>
  <c r="R57" i="35"/>
  <c r="R21" i="35"/>
  <c r="R25" i="35"/>
  <c r="R7" i="35"/>
  <c r="R61" i="35"/>
  <c r="R4" i="35"/>
  <c r="R41" i="35"/>
  <c r="R40" i="35"/>
  <c r="R11" i="35"/>
  <c r="R10" i="35"/>
  <c r="R6" i="35"/>
  <c r="R60" i="35"/>
  <c r="R17" i="35"/>
  <c r="R31" i="35"/>
  <c r="R27" i="35"/>
  <c r="R9" i="35"/>
  <c r="R35" i="35"/>
  <c r="R34"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tc={995D07DD-0731-425E-9129-4230DB3F872B}</author>
    <author>tc={2CE84759-A935-4CB5-8348-EC600674ED6F}</author>
  </authors>
  <commentList>
    <comment ref="C42" authorId="0" shapeId="0" xr:uid="{995D07DD-0731-425E-9129-4230DB3F872B}">
      <text>
        <t>[Threaded comment]
Your version of Excel allows you to read this threaded comment; however, any edits to it will get removed if the file is opened in a newer version of Excel. Learn more: https://go.microsoft.com/fwlink/?linkid=870924
Comment:
    ソース上では1E001Nとなっているが1C00Nが適切であるため統合。</t>
      </text>
    </comment>
    <comment ref="C48" authorId="1" shapeId="0" xr:uid="{2CE84759-A935-4CB5-8348-EC600674ED6F}">
      <text>
        <t>[Threaded comment]
Your version of Excel allows you to read this threaded comment; however, any edits to it will get removed if the file is opened in a newer version of Excel. Learn more: https://go.microsoft.com/fwlink/?linkid=870924
Comment:
    旧コードは横断検索と詳細検索でメッセージが分かれている。22年度版以降は通し番号として問題ないか。
Reply:
    問題ない</t>
      </text>
    </comment>
  </commentList>
</comments>
</file>

<file path=xl/sharedStrings.xml><?xml version="1.0" encoding="utf-8"?>
<sst xmlns="http://schemas.openxmlformats.org/spreadsheetml/2006/main" count="4753" uniqueCount="1108">
  <si>
    <t>変更来歴</t>
    <rPh sb="0" eb="2">
      <t>ヘンコウ</t>
    </rPh>
    <rPh sb="2" eb="4">
      <t>ライレキ</t>
    </rPh>
    <phoneticPr fontId="1"/>
  </si>
  <si>
    <t>＃</t>
    <phoneticPr fontId="1"/>
  </si>
  <si>
    <t>変更箇所</t>
    <rPh sb="0" eb="2">
      <t>ヘンコウ</t>
    </rPh>
    <rPh sb="2" eb="4">
      <t>カショ</t>
    </rPh>
    <phoneticPr fontId="1"/>
  </si>
  <si>
    <t>変更内容</t>
    <rPh sb="0" eb="2">
      <t>ヘンコウ</t>
    </rPh>
    <rPh sb="2" eb="4">
      <t>ナイヨウ</t>
    </rPh>
    <phoneticPr fontId="1"/>
  </si>
  <si>
    <t>変更日</t>
    <rPh sb="0" eb="3">
      <t>ヘンコウビ</t>
    </rPh>
    <phoneticPr fontId="1"/>
  </si>
  <si>
    <t>全体</t>
    <rPh sb="0" eb="2">
      <t>ゼンタイ</t>
    </rPh>
    <phoneticPr fontId="1"/>
  </si>
  <si>
    <t>新規作成</t>
    <rPh sb="0" eb="2">
      <t>シンキ</t>
    </rPh>
    <rPh sb="2" eb="4">
      <t>サクセイ</t>
    </rPh>
    <phoneticPr fontId="1"/>
  </si>
  <si>
    <t>一覧</t>
    <rPh sb="0" eb="2">
      <t>イチラン</t>
    </rPh>
    <phoneticPr fontId="1"/>
  </si>
  <si>
    <t>メッセージ内容にCADDE管理者に確認する旨を追記</t>
    <rPh sb="5" eb="7">
      <t>ナイヨウ</t>
    </rPh>
    <rPh sb="17" eb="19">
      <t>カクニン</t>
    </rPh>
    <rPh sb="21" eb="22">
      <t>ムネ</t>
    </rPh>
    <rPh sb="23" eb="25">
      <t>ツイキ</t>
    </rPh>
    <phoneticPr fontId="1"/>
  </si>
  <si>
    <t>対処方法欄を追加し、エラー発生時の対処方法を追記</t>
    <rPh sb="0" eb="2">
      <t>タイショ</t>
    </rPh>
    <rPh sb="2" eb="4">
      <t>ホウホウ</t>
    </rPh>
    <rPh sb="4" eb="5">
      <t>ラン</t>
    </rPh>
    <rPh sb="6" eb="8">
      <t>ツイカ</t>
    </rPh>
    <rPh sb="13" eb="15">
      <t>ハッセイ</t>
    </rPh>
    <rPh sb="15" eb="16">
      <t>ジ</t>
    </rPh>
    <rPh sb="17" eb="19">
      <t>タイショ</t>
    </rPh>
    <rPh sb="19" eb="21">
      <t>ホウホウ</t>
    </rPh>
    <rPh sb="22" eb="24">
      <t>ツイキ</t>
    </rPh>
    <phoneticPr fontId="1"/>
  </si>
  <si>
    <t>検索種別を利用する個所に検索種別を追記</t>
    <rPh sb="0" eb="2">
      <t>ケンサク</t>
    </rPh>
    <rPh sb="2" eb="4">
      <t>シュベツ</t>
    </rPh>
    <rPh sb="5" eb="7">
      <t>リヨウ</t>
    </rPh>
    <rPh sb="9" eb="11">
      <t>カショ</t>
    </rPh>
    <rPh sb="12" eb="14">
      <t>ケンサク</t>
    </rPh>
    <rPh sb="14" eb="16">
      <t>シュベツ</t>
    </rPh>
    <rPh sb="17" eb="19">
      <t>ツイキ</t>
    </rPh>
    <phoneticPr fontId="1"/>
  </si>
  <si>
    <t>利用者トークンの設定がある個所に、利用者トークンが設定されていない場合の記載を追記</t>
    <rPh sb="0" eb="3">
      <t>リヨウシャ</t>
    </rPh>
    <rPh sb="8" eb="10">
      <t>セッテイ</t>
    </rPh>
    <rPh sb="13" eb="15">
      <t>カショ</t>
    </rPh>
    <rPh sb="17" eb="20">
      <t>リヨウシャ</t>
    </rPh>
    <rPh sb="25" eb="27">
      <t>セッテイ</t>
    </rPh>
    <rPh sb="33" eb="35">
      <t>バアイ</t>
    </rPh>
    <rPh sb="36" eb="38">
      <t>キサイ</t>
    </rPh>
    <rPh sb="39" eb="41">
      <t>ツイキ</t>
    </rPh>
    <phoneticPr fontId="1"/>
  </si>
  <si>
    <t>エラーが発生した場合のステータスコードとの対応を透過に設定</t>
    <rPh sb="4" eb="6">
      <t>ハッセイ</t>
    </rPh>
    <rPh sb="8" eb="10">
      <t>バアイ</t>
    </rPh>
    <rPh sb="21" eb="23">
      <t>タイオウ</t>
    </rPh>
    <rPh sb="24" eb="26">
      <t>トウカ</t>
    </rPh>
    <rPh sb="27" eb="29">
      <t>セッテイ</t>
    </rPh>
    <phoneticPr fontId="1"/>
  </si>
  <si>
    <t>04009E、14005Eを追加</t>
    <rPh sb="14" eb="16">
      <t>ツイカ</t>
    </rPh>
    <phoneticPr fontId="1"/>
  </si>
  <si>
    <t>04001N、06001N、15001Nにデータ提供IFが使用するカスタムヘッダーを追加</t>
    <rPh sb="42" eb="44">
      <t>ツイカ</t>
    </rPh>
    <phoneticPr fontId="1"/>
  </si>
  <si>
    <t>14004E について修正 12003Eを追加</t>
    <rPh sb="11" eb="13">
      <t>シュウセイ</t>
    </rPh>
    <rPh sb="21" eb="23">
      <t>ツイカ</t>
    </rPh>
    <phoneticPr fontId="1"/>
  </si>
  <si>
    <t>04004E のステータスコードとの対応を修正</t>
    <rPh sb="21" eb="23">
      <t>シュウセイ</t>
    </rPh>
    <phoneticPr fontId="1"/>
  </si>
  <si>
    <t xml:space="preserve">01004Eを追加 11001N削除 11002E削除 </t>
    <rPh sb="7" eb="9">
      <t>ツイカ</t>
    </rPh>
    <rPh sb="16" eb="18">
      <t>サクジョ</t>
    </rPh>
    <rPh sb="25" eb="27">
      <t>サクジョ</t>
    </rPh>
    <phoneticPr fontId="1"/>
  </si>
  <si>
    <t>01005E,01006E,02005Eを追加、01001Nメッセージ内容を修正</t>
    <rPh sb="35" eb="37">
      <t>ナイヨウ</t>
    </rPh>
    <rPh sb="38" eb="40">
      <t>シュウセイ</t>
    </rPh>
    <phoneticPr fontId="1"/>
  </si>
  <si>
    <t>14003Eの対処方法修正、14006E追加</t>
    <rPh sb="7" eb="9">
      <t>タイショ</t>
    </rPh>
    <rPh sb="9" eb="11">
      <t>ホウホウ</t>
    </rPh>
    <rPh sb="11" eb="13">
      <t>シュウセイ</t>
    </rPh>
    <rPh sb="20" eb="22">
      <t>ツイカ</t>
    </rPh>
    <phoneticPr fontId="1"/>
  </si>
  <si>
    <t>08001N ～ 08005E、18001N、18002E追加</t>
    <rPh sb="29" eb="31">
      <t>ツイカ</t>
    </rPh>
    <phoneticPr fontId="1"/>
  </si>
  <si>
    <t>04002E 、14003E対処方法修正</t>
    <rPh sb="14" eb="16">
      <t>タイショ</t>
    </rPh>
    <rPh sb="16" eb="18">
      <t>ホウホウ</t>
    </rPh>
    <rPh sb="18" eb="20">
      <t>シュウセイ</t>
    </rPh>
    <phoneticPr fontId="1"/>
  </si>
  <si>
    <t>2021年03月版対応 以下追加
03003E, 04010E ~ 04014E, 09001N, 09002E, 0A001N ～ 0A003E, 14007E, 14008E, 19001N, 19002E, 1A001N ～ 1A003E , 1B001N, 1B002E, 1C001N,1C002E, 1D001N, 1D002E, 1E001N,1E002E</t>
    <rPh sb="4" eb="5">
      <t>ネン</t>
    </rPh>
    <rPh sb="7" eb="8">
      <t>ガツ</t>
    </rPh>
    <rPh sb="8" eb="9">
      <t>バン</t>
    </rPh>
    <rPh sb="9" eb="11">
      <t>タイオウ</t>
    </rPh>
    <rPh sb="12" eb="14">
      <t>イカ</t>
    </rPh>
    <rPh sb="14" eb="16">
      <t>ツイカ</t>
    </rPh>
    <phoneticPr fontId="1"/>
  </si>
  <si>
    <t>以下を追加
09003E,19003E, 1B003E, 1C003E, 1D003E, 1E003E, 1B004E, 1B005E, 1D004E, 1D005E</t>
    <rPh sb="0" eb="2">
      <t>イカ</t>
    </rPh>
    <rPh sb="3" eb="5">
      <t>ツイカ</t>
    </rPh>
    <phoneticPr fontId="1"/>
  </si>
  <si>
    <t>04011E メッセージ内容変更</t>
    <rPh sb="12" eb="16">
      <t>ナイヨウヘンコウ</t>
    </rPh>
    <phoneticPr fontId="1"/>
  </si>
  <si>
    <t>14004E メッセージ内容変更</t>
    <rPh sb="12" eb="14">
      <t>ナイヨウ</t>
    </rPh>
    <rPh sb="14" eb="16">
      <t>ヘンコウ</t>
    </rPh>
    <phoneticPr fontId="1"/>
  </si>
  <si>
    <t>00003E 03002E 04003E ～ 04008E 未使用に修正</t>
    <rPh sb="30" eb="31">
      <t>ミ</t>
    </rPh>
    <rPh sb="31" eb="33">
      <t>シヨウ</t>
    </rPh>
    <rPh sb="34" eb="36">
      <t>シュウセイ</t>
    </rPh>
    <phoneticPr fontId="1"/>
  </si>
  <si>
    <t>CTの不具合「来歴管理サーバとの連携がNG」により「09003E」と「19003E」を削除</t>
    <rPh sb="3" eb="6">
      <t>フグアイ</t>
    </rPh>
    <rPh sb="43" eb="45">
      <t>サクジョ</t>
    </rPh>
    <phoneticPr fontId="1"/>
  </si>
  <si>
    <t>仕様変更CTで検出した不具合により03003Eと04014Eを変更
仕様変更により02006Eを追加</t>
    <rPh sb="0" eb="2">
      <t>シヨウ</t>
    </rPh>
    <rPh sb="2" eb="4">
      <t>ヘンコウ</t>
    </rPh>
    <rPh sb="7" eb="9">
      <t>ケンシュツ</t>
    </rPh>
    <rPh sb="11" eb="14">
      <t>フグアイ</t>
    </rPh>
    <rPh sb="31" eb="33">
      <t>ヘンコウ</t>
    </rPh>
    <rPh sb="34" eb="36">
      <t>シヨウ</t>
    </rPh>
    <rPh sb="36" eb="38">
      <t>ヘンコウ</t>
    </rPh>
    <rPh sb="48" eb="50">
      <t>ツイカ</t>
    </rPh>
    <phoneticPr fontId="1"/>
  </si>
  <si>
    <t>12003Eは14004Eに統合され発生しないため削除</t>
    <rPh sb="14" eb="16">
      <t>トウゴウ</t>
    </rPh>
    <rPh sb="18" eb="20">
      <t>ハッセイ</t>
    </rPh>
    <rPh sb="25" eb="27">
      <t>サクジョ</t>
    </rPh>
    <phoneticPr fontId="1"/>
  </si>
  <si>
    <t>18002Eのメッセージに「CADDE管理者に問い合わせてください。」を追加</t>
    <rPh sb="36" eb="38">
      <t>ツイカ</t>
    </rPh>
    <phoneticPr fontId="1"/>
  </si>
  <si>
    <t>00001Eのメッセージに誤記「(パラメータ名)」が含まれていたため削除</t>
    <rPh sb="13" eb="15">
      <t>ゴキ</t>
    </rPh>
    <rPh sb="26" eb="27">
      <t>フク</t>
    </rPh>
    <rPh sb="34" eb="36">
      <t>サクジョ</t>
    </rPh>
    <phoneticPr fontId="1"/>
  </si>
  <si>
    <t>12004Eのメッセージを追加</t>
    <rPh sb="13" eb="15">
      <t>ツイカ</t>
    </rPh>
    <phoneticPr fontId="1"/>
  </si>
  <si>
    <t>以下を追加
04015E, 04016E, 04017E, 09003N, 09004E, 0A004N, 0A005E, 0A006N, 0A007E, 0A008N, 0A009E, 1A004N, 1A005E, 1A006E, 1F001N, 1F002E</t>
    <rPh sb="0" eb="2">
      <t>イカ</t>
    </rPh>
    <rPh sb="3" eb="5">
      <t>ツイカ</t>
    </rPh>
    <phoneticPr fontId="1"/>
  </si>
  <si>
    <t>04014E メッセージ内容変更</t>
    <rPh sb="12" eb="16">
      <t>ナイヨウヘンコウ</t>
    </rPh>
    <phoneticPr fontId="1"/>
  </si>
  <si>
    <t>表紙</t>
    <rPh sb="0" eb="2">
      <t>ヒョウシ</t>
    </rPh>
    <phoneticPr fontId="1"/>
  </si>
  <si>
    <t>タイトルを別紙2から別紙1に変更</t>
    <rPh sb="5" eb="7">
      <t>ベッシ</t>
    </rPh>
    <rPh sb="10" eb="12">
      <t>ベッシ</t>
    </rPh>
    <rPh sb="14" eb="16">
      <t>ヘンコウ</t>
    </rPh>
    <phoneticPr fontId="1"/>
  </si>
  <si>
    <t>契約確認要否を取得除外につき、以下のメッセージを削除。
14006E, 14007E</t>
    <rPh sb="0" eb="6">
      <t>ケイヤクカクニンヨウヒ</t>
    </rPh>
    <rPh sb="7" eb="11">
      <t>シュトクジョガイ</t>
    </rPh>
    <rPh sb="15" eb="17">
      <t>イカ</t>
    </rPh>
    <rPh sb="24" eb="26">
      <t>サクジョ</t>
    </rPh>
    <phoneticPr fontId="1"/>
  </si>
  <si>
    <t>一覧表を詳細設計書単位に分離
コード体系刷新
重複利用のメッセージを調整</t>
    <rPh sb="0" eb="3">
      <t>イチランヒョウ</t>
    </rPh>
    <rPh sb="4" eb="11">
      <t>ショウサイセッケイショタンイ</t>
    </rPh>
    <rPh sb="12" eb="14">
      <t>ブンリ</t>
    </rPh>
    <rPh sb="18" eb="20">
      <t>タイケイ</t>
    </rPh>
    <rPh sb="20" eb="22">
      <t>サッシン</t>
    </rPh>
    <rPh sb="23" eb="27">
      <t>チョウフクリヨウ</t>
    </rPh>
    <rPh sb="34" eb="36">
      <t>チョウセイ</t>
    </rPh>
    <phoneticPr fontId="1"/>
  </si>
  <si>
    <t>出力されるメッセージのコードは以下の体系で編成される。</t>
    <rPh sb="0" eb="2">
      <t>シュツリョク</t>
    </rPh>
    <rPh sb="15" eb="17">
      <t>イカ</t>
    </rPh>
    <rPh sb="18" eb="20">
      <t>タイケイ</t>
    </rPh>
    <rPh sb="21" eb="23">
      <t>ヘンセイ</t>
    </rPh>
    <phoneticPr fontId="1"/>
  </si>
  <si>
    <t>（例）</t>
    <rPh sb="1" eb="2">
      <t>レイ</t>
    </rPh>
    <phoneticPr fontId="1"/>
  </si>
  <si>
    <t>100100001E</t>
    <phoneticPr fontId="1"/>
  </si>
  <si>
    <t>（共通メッセージ：コネクタ共通 データ提供I/F(HTTPS) データ提供要求 処理タイミング：リソースURLが取得できない場合）</t>
    <rPh sb="0" eb="2">
      <t>キョウツウ</t>
    </rPh>
    <rPh sb="12" eb="14">
      <t>キョウツウ</t>
    </rPh>
    <rPh sb="40" eb="42">
      <t>ショリ</t>
    </rPh>
    <phoneticPr fontId="1"/>
  </si>
  <si>
    <t>1</t>
    <phoneticPr fontId="1"/>
  </si>
  <si>
    <t>0</t>
    <phoneticPr fontId="1"/>
  </si>
  <si>
    <t>01</t>
    <phoneticPr fontId="1"/>
  </si>
  <si>
    <t>00</t>
    <phoneticPr fontId="1"/>
  </si>
  <si>
    <t>001</t>
    <phoneticPr fontId="1"/>
  </si>
  <si>
    <t>E</t>
  </si>
  <si>
    <t>メッセージ区分</t>
    <rPh sb="5" eb="7">
      <t>クブン</t>
    </rPh>
    <phoneticPr fontId="1"/>
  </si>
  <si>
    <t>コネクタ
区分</t>
    <rPh sb="5" eb="7">
      <t>クブン</t>
    </rPh>
    <phoneticPr fontId="1"/>
  </si>
  <si>
    <t>サブ
システム区分</t>
    <rPh sb="7" eb="9">
      <t>クブン</t>
    </rPh>
    <phoneticPr fontId="1"/>
  </si>
  <si>
    <t>機能区分</t>
    <rPh sb="0" eb="2">
      <t>キノウ</t>
    </rPh>
    <rPh sb="2" eb="4">
      <t>クブン</t>
    </rPh>
    <phoneticPr fontId="1"/>
  </si>
  <si>
    <t>メッセージ番号</t>
    <rPh sb="5" eb="7">
      <t>バンゴウ</t>
    </rPh>
    <phoneticPr fontId="1"/>
  </si>
  <si>
    <t>メッセージ種類</t>
    <rPh sb="5" eb="7">
      <t>シュルイ</t>
    </rPh>
    <phoneticPr fontId="1"/>
  </si>
  <si>
    <t>なお、各区分値は以下となる。</t>
    <rPh sb="3" eb="4">
      <t>カク</t>
    </rPh>
    <rPh sb="4" eb="7">
      <t>クブンチ</t>
    </rPh>
    <rPh sb="8" eb="10">
      <t>イカ</t>
    </rPh>
    <phoneticPr fontId="1"/>
  </si>
  <si>
    <t>#</t>
    <phoneticPr fontId="1"/>
  </si>
  <si>
    <t>コネクタ</t>
    <phoneticPr fontId="1"/>
  </si>
  <si>
    <t>区分
値</t>
    <rPh sb="0" eb="2">
      <t>クブン</t>
    </rPh>
    <rPh sb="3" eb="4">
      <t>アタイ</t>
    </rPh>
    <phoneticPr fontId="1"/>
  </si>
  <si>
    <t>サブシステム</t>
  </si>
  <si>
    <t>API</t>
  </si>
  <si>
    <t>共通</t>
  </si>
  <si>
    <t>データ提供I/F(HTTPS)</t>
  </si>
  <si>
    <t>01</t>
  </si>
  <si>
    <t>データ提供要求</t>
    <phoneticPr fontId="1"/>
  </si>
  <si>
    <t>提供者</t>
    <phoneticPr fontId="1"/>
  </si>
  <si>
    <t>データ提供I/F(FTP)</t>
  </si>
  <si>
    <t>02</t>
    <phoneticPr fontId="1"/>
  </si>
  <si>
    <t>利用者</t>
    <phoneticPr fontId="1"/>
  </si>
  <si>
    <t>データ提供I/F(HTTPS NGSI)</t>
    <phoneticPr fontId="1"/>
  </si>
  <si>
    <t>03</t>
  </si>
  <si>
    <t>データ取得要求</t>
    <phoneticPr fontId="1"/>
  </si>
  <si>
    <t>共通
（旧共通MSG）</t>
    <rPh sb="4" eb="7">
      <t>キュウキョウツウ</t>
    </rPh>
    <phoneticPr fontId="1"/>
  </si>
  <si>
    <t>10</t>
    <phoneticPr fontId="1"/>
  </si>
  <si>
    <t>提供者</t>
  </si>
  <si>
    <t>コネクタメイン</t>
  </si>
  <si>
    <t>カタログ詳細検索要求</t>
  </si>
  <si>
    <t>提供者
（旧共通MSG）</t>
    <rPh sb="5" eb="8">
      <t>キュウキョウツウ</t>
    </rPh>
    <phoneticPr fontId="1"/>
  </si>
  <si>
    <t>11</t>
    <phoneticPr fontId="1"/>
  </si>
  <si>
    <t>カタログ検索I/F</t>
    <phoneticPr fontId="1"/>
  </si>
  <si>
    <t>データ交換要求</t>
    <rPh sb="5" eb="7">
      <t>ヨウキュウ</t>
    </rPh>
    <phoneticPr fontId="1"/>
  </si>
  <si>
    <t>利用者
（旧共通MSG）</t>
    <rPh sb="5" eb="8">
      <t>キュウキョウツウ</t>
    </rPh>
    <phoneticPr fontId="1"/>
  </si>
  <si>
    <t>12</t>
    <phoneticPr fontId="1"/>
  </si>
  <si>
    <t>データ交換I/F</t>
    <phoneticPr fontId="1"/>
  </si>
  <si>
    <t>カタログ検索要求</t>
    <phoneticPr fontId="1"/>
  </si>
  <si>
    <t>来歴管理I/F</t>
    <phoneticPr fontId="1"/>
  </si>
  <si>
    <t>03</t>
    <phoneticPr fontId="1"/>
  </si>
  <si>
    <t>データ交換</t>
  </si>
  <si>
    <t>認証認可I/F</t>
    <phoneticPr fontId="1"/>
  </si>
  <si>
    <t>04</t>
    <phoneticPr fontId="1"/>
  </si>
  <si>
    <t>送信履歴登録要求</t>
    <phoneticPr fontId="1"/>
  </si>
  <si>
    <t>カタログ検索I/F(HTTPS CKAN)</t>
    <phoneticPr fontId="1"/>
  </si>
  <si>
    <t>05</t>
    <phoneticPr fontId="1"/>
  </si>
  <si>
    <t>データ証憑通知（送信）</t>
    <phoneticPr fontId="1"/>
  </si>
  <si>
    <t>利用者</t>
  </si>
  <si>
    <t>認証要求</t>
    <phoneticPr fontId="1"/>
  </si>
  <si>
    <t>認可トークン取得要求</t>
    <phoneticPr fontId="1"/>
  </si>
  <si>
    <t>APIトークン取得要求</t>
    <phoneticPr fontId="1"/>
  </si>
  <si>
    <t>リソースID取得要求</t>
    <phoneticPr fontId="1"/>
  </si>
  <si>
    <t>リソース情報取得要求</t>
    <phoneticPr fontId="1"/>
  </si>
  <si>
    <t>04</t>
  </si>
  <si>
    <t>契約確認要求</t>
    <phoneticPr fontId="1"/>
  </si>
  <si>
    <t>05</t>
  </si>
  <si>
    <t>データ取得I/F（CADDE）</t>
    <phoneticPr fontId="1"/>
  </si>
  <si>
    <t>データ取得I/F（HTTPS NGSI）</t>
    <phoneticPr fontId="1"/>
  </si>
  <si>
    <t>（データ取得I/F　メイン制御）</t>
    <phoneticPr fontId="1"/>
  </si>
  <si>
    <t>来歴確認I/F</t>
    <phoneticPr fontId="1"/>
  </si>
  <si>
    <t>履歴ID検索I/F</t>
    <phoneticPr fontId="1"/>
  </si>
  <si>
    <t>データ交換要求</t>
    <phoneticPr fontId="1"/>
  </si>
  <si>
    <t>受信履歴登録要求</t>
    <phoneticPr fontId="1"/>
  </si>
  <si>
    <t>データ証憑通知（受信）</t>
    <phoneticPr fontId="1"/>
  </si>
  <si>
    <t>認証トークン取得要求</t>
    <phoneticPr fontId="1"/>
  </si>
  <si>
    <t>000100001E</t>
    <phoneticPr fontId="1"/>
  </si>
  <si>
    <t>コネクタ区分</t>
    <rPh sb="4" eb="6">
      <t>クブン</t>
    </rPh>
    <phoneticPr fontId="1"/>
  </si>
  <si>
    <t>サブシステム区分</t>
    <rPh sb="6" eb="8">
      <t>クブン</t>
    </rPh>
    <phoneticPr fontId="1"/>
  </si>
  <si>
    <t>機能区分</t>
    <rPh sb="0" eb="4">
      <t>キノウクブン</t>
    </rPh>
    <phoneticPr fontId="1"/>
  </si>
  <si>
    <t>2桁の値より構築される。メッセージ発生元のコネクタを特定する。</t>
    <rPh sb="1" eb="2">
      <t>ケタ</t>
    </rPh>
    <rPh sb="3" eb="4">
      <t>アタイ</t>
    </rPh>
    <rPh sb="6" eb="8">
      <t>コウチク</t>
    </rPh>
    <rPh sb="17" eb="20">
      <t>ハッセイモト</t>
    </rPh>
    <rPh sb="26" eb="28">
      <t>トクテイ</t>
    </rPh>
    <phoneticPr fontId="1"/>
  </si>
  <si>
    <t>2桁の値より構築される。メッセージ発生元のサブシステムを特定する。</t>
    <rPh sb="1" eb="2">
      <t>ケタ</t>
    </rPh>
    <rPh sb="3" eb="4">
      <t>アタイ</t>
    </rPh>
    <rPh sb="6" eb="8">
      <t>コウチク</t>
    </rPh>
    <rPh sb="17" eb="20">
      <t>ハッセイモト</t>
    </rPh>
    <rPh sb="28" eb="30">
      <t>トクテイ</t>
    </rPh>
    <phoneticPr fontId="1"/>
  </si>
  <si>
    <t>2桁の値より構築される。メッセージ発生元のサブシステム内で行われている機能／処理を特定する。</t>
    <rPh sb="1" eb="2">
      <t>ケタ</t>
    </rPh>
    <rPh sb="3" eb="4">
      <t>アタイ</t>
    </rPh>
    <rPh sb="6" eb="8">
      <t>コウチク</t>
    </rPh>
    <rPh sb="17" eb="20">
      <t>ハッセイモト</t>
    </rPh>
    <rPh sb="27" eb="28">
      <t>ナイ</t>
    </rPh>
    <rPh sb="29" eb="30">
      <t>オコナ</t>
    </rPh>
    <rPh sb="35" eb="37">
      <t>キノウ</t>
    </rPh>
    <rPh sb="38" eb="40">
      <t>ショリ</t>
    </rPh>
    <rPh sb="41" eb="43">
      <t>トクテイ</t>
    </rPh>
    <phoneticPr fontId="1"/>
  </si>
  <si>
    <t>3桁の値より構築される。この値は機能区分内でインクリメントされた値であり、ユニークである。</t>
    <rPh sb="1" eb="2">
      <t>ケタ</t>
    </rPh>
    <rPh sb="3" eb="4">
      <t>アタイ</t>
    </rPh>
    <rPh sb="6" eb="8">
      <t>コウチク</t>
    </rPh>
    <rPh sb="14" eb="15">
      <t>アタイ</t>
    </rPh>
    <rPh sb="16" eb="20">
      <t>キノウクブン</t>
    </rPh>
    <rPh sb="20" eb="21">
      <t>ナイ</t>
    </rPh>
    <rPh sb="32" eb="33">
      <t>アタイ</t>
    </rPh>
    <phoneticPr fontId="1"/>
  </si>
  <si>
    <t>1桁のアルファベットで構築される。メッセージの種類を特定する。</t>
    <rPh sb="1" eb="2">
      <t>ケタ</t>
    </rPh>
    <rPh sb="11" eb="13">
      <t>コウチク</t>
    </rPh>
    <rPh sb="23" eb="25">
      <t>シュルイ</t>
    </rPh>
    <rPh sb="26" eb="28">
      <t>トクテイ</t>
    </rPh>
    <phoneticPr fontId="1"/>
  </si>
  <si>
    <t>値</t>
    <rPh sb="0" eb="1">
      <t>アタイ</t>
    </rPh>
    <phoneticPr fontId="1"/>
  </si>
  <si>
    <t>例
X:任意の文字</t>
    <rPh sb="0" eb="1">
      <t>レイ</t>
    </rPh>
    <rPh sb="4" eb="6">
      <t>ニンイ</t>
    </rPh>
    <rPh sb="7" eb="9">
      <t>モジ</t>
    </rPh>
    <phoneticPr fontId="1"/>
  </si>
  <si>
    <t>00</t>
  </si>
  <si>
    <t>共通内部仕様</t>
    <phoneticPr fontId="1"/>
  </si>
  <si>
    <t>Validator.validate_parameter_normality</t>
    <phoneticPr fontId="1"/>
  </si>
  <si>
    <t>（連番3桁）</t>
    <rPh sb="1" eb="3">
      <t>レンバン</t>
    </rPh>
    <rPh sb="4" eb="5">
      <t>ケタ</t>
    </rPh>
    <phoneticPr fontId="1"/>
  </si>
  <si>
    <t>エラー</t>
    <phoneticPr fontId="1"/>
  </si>
  <si>
    <t>E</t>
    <phoneticPr fontId="1"/>
  </si>
  <si>
    <t>ExternalInterface.http_get</t>
  </si>
  <si>
    <t>インフォメーション</t>
    <phoneticPr fontId="1"/>
  </si>
  <si>
    <t>ExternalInterface.http_post</t>
  </si>
  <si>
    <t>サブシステム内共通機能</t>
    <rPh sb="6" eb="7">
      <t>ナイ</t>
    </rPh>
    <rPh sb="7" eb="11">
      <t>キョウツウキノウ</t>
    </rPh>
    <phoneticPr fontId="1"/>
  </si>
  <si>
    <t>N</t>
    <phoneticPr fontId="1"/>
  </si>
  <si>
    <t>カタログ検索</t>
  </si>
  <si>
    <t>02</t>
  </si>
  <si>
    <t>データ提供</t>
  </si>
  <si>
    <t>カタログ検索(詳細検索)</t>
    <phoneticPr fontId="1"/>
  </si>
  <si>
    <t>データ交換</t>
    <phoneticPr fontId="1"/>
  </si>
  <si>
    <t>送信履歴登録</t>
  </si>
  <si>
    <t>認可I/F</t>
  </si>
  <si>
    <t>認可トークン取得</t>
  </si>
  <si>
    <t>認可トークン検証</t>
    <rPh sb="0" eb="2">
      <t>ニンカ</t>
    </rPh>
    <phoneticPr fontId="1"/>
  </si>
  <si>
    <t>認可確認</t>
    <rPh sb="0" eb="2">
      <t>ニンカ</t>
    </rPh>
    <phoneticPr fontId="1"/>
  </si>
  <si>
    <t>06</t>
  </si>
  <si>
    <t>データ取得（CADDE）</t>
  </si>
  <si>
    <t>データ取得（HTTPS NGSI）</t>
  </si>
  <si>
    <t>データ取得（メイン処理）</t>
    <rPh sb="9" eb="11">
      <t>ショリ</t>
    </rPh>
    <phoneticPr fontId="1"/>
  </si>
  <si>
    <t>来歴確認</t>
  </si>
  <si>
    <t>履歴ID検索</t>
  </si>
  <si>
    <t>06</t>
    <phoneticPr fontId="1"/>
  </si>
  <si>
    <t>受信履歴登録</t>
  </si>
  <si>
    <t>来歴確認</t>
    <phoneticPr fontId="1"/>
  </si>
  <si>
    <t>履歴ID検索</t>
    <phoneticPr fontId="1"/>
  </si>
  <si>
    <t>認証I/F</t>
  </si>
  <si>
    <t>認証トークン取得</t>
  </si>
  <si>
    <t>認証トークン検証</t>
  </si>
  <si>
    <t>・メッセージコードは5桁の英数にEまたはNの文字を加えた6桁で構成される</t>
    <rPh sb="11" eb="12">
      <t>ケタ</t>
    </rPh>
    <rPh sb="13" eb="15">
      <t>エイスウ</t>
    </rPh>
    <rPh sb="22" eb="24">
      <t>モジ</t>
    </rPh>
    <rPh sb="25" eb="26">
      <t>クワ</t>
    </rPh>
    <rPh sb="29" eb="30">
      <t>ケタ</t>
    </rPh>
    <rPh sb="31" eb="33">
      <t>コウセイ</t>
    </rPh>
    <phoneticPr fontId="1"/>
  </si>
  <si>
    <t>・メッセージコードの上1-2桁はサブシステムごとのAPIの分類とする</t>
    <rPh sb="10" eb="11">
      <t>カミ</t>
    </rPh>
    <rPh sb="14" eb="15">
      <t>ケタ</t>
    </rPh>
    <rPh sb="29" eb="31">
      <t>ブンルイ</t>
    </rPh>
    <phoneticPr fontId="1"/>
  </si>
  <si>
    <t>・メッセージコードの上3-5桁は通番とする</t>
    <rPh sb="10" eb="11">
      <t>カミ</t>
    </rPh>
    <rPh sb="14" eb="15">
      <t>ケタ</t>
    </rPh>
    <rPh sb="16" eb="18">
      <t>ツウバン</t>
    </rPh>
    <phoneticPr fontId="1"/>
  </si>
  <si>
    <t>・メッセージコードの6桁目のEはエラーの出力とする</t>
    <rPh sb="11" eb="12">
      <t>ケタ</t>
    </rPh>
    <rPh sb="12" eb="13">
      <t>メ</t>
    </rPh>
    <rPh sb="20" eb="22">
      <t>シュツリョク</t>
    </rPh>
    <phoneticPr fontId="1"/>
  </si>
  <si>
    <t>・メッセージコードの6桁目のNはインフォメーションの出力とする</t>
    <rPh sb="11" eb="12">
      <t>ケタ</t>
    </rPh>
    <rPh sb="12" eb="13">
      <t>メ</t>
    </rPh>
    <rPh sb="26" eb="28">
      <t>シュツリョク</t>
    </rPh>
    <phoneticPr fontId="1"/>
  </si>
  <si>
    <t>例：01001N -&gt; サブシステムごとのAPI：01、通番：001、N：インフォメーションメッセージ</t>
    <rPh sb="0" eb="1">
      <t>レイ</t>
    </rPh>
    <rPh sb="28" eb="30">
      <t>ツウバン</t>
    </rPh>
    <phoneticPr fontId="1"/>
  </si>
  <si>
    <t>サブシステムID一覧</t>
    <rPh sb="8" eb="10">
      <t>イチラン</t>
    </rPh>
    <phoneticPr fontId="1"/>
  </si>
  <si>
    <t>分類</t>
    <rPh sb="0" eb="2">
      <t>ブンルイ</t>
    </rPh>
    <phoneticPr fontId="1"/>
  </si>
  <si>
    <t>サブシステム</t>
    <phoneticPr fontId="1"/>
  </si>
  <si>
    <t>API</t>
    <phoneticPr fontId="1"/>
  </si>
  <si>
    <t>コード</t>
    <phoneticPr fontId="1"/>
  </si>
  <si>
    <t>共通</t>
    <rPh sb="0" eb="2">
      <t>キョウツウ</t>
    </rPh>
    <phoneticPr fontId="1"/>
  </si>
  <si>
    <t>-</t>
    <phoneticPr fontId="1"/>
  </si>
  <si>
    <t>提供者コネクタ</t>
    <rPh sb="0" eb="3">
      <t>テイキョウシャ</t>
    </rPh>
    <phoneticPr fontId="1"/>
  </si>
  <si>
    <t>カタログ詳細検索</t>
    <rPh sb="4" eb="6">
      <t>ショウサイ</t>
    </rPh>
    <rPh sb="6" eb="8">
      <t>ケンサク</t>
    </rPh>
    <phoneticPr fontId="1"/>
  </si>
  <si>
    <t>データ交換要求</t>
    <rPh sb="3" eb="5">
      <t>コウカン</t>
    </rPh>
    <rPh sb="5" eb="7">
      <t>ヨウキュウ</t>
    </rPh>
    <phoneticPr fontId="1"/>
  </si>
  <si>
    <t>カタログ検索I/F</t>
  </si>
  <si>
    <t>データ交換I/F</t>
  </si>
  <si>
    <t>カタログ検索I/F(HTTPSCKAN)</t>
    <phoneticPr fontId="1"/>
  </si>
  <si>
    <t>カタログ検索要求</t>
  </si>
  <si>
    <t>データ提供I/F(HTTPSNGSI)</t>
    <phoneticPr fontId="1"/>
  </si>
  <si>
    <t>データ提供IF(HTTPS NGSI)</t>
  </si>
  <si>
    <t>送信履歴登録要求
データ証憑通知（送信）</t>
    <phoneticPr fontId="1"/>
  </si>
  <si>
    <t>認証認可I/F</t>
  </si>
  <si>
    <t>認証要求
認可トークン取得要求
リソースID取得要求
契約確認要求
リソース情報取得要求</t>
    <rPh sb="22" eb="24">
      <t>シュトク</t>
    </rPh>
    <rPh sb="24" eb="26">
      <t>ヨウキュウ</t>
    </rPh>
    <phoneticPr fontId="1"/>
  </si>
  <si>
    <t>0A</t>
    <phoneticPr fontId="1"/>
  </si>
  <si>
    <t>利用者コネクタ</t>
    <rPh sb="0" eb="2">
      <t>リヨウ</t>
    </rPh>
    <rPh sb="2" eb="3">
      <t>シャ</t>
    </rPh>
    <phoneticPr fontId="1"/>
  </si>
  <si>
    <t>データ取得I/F(CADDE)</t>
    <phoneticPr fontId="1"/>
  </si>
  <si>
    <t>データ交換要求</t>
  </si>
  <si>
    <t>カタログ横断検索要求</t>
    <phoneticPr fontId="1"/>
  </si>
  <si>
    <t>カタログ詳細検索要求</t>
    <phoneticPr fontId="1"/>
  </si>
  <si>
    <t>データ取得要求(HTTPS NGSI)</t>
  </si>
  <si>
    <t>認証要求
認証トークン取得要求</t>
    <rPh sb="5" eb="7">
      <t>ニンショウ</t>
    </rPh>
    <phoneticPr fontId="1"/>
  </si>
  <si>
    <t>1A</t>
    <phoneticPr fontId="1"/>
  </si>
  <si>
    <t>来歴確認呼び出し</t>
  </si>
  <si>
    <t>1B</t>
    <phoneticPr fontId="1"/>
  </si>
  <si>
    <t>履歴検索呼び出し</t>
    <phoneticPr fontId="1"/>
  </si>
  <si>
    <t>1C</t>
    <phoneticPr fontId="1"/>
  </si>
  <si>
    <t>来歴管理I/F</t>
  </si>
  <si>
    <t>来歴確認呼び出し</t>
    <phoneticPr fontId="1"/>
  </si>
  <si>
    <t>1D</t>
    <phoneticPr fontId="1"/>
  </si>
  <si>
    <t>1E</t>
    <phoneticPr fontId="1"/>
  </si>
  <si>
    <t>1F</t>
    <phoneticPr fontId="1"/>
  </si>
  <si>
    <t>メッセージコード</t>
    <phoneticPr fontId="1"/>
  </si>
  <si>
    <t>メッセージ内容</t>
    <rPh sb="5" eb="7">
      <t>ナイヨウ</t>
    </rPh>
    <phoneticPr fontId="1"/>
  </si>
  <si>
    <t>ステータスコード</t>
    <phoneticPr fontId="1"/>
  </si>
  <si>
    <t>説明</t>
    <rPh sb="0" eb="2">
      <t>セツメイ</t>
    </rPh>
    <phoneticPr fontId="1"/>
  </si>
  <si>
    <t>対処方法</t>
    <rPh sb="0" eb="2">
      <t>タイショ</t>
    </rPh>
    <rPh sb="2" eb="4">
      <t>ホウホウ</t>
    </rPh>
    <phoneticPr fontId="1"/>
  </si>
  <si>
    <t>発生タイミング</t>
    <rPh sb="0" eb="2">
      <t>ハッセイ</t>
    </rPh>
    <phoneticPr fontId="1"/>
  </si>
  <si>
    <t>新コード</t>
    <rPh sb="0" eb="1">
      <t>シン</t>
    </rPh>
    <phoneticPr fontId="1"/>
  </si>
  <si>
    <t>旧コード</t>
    <rPh sb="0" eb="1">
      <t>キュウ</t>
    </rPh>
    <phoneticPr fontId="1"/>
  </si>
  <si>
    <t>sq1</t>
    <phoneticPr fontId="1"/>
  </si>
  <si>
    <t>sq2</t>
    <phoneticPr fontId="1"/>
  </si>
  <si>
    <t>サブシステム名</t>
    <rPh sb="6" eb="7">
      <t>メイ</t>
    </rPh>
    <phoneticPr fontId="1"/>
  </si>
  <si>
    <t>sq3</t>
    <phoneticPr fontId="1"/>
  </si>
  <si>
    <t>出力機能</t>
    <phoneticPr fontId="1"/>
  </si>
  <si>
    <t>処理タイミング</t>
    <phoneticPr fontId="1"/>
  </si>
  <si>
    <t>01006E</t>
  </si>
  <si>
    <t>「タイムアウトが発生しました。CADDE管理者に問い合わせてください。」</t>
  </si>
  <si>
    <t>エラーメッセージ</t>
  </si>
  <si>
    <t>タイムアウトが発生した場合</t>
  </si>
  <si>
    <t>接続先サーバの状態や取得ファイルのサイズを確認してください。</t>
  </si>
  <si>
    <t>共通内部仕様</t>
  </si>
  <si>
    <t>ExternalInterface.http_get</t>
    <phoneticPr fontId="1"/>
  </si>
  <si>
    <t>タイムアウトが発生した場合
/utilities/external_interface.py</t>
    <rPh sb="7" eb="9">
      <t>ハッセイ</t>
    </rPh>
    <rPh sb="11" eb="13">
      <t>バアイ</t>
    </rPh>
    <phoneticPr fontId="1"/>
  </si>
  <si>
    <t>タイムアウトが発生しました。CADDE管理者に問い合わせてください。</t>
  </si>
  <si>
    <t>01002E</t>
    <phoneticPr fontId="1"/>
  </si>
  <si>
    <t xml:space="preserve">「エラーが発生しました。エラー内容:(エラー内容)」
</t>
  </si>
  <si>
    <t>データ交換要求処理時に、ダウンロード処理に失敗した場合</t>
    <phoneticPr fontId="1"/>
  </si>
  <si>
    <t>エラー内容を確認してください</t>
  </si>
  <si>
    <t>ファイルダウンロード処理にて、ダウンロード処理に失敗した場合
/utilities/external_interface.py</t>
    <phoneticPr fontId="1"/>
  </si>
  <si>
    <t>エラーが発生しました。エラー内容:{0[0]}</t>
  </si>
  <si>
    <t>ExternalInterface.http_post</t>
    <phoneticPr fontId="1"/>
  </si>
  <si>
    <t>00001E</t>
    <phoneticPr fontId="1"/>
  </si>
  <si>
    <t>「パラメータが不正です。リクエストパラメータの値を確認してください。」</t>
    <phoneticPr fontId="1"/>
  </si>
  <si>
    <t>チェック対象のキーにチェックするキー一覧のいずれかが含まれていない場合</t>
    <phoneticPr fontId="1"/>
  </si>
  <si>
    <t>パラメータ名に設定されたパラメータの値を確認してください</t>
    <phoneticPr fontId="1"/>
  </si>
  <si>
    <t>/utilities/validator.py
※現在呼出なし</t>
    <rPh sb="25" eb="29">
      <t>ゲンザイヨビダシ</t>
    </rPh>
    <phoneticPr fontId="1"/>
  </si>
  <si>
    <t>パラメータが不正です。リクエストパラメータの値を確認してください。</t>
  </si>
  <si>
    <t>本処理中にExceptionが発生した場合</t>
    <phoneticPr fontId="1"/>
  </si>
  <si>
    <t>07001N</t>
  </si>
  <si>
    <t>N</t>
  </si>
  <si>
    <t>「クエリストリング:(クエリストリング), CKAN URL:(CKAN URL)」</t>
  </si>
  <si>
    <t>ログ出力メッセージ</t>
  </si>
  <si>
    <t>カタログ詳細検索要求処理実行時</t>
  </si>
  <si>
    <t>‐</t>
  </si>
  <si>
    <t>カタログ検索要求処理実行時</t>
  </si>
  <si>
    <t>クエリストリング:{0[0]},CKAN URL:{0[1]}</t>
  </si>
  <si>
    <t>「検索条件の値が不正です。リクエストパラメータの値を確認してください。」</t>
    <rPh sb="1" eb="5">
      <t>ケンサクジョウケン</t>
    </rPh>
    <phoneticPr fontId="1"/>
  </si>
  <si>
    <t>検索条件確認時に不正な値が設定されており、CKAN上でのカタログ検索に失敗した場合</t>
    <rPh sb="2" eb="4">
      <t>ジョウケン</t>
    </rPh>
    <rPh sb="25" eb="26">
      <t>ジョウ</t>
    </rPh>
    <rPh sb="32" eb="34">
      <t>ケンサク</t>
    </rPh>
    <rPh sb="35" eb="37">
      <t>シッパイ</t>
    </rPh>
    <phoneticPr fontId="1"/>
  </si>
  <si>
    <t>検索条件に正常な値を設定してください</t>
    <rPh sb="2" eb="4">
      <t>ジョウケン</t>
    </rPh>
    <phoneticPr fontId="1"/>
  </si>
  <si>
    <t>検索条件の値が不正です。リクエストパラメータの値を確認してください。</t>
  </si>
  <si>
    <t>07002E</t>
  </si>
  <si>
    <t xml:space="preserve">透過(CKANへ検索要求を行った際の設定値を返却)
</t>
  </si>
  <si>
    <t>カタログ詳細検索要求 CKANへの検索要求時にエラーが発生した場合</t>
  </si>
  <si>
    <t>カタログ検索要求 CKANへの検索要求時にエラーが発生した場合</t>
  </si>
  <si>
    <t>01001N</t>
  </si>
  <si>
    <t>「リソースURL:(リソースURL),ヘッダー情報:(ヘッダー情報)」</t>
  </si>
  <si>
    <t>データ交換要求処理実行時</t>
  </si>
  <si>
    <t>ファイルダウンロード処理実行時</t>
  </si>
  <si>
    <t>リソースURL:{0[0]}, ヘッダ情報:{0[1]}</t>
  </si>
  <si>
    <t>各機能でパラメータ確認時に必須パラメータが設定されていなかった場合</t>
  </si>
  <si>
    <t>データ提供I/F(HTTPS)</t>
    <phoneticPr fontId="1"/>
  </si>
  <si>
    <t>リソースURLが取得できない場合</t>
    <phoneticPr fontId="1"/>
  </si>
  <si>
    <t>01005E</t>
  </si>
  <si>
    <t>「リソースURLからドメインの取得に失敗しました。CADDE管理者に問い合わせてください。」</t>
    <phoneticPr fontId="1"/>
  </si>
  <si>
    <t>リソースURLからドメイン情報の取得に失敗した場合</t>
  </si>
  <si>
    <t>CKANから取得したリソースURLを確認してください</t>
  </si>
  <si>
    <t>リソースURLからドメインの取得に失敗しました。CADDE管理者に問い合わせてください。</t>
    <phoneticPr fontId="1"/>
  </si>
  <si>
    <t>00002E</t>
    <phoneticPr fontId="1"/>
  </si>
  <si>
    <t>「コンフィグファイルに(取得パラメータ)が設定されていません。CADDE管理者に問い合わせてください。」</t>
    <phoneticPr fontId="1"/>
  </si>
  <si>
    <t>コンフィグファイルに必須パラメータが設定されていなかった場合</t>
  </si>
  <si>
    <t>エラーが発生したコンテナのコンフィグファイルを確認してください</t>
  </si>
  <si>
    <t>ドメインが取得でき、ベーシック認証のIDが取得できない場合</t>
    <phoneticPr fontId="1"/>
  </si>
  <si>
    <t>コンフィグファイルに{0[0]}が設定されていません。CADDE管理者に問い合わせてください。</t>
    <phoneticPr fontId="1"/>
  </si>
  <si>
    <t>ドメインが取得でき、ベーシック認証のパスワードが取得できない場合</t>
    <phoneticPr fontId="1"/>
  </si>
  <si>
    <t>コンフィグファイルに{0[0]}が設定されていません。CADDE管理者に問い合わせてください。</t>
  </si>
  <si>
    <t>01003E</t>
  </si>
  <si>
    <t>「ファイルが見つかりませんでした。CADDE管理者に問い合わせてください。」</t>
  </si>
  <si>
    <t>参照先URLが見つからない場合</t>
  </si>
  <si>
    <t>ファイルが見つかりませんでした。CADDE管理者に問い合わせてください。</t>
  </si>
  <si>
    <t>01004E</t>
  </si>
  <si>
    <t>「HTTP接続時のベーシック認証に失敗しました。CADDE管理者に問い合わせてください。」</t>
  </si>
  <si>
    <t>HTTP接続時のベーシック認証に失敗している場合</t>
  </si>
  <si>
    <t>コネクタメインのコンフィグファイルに設定されている認証情報を確認してください</t>
  </si>
  <si>
    <t>HTTP接続時のベーシック認証に失敗しました。CADDE管理者に問い合わせてください。</t>
  </si>
  <si>
    <t>ファイルダウンロード処理にて、ダウンロード処理に失敗した場合</t>
  </si>
  <si>
    <t>02001N</t>
  </si>
  <si>
    <t>「リソースURL:(リソースURL)」</t>
  </si>
  <si>
    <t>データ提供I/F(FTP)</t>
    <phoneticPr fontId="1"/>
  </si>
  <si>
    <t>リソースURL:{0[0]}</t>
  </si>
  <si>
    <t>00001E</t>
  </si>
  <si>
    <t>パラメータ名に設定されたパラメータの値を確認してください</t>
  </si>
  <si>
    <t>パラメータが不正です。リクエストパラメータの値を確認してください。</t>
    <phoneticPr fontId="1"/>
  </si>
  <si>
    <t>02006E</t>
  </si>
  <si>
    <t>リソースURLからドメインの取得に失敗しました。CADDE管理者に問い合わせてください。</t>
  </si>
  <si>
    <t>00002E</t>
  </si>
  <si>
    <t>コンフィグファイルに必須パラメータが設定されていなかった場合
(ftp_id)</t>
    <phoneticPr fontId="1"/>
  </si>
  <si>
    <t>コンフィグファイルに必須パラメータが設定されていなかった場合
(ftp_pass)</t>
    <phoneticPr fontId="1"/>
  </si>
  <si>
    <t>02005E</t>
  </si>
  <si>
    <t>「タイムアウトが発生しました。CADDE管理者に問い合わせてください。」</t>
    <phoneticPr fontId="1"/>
  </si>
  <si>
    <t>02003E</t>
  </si>
  <si>
    <t>「FTP接続の認証に失敗しました。CADDE管理者に問い合わせてください。」</t>
    <phoneticPr fontId="1"/>
  </si>
  <si>
    <t>FTP接続時の認証に失敗している場合</t>
  </si>
  <si>
    <t>コネクタメインのコンフィグファイルに設定されているftp_id、ftp_passを確認してください</t>
  </si>
  <si>
    <t>FTP接続の認証に失敗しました。CADDE管理者に問い合わせてください。</t>
  </si>
  <si>
    <t>02004E</t>
  </si>
  <si>
    <t>「リソースURLに指定したファイルが取得できませんでした。CADDE管理者に問い合わせてください。」</t>
    <rPh sb="9" eb="11">
      <t>シテイ</t>
    </rPh>
    <rPh sb="18" eb="20">
      <t>シュトク</t>
    </rPh>
    <phoneticPr fontId="1"/>
  </si>
  <si>
    <t>参照先ディレクトリもしくは、ファイルが存在しない場合</t>
  </si>
  <si>
    <t>リソースURLに指定したファイルが取得できませんでした。CADDE管理者に問い合わせてください。</t>
    <rPh sb="8" eb="10">
      <t>シテイ</t>
    </rPh>
    <rPh sb="17" eb="19">
      <t>シュトク</t>
    </rPh>
    <phoneticPr fontId="1"/>
  </si>
  <si>
    <t>02002E</t>
  </si>
  <si>
    <t>データ交換要求処理時に、ダウンロード処理に失敗した場合</t>
  </si>
  <si>
    <t>08001N</t>
  </si>
  <si>
    <t xml:space="preserve">「リソースURL:(リソースURL)」
</t>
  </si>
  <si>
    <t>ログ出力メッセージ</t>
    <phoneticPr fontId="1"/>
  </si>
  <si>
    <t>データ提供IF(HTTP NGSI) データ取得処理実行時</t>
  </si>
  <si>
    <t>コンテキスト情報取得実行時</t>
  </si>
  <si>
    <t>リソースURL: {0[0]}</t>
  </si>
  <si>
    <t>関数呼出時のパラメータが不正であった場合</t>
    <rPh sb="0" eb="4">
      <t>カンスウヨビダシ</t>
    </rPh>
    <rPh sb="4" eb="5">
      <t>ジ</t>
    </rPh>
    <rPh sb="12" eb="14">
      <t>フセイ</t>
    </rPh>
    <rPh sb="18" eb="20">
      <t>バアイ</t>
    </rPh>
    <phoneticPr fontId="1"/>
  </si>
  <si>
    <t>パラメータが不正の場合</t>
  </si>
  <si>
    <t>08002E</t>
  </si>
  <si>
    <t>「認証情報が不正です。NGSIコンフィグを確認してください。」</t>
    <phoneticPr fontId="1"/>
  </si>
  <si>
    <t>NGSIデータ取得要求時、認証情報が不正の場合</t>
    <rPh sb="7" eb="9">
      <t>シュトク</t>
    </rPh>
    <rPh sb="9" eb="11">
      <t>ヨウキュウ</t>
    </rPh>
    <rPh sb="11" eb="12">
      <t>ジ</t>
    </rPh>
    <phoneticPr fontId="1"/>
  </si>
  <si>
    <t>認証情報が不正です。NGSIコンフィグを確認してください。</t>
    <phoneticPr fontId="1"/>
  </si>
  <si>
    <t>認証情報が不正の場合</t>
  </si>
  <si>
    <t>08003E</t>
  </si>
  <si>
    <t>「指定したリソースが見つかりませんでした。CADDE管理者に問い合わせてください。」</t>
  </si>
  <si>
    <t>指定したリソースが見つからなかった場合</t>
  </si>
  <si>
    <t>指定したリソースURLを確認してください</t>
  </si>
  <si>
    <t>指定したリソースが見つかりませんでした。CADDE管理者に問い合わせてください。</t>
  </si>
  <si>
    <t>08004E</t>
  </si>
  <si>
    <t>「指定したリソースに対応するデータが複数存在します。リクエストパラメータの値を確認してください。」</t>
    <phoneticPr fontId="1"/>
  </si>
  <si>
    <t>指定したリソースが複数存在する場合</t>
  </si>
  <si>
    <t>指定したリソースに対応するデータが複数存在します。リクエストパラメータの値を確認してください。</t>
    <phoneticPr fontId="1"/>
  </si>
  <si>
    <t>08005E</t>
  </si>
  <si>
    <t>データ提供IF(HTTP NGSI) データ取得処理時にその他エラーが発生した場合</t>
  </si>
  <si>
    <t>上記以外でエラーが発生した場合</t>
  </si>
  <si>
    <t>「コンフィグファイルを読み込むことができません。ckan.jsonが設置されているか確認してください。」</t>
    <phoneticPr fontId="1"/>
  </si>
  <si>
    <t>コンフィグファイルの読み込みに失敗した場合</t>
    <phoneticPr fontId="1"/>
  </si>
  <si>
    <t>利用者コネクタ コネクタメインのコンフィグディレクトリにckan.jsonが設置されているか確認してください</t>
    <rPh sb="0" eb="3">
      <t>リヨウシャ</t>
    </rPh>
    <rPh sb="38" eb="40">
      <t>セッチ</t>
    </rPh>
    <rPh sb="46" eb="48">
      <t>カクニン</t>
    </rPh>
    <phoneticPr fontId="1"/>
  </si>
  <si>
    <t>提供者</t>
    <rPh sb="0" eb="2">
      <t>テイキョウ</t>
    </rPh>
    <rPh sb="2" eb="3">
      <t>シャ</t>
    </rPh>
    <phoneticPr fontId="1"/>
  </si>
  <si>
    <t>サブシステム内共通機能</t>
    <phoneticPr fontId="1"/>
  </si>
  <si>
    <t>ckan.jsonの読み込みを実施したとき</t>
    <phoneticPr fontId="1"/>
  </si>
  <si>
    <t>「コンフィグファイルに(取得パラメータ)が設定されていません。CADDE管理者に問い合わせください。」</t>
  </si>
  <si>
    <t>ckan.configからコンフィグ情報取得を試行したとき、必須パラメータが設定されていなかった場合（詳細CKANのURL）</t>
    <phoneticPr fontId="1"/>
  </si>
  <si>
    <t>ckan.configからコンフィグ情報取得を試行したとき、必須パラメータが設定されていなかった場合（公開CKANのURL）</t>
    <phoneticPr fontId="1"/>
  </si>
  <si>
    <t>ckan.configからコンフィグ情報取得を試行したとき、必須パラメータが設定されていなかった場合（認可設定）</t>
    <rPh sb="51" eb="55">
      <t>ニンカセッテイ</t>
    </rPh>
    <phoneticPr fontId="1"/>
  </si>
  <si>
    <t>「コンフィグファイルを読み込むことができません。connector.jsonが設置されているか確認してください。」</t>
    <phoneticPr fontId="1"/>
  </si>
  <si>
    <t>利用者コネクタ コネクタメインのコンフィグディレクトリにconnector.jsonが設置されているか確認してください</t>
    <rPh sb="0" eb="3">
      <t>リヨウシャ</t>
    </rPh>
    <rPh sb="43" eb="45">
      <t>セッチ</t>
    </rPh>
    <rPh sb="51" eb="53">
      <t>カクニン</t>
    </rPh>
    <phoneticPr fontId="1"/>
  </si>
  <si>
    <t>connector.jsonの読み込みを実施したとき</t>
    <phoneticPr fontId="1"/>
  </si>
  <si>
    <t>connector.configからコンフィグ情報取得を試行したとき、必須パラメータが設定されていなかった場合（提供者ID）</t>
    <phoneticPr fontId="1"/>
  </si>
  <si>
    <t>connector.configからコンフィグ情報取得を試行したとき、必須パラメータが設定されていなかった場合（提供者コネクタID）</t>
    <phoneticPr fontId="1"/>
  </si>
  <si>
    <t>connector.configからコンフィグ情報取得を試行したとき、必須パラメータが設定されていなかった場合（提供者側コネクタのシークレット）</t>
    <phoneticPr fontId="1"/>
  </si>
  <si>
    <t>connector.configからコンフィグ情報取得を試行したとき、必須パラメータが設定されていなかった場合（トレースログ設定）</t>
    <rPh sb="62" eb="64">
      <t>セッテイ</t>
    </rPh>
    <phoneticPr fontId="1"/>
  </si>
  <si>
    <t>「コンフィグファイルを読み込むことができません。ngsi.jsonが設置されているか確認してください。」</t>
    <phoneticPr fontId="1"/>
  </si>
  <si>
    <t>利用者コネクタ コネクタメインのコンフィグディレクトリにngsi.jsonが設置されているか確認してください</t>
    <rPh sb="0" eb="3">
      <t>リヨウシャ</t>
    </rPh>
    <rPh sb="38" eb="40">
      <t>セッチ</t>
    </rPh>
    <rPh sb="46" eb="48">
      <t>カクニン</t>
    </rPh>
    <phoneticPr fontId="1"/>
  </si>
  <si>
    <t>認可確認有無確認処理の際、ngsi.jsonの読み込みを実施したとき</t>
    <rPh sb="11" eb="12">
      <t>サイ</t>
    </rPh>
    <phoneticPr fontId="1"/>
  </si>
  <si>
    <t>コンフィグファイルを読み込むことができません。ngsi.jsonが設置されているか確認してください。</t>
    <phoneticPr fontId="1"/>
  </si>
  <si>
    <t>「コンフィグファイルを読み込むことができません。ftp.jsonが設置されているか確認してください。」</t>
    <phoneticPr fontId="1"/>
  </si>
  <si>
    <t>利用者コネクタ コネクタメインのコンフィグディレクトリにftp.jsonが設置されているか確認してください</t>
    <rPh sb="0" eb="3">
      <t>リヨウシャ</t>
    </rPh>
    <rPh sb="37" eb="39">
      <t>セッチ</t>
    </rPh>
    <rPh sb="45" eb="47">
      <t>カクニン</t>
    </rPh>
    <phoneticPr fontId="1"/>
  </si>
  <si>
    <t>認可確認有無確認処理の際、ftp.jsonの読み込みを実施したとき</t>
    <rPh sb="29" eb="30">
      <t>トキ</t>
    </rPh>
    <phoneticPr fontId="1"/>
  </si>
  <si>
    <t>コンフィグファイルを読み込むことができません。ftp.jsonが設置されているか確認してください。</t>
    <phoneticPr fontId="1"/>
  </si>
  <si>
    <t>「コンフィグファイルを読み込むことができません。http.jsonが設置されているか確認してください。」</t>
    <phoneticPr fontId="1"/>
  </si>
  <si>
    <t>利用者コネクタ コネクタメインのコンフィグディレクトリにhttp.jsonが設置されているか確認してください</t>
    <rPh sb="0" eb="3">
      <t>リヨウシャ</t>
    </rPh>
    <rPh sb="38" eb="40">
      <t>セッチ</t>
    </rPh>
    <rPh sb="46" eb="48">
      <t>カクニン</t>
    </rPh>
    <phoneticPr fontId="1"/>
  </si>
  <si>
    <t>認可確認有無確認処理の際、http.jsonの読み込みを実施したとき</t>
    <phoneticPr fontId="1"/>
  </si>
  <si>
    <t>コンフィグファイルを読み込むことができません。http.jsonが設置されているか確認してください。</t>
    <phoneticPr fontId="1"/>
  </si>
  <si>
    <t>「リソース提供手段識別子の値が不正です。リクエストパラメータの値を確認してください。」</t>
    <phoneticPr fontId="1"/>
  </si>
  <si>
    <t>リソース提供手段識別子確認時に不正な値が設定されている場合</t>
  </si>
  <si>
    <t>リソース提供手段識別子に正常な値を設定してください
("file/http","file/ftp","api/ngsi"のいずれか)</t>
    <phoneticPr fontId="1"/>
  </si>
  <si>
    <t>認可確認有無確認処理の際、リソース提供手段識別子を確認したとき</t>
    <rPh sb="25" eb="27">
      <t>カクニン</t>
    </rPh>
    <phoneticPr fontId="1"/>
  </si>
  <si>
    <t>リソース提供手段識別子の値が不正です。リクエストパラメータの値を確認してください。</t>
  </si>
  <si>
    <t>認可確認有無確認処理の際、リソースURLのドメインから指定のコンフィグファイルを検索して、認可設定を取得試行したとき</t>
    <rPh sb="27" eb="29">
      <t>シテイ</t>
    </rPh>
    <rPh sb="50" eb="52">
      <t>シュトク</t>
    </rPh>
    <rPh sb="52" eb="54">
      <t>シコウ</t>
    </rPh>
    <phoneticPr fontId="1"/>
  </si>
  <si>
    <t>取引市場利用有無確認処理の際、ngsi.jsonの読み込みを実施したとき</t>
    <rPh sb="0" eb="6">
      <t>トリヒキシジョウリヨウ</t>
    </rPh>
    <phoneticPr fontId="1"/>
  </si>
  <si>
    <t>取引市場利用有無確認処理の際、ftp.jsonの読み込みを実施したとき</t>
    <phoneticPr fontId="1"/>
  </si>
  <si>
    <t>取引市場利用有無確認処理の際、http.jsonの読み込みを実施したとき</t>
    <phoneticPr fontId="1"/>
  </si>
  <si>
    <t>04002E</t>
  </si>
  <si>
    <t>取引市場利用有無確認処理の際、リソース提供手段識別子を確認したとき</t>
    <rPh sb="27" eb="29">
      <t>カクニン</t>
    </rPh>
    <phoneticPr fontId="1"/>
  </si>
  <si>
    <t>取引市場利用有無確認処理の際、リソースURLのドメインから指定のコンフィグファイルを検索して、取引市場利用制御値を取得試行したとき</t>
    <phoneticPr fontId="1"/>
  </si>
  <si>
    <t>04013E</t>
    <phoneticPr fontId="1"/>
  </si>
  <si>
    <t xml:space="preserve">「対象のリソースURLに紐づくCKAN情報で交換実績記録用リソースIDに登録されている値が混在しています。CADDE管理者に問い合わせてください。」
</t>
  </si>
  <si>
    <t>対象のリソースURLに紐づくCKAN情報で交換実績記録用リソースIDに登録されている値が混在している場合</t>
    <phoneticPr fontId="1"/>
  </si>
  <si>
    <t>対象のリソースURLに紐づく公開CKAN、詳細CKANのカタログすべてを確認し、対象のリソースURLの交換実績記録用リソースIDをすべて未設定にする。もしくはすべて同じ値に設定してください。</t>
    <phoneticPr fontId="1"/>
  </si>
  <si>
    <t>コネクタメイン</t>
    <phoneticPr fontId="1"/>
  </si>
  <si>
    <t>対象のリソースURLに紐づくCKAN情報で交換実績記録用リソースIDに登録されている値が混在しています。CADDE管理者に問い合わせてください。</t>
  </si>
  <si>
    <t>04010E</t>
    <phoneticPr fontId="1"/>
  </si>
  <si>
    <t>「リソースURLに紐づくCKAN情報が取得できませんでした。CADDE管理者に問い合わせてください。」</t>
  </si>
  <si>
    <t>リソースURLを検索キーとしてCKANを検索し、検索結果が取得できなかった場合</t>
    <phoneticPr fontId="1"/>
  </si>
  <si>
    <t>CKANから取得したリソースURLを確認してください</t>
    <phoneticPr fontId="1"/>
  </si>
  <si>
    <t>リソースURLに紐づくCKAN情報が取得できませんでした。CADDE管理者に問い合わせてください。</t>
  </si>
  <si>
    <t>03001N</t>
  </si>
  <si>
    <t>「クエリストリング:(クエリストリング), 認証トークン:(認証トークン)」</t>
  </si>
  <si>
    <t>コネクタメインのカタログ詳細検索要求処理の呼び出し時
認証トークンが未設定の場合は、(認証トークン)を"設定なし"で出力</t>
  </si>
  <si>
    <t>コネクタメインのカタログ詳細検索要求処理の呼び出し時
認証トークン、NGSIオプションが未設定の場合は、(認証トークン)、(NGSIオプション)を"設定なし"で出力</t>
  </si>
  <si>
    <t>クエリストリング:{0[0]}, 認証トークン:{0[1]}</t>
  </si>
  <si>
    <t>03003E</t>
  </si>
  <si>
    <t>「エラーが発生しました。エラー内容:(エラー内容)」</t>
    <rPh sb="5" eb="7">
      <t>ハッセイ</t>
    </rPh>
    <rPh sb="15" eb="17">
      <t>ナイヨウ</t>
    </rPh>
    <rPh sb="22" eb="24">
      <t>ナイヨウ</t>
    </rPh>
    <phoneticPr fontId="1"/>
  </si>
  <si>
    <t xml:space="preserve">透過(認可サーバへ認可トークン取得を行った際の設定値を返却)
</t>
    <rPh sb="9" eb="11">
      <t>ニンカ</t>
    </rPh>
    <rPh sb="15" eb="17">
      <t>シュトク</t>
    </rPh>
    <phoneticPr fontId="1"/>
  </si>
  <si>
    <t>認可トークン取得時にエラーが発生した場合</t>
    <rPh sb="0" eb="2">
      <t>ニンカ</t>
    </rPh>
    <rPh sb="6" eb="8">
      <t>シュトク</t>
    </rPh>
    <rPh sb="8" eb="9">
      <t>ジ</t>
    </rPh>
    <rPh sb="14" eb="16">
      <t>ハッセイ</t>
    </rPh>
    <rPh sb="18" eb="20">
      <t>バアイ</t>
    </rPh>
    <phoneticPr fontId="1"/>
  </si>
  <si>
    <t>エラー内容を確認してください</t>
    <rPh sb="3" eb="5">
      <t>ナイヨウ</t>
    </rPh>
    <rPh sb="6" eb="8">
      <t>カクニン</t>
    </rPh>
    <phoneticPr fontId="1"/>
  </si>
  <si>
    <t>認可I/Fの認可トークン取得要求時にエラーが発生した場合</t>
  </si>
  <si>
    <t>認可トークン検証時にエラーが発生した場合</t>
    <rPh sb="0" eb="2">
      <t>ニンカ</t>
    </rPh>
    <rPh sb="6" eb="8">
      <t>ケンショウ</t>
    </rPh>
    <rPh sb="8" eb="9">
      <t>ジ</t>
    </rPh>
    <rPh sb="14" eb="16">
      <t>ハッセイ</t>
    </rPh>
    <rPh sb="18" eb="20">
      <t>バアイ</t>
    </rPh>
    <phoneticPr fontId="1"/>
  </si>
  <si>
    <t>認可I/Fの認可トークン検証要求時にエラーが発生した場合</t>
  </si>
  <si>
    <t>「有効な認可トークンが取得できません。有効な利用者トークンを設定してください。」</t>
    <rPh sb="4" eb="6">
      <t>ニンカ</t>
    </rPh>
    <rPh sb="11" eb="13">
      <t>シュトク</t>
    </rPh>
    <phoneticPr fontId="1"/>
  </si>
  <si>
    <t>認可トークンからCADDEユーザIDが取得できなかった場合</t>
    <rPh sb="0" eb="2">
      <t>ニンカ</t>
    </rPh>
    <rPh sb="19" eb="21">
      <t>シュトク</t>
    </rPh>
    <rPh sb="27" eb="29">
      <t>バアイ</t>
    </rPh>
    <phoneticPr fontId="1"/>
  </si>
  <si>
    <t>カタログ検索(詳細検索)</t>
  </si>
  <si>
    <t>CADDEユーザID(利用者)取得のエラー　（※認可トークン検証によって、トークン内に保持されているCADDEユーザIDを取得している。認可トークン検証自体は成功したが、トークン内のCADDEユーザIDが空だった場合のエラー）</t>
    <phoneticPr fontId="1"/>
  </si>
  <si>
    <t>有効な認可トークンが取得できません。有効な利用者トークンを設定してください。</t>
    <phoneticPr fontId="1"/>
  </si>
  <si>
    <t>「認可確認を試行するために必要なトークンがありません。リクエストパラメータを確認してください。」</t>
    <rPh sb="1" eb="3">
      <t>ニンカ</t>
    </rPh>
    <rPh sb="3" eb="5">
      <t>カクニン</t>
    </rPh>
    <rPh sb="6" eb="8">
      <t>シコウ</t>
    </rPh>
    <rPh sb="13" eb="15">
      <t>ヒツヨウ</t>
    </rPh>
    <rPh sb="38" eb="40">
      <t>カクニン</t>
    </rPh>
    <phoneticPr fontId="1"/>
  </si>
  <si>
    <t>認可確認の制御値と認証トークン有無に不整合があった場合</t>
    <rPh sb="15" eb="17">
      <t>ウム</t>
    </rPh>
    <phoneticPr fontId="1"/>
  </si>
  <si>
    <t>認可確認をする前のチェックをした時</t>
    <rPh sb="7" eb="8">
      <t>マエ</t>
    </rPh>
    <rPh sb="16" eb="17">
      <t>トキ</t>
    </rPh>
    <phoneticPr fontId="1"/>
  </si>
  <si>
    <t>認可確認を試行するために必要なトークンがありません。リクエストパラメータを確認してください。</t>
    <phoneticPr fontId="1"/>
  </si>
  <si>
    <t>「エラーが発生しました。エラー内容:(エラー内容)」</t>
  </si>
  <si>
    <t xml:space="preserve">透過(認可サーバへ認可トークン取得を行った際の設定値を返却)
</t>
  </si>
  <si>
    <t>認可確認時にエラーが発生した場合</t>
    <rPh sb="2" eb="4">
      <t>カクニン</t>
    </rPh>
    <phoneticPr fontId="1"/>
  </si>
  <si>
    <t>認可I/Fの認可確認時にエラーが発生した場合</t>
    <rPh sb="8" eb="10">
      <t>カクニン</t>
    </rPh>
    <phoneticPr fontId="1"/>
  </si>
  <si>
    <t>04001N</t>
  </si>
  <si>
    <t>「リソースURL:(リソースURL), リソース提供手段識別子:(リソース提供手段識別子), 認証トークン:(認証トークン)、データ提供IFが使用するカスタムヘッダー:(データ提供IFが使用するカスタムヘッダー)」</t>
    <phoneticPr fontId="1"/>
  </si>
  <si>
    <t>コネクタメインのカタログ詳細検索要求処理の呼び出し時
認証トークン、データ提供IFが使用するカスタムヘッダーが未設定の場合は、"設定なし"で出力</t>
  </si>
  <si>
    <t>リソースURL:{0[0]}, リソース提供手段識別子:{0[1]}, 認証トークン:{0[2]}, データ提供IFが使用するカスタムヘッダー:{0[3]}</t>
  </si>
  <si>
    <t>04009E</t>
  </si>
  <si>
    <t>「データ提供IFが使用するカスタムヘッダーの変換に失敗しました。データ提供IFが使用するカスタムヘッダーを確認してください。」</t>
  </si>
  <si>
    <t>データ提供IFが使用するカスタムヘッダーの変換に失敗した場合</t>
    <phoneticPr fontId="1"/>
  </si>
  <si>
    <t>リクエストヘッダーのx-cadde-optionsの値を確認してください</t>
    <phoneticPr fontId="1"/>
  </si>
  <si>
    <t>NGSIオプションの変換に失敗した場合</t>
    <phoneticPr fontId="1"/>
  </si>
  <si>
    <t>データ提供IFが使用するカスタムヘッダーの変換に失敗しました。データ提供IFが使用するカスタムヘッダーを確認してください。</t>
  </si>
  <si>
    <t>04014E</t>
    <phoneticPr fontId="1"/>
  </si>
  <si>
    <t>04017E</t>
    <phoneticPr fontId="1"/>
  </si>
  <si>
    <t xml:space="preserve">透過(認可サーバへ契約確認要求を行った際の設定値を返却)
</t>
    <rPh sb="9" eb="11">
      <t>ケイヤク</t>
    </rPh>
    <rPh sb="11" eb="13">
      <t>カクニン</t>
    </rPh>
    <rPh sb="13" eb="15">
      <t>ヨウキュウ</t>
    </rPh>
    <phoneticPr fontId="1"/>
  </si>
  <si>
    <t>契約確認要求時にエラーが発生した場合</t>
    <phoneticPr fontId="1"/>
  </si>
  <si>
    <t>認可I/Fの契約確認要求時にエラーが発生した場合</t>
  </si>
  <si>
    <t>リソース提供手段識別子確認時に不正な値が設定されている場合</t>
    <phoneticPr fontId="1"/>
  </si>
  <si>
    <t>「取引市場利用に必要な取引IDの値がありません。コンフィグファイルの設定を確認してください。」</t>
    <rPh sb="1" eb="5">
      <t>トリヒキシジョウ</t>
    </rPh>
    <rPh sb="5" eb="7">
      <t>リヨウ</t>
    </rPh>
    <rPh sb="8" eb="10">
      <t>ヒツヨウ</t>
    </rPh>
    <rPh sb="11" eb="13">
      <t>トリヒキ</t>
    </rPh>
    <rPh sb="16" eb="17">
      <t>アタイ</t>
    </rPh>
    <rPh sb="34" eb="36">
      <t>セッテイ</t>
    </rPh>
    <rPh sb="37" eb="39">
      <t>カクニン</t>
    </rPh>
    <phoneticPr fontId="1"/>
  </si>
  <si>
    <t>取引市場利用が有効かつ、データ取得時に取引IDが取得できなかった場合</t>
    <rPh sb="0" eb="2">
      <t>トリヒキ</t>
    </rPh>
    <rPh sb="2" eb="4">
      <t>シジョウ</t>
    </rPh>
    <rPh sb="4" eb="6">
      <t>リヨウ</t>
    </rPh>
    <rPh sb="7" eb="9">
      <t>ユウコウ</t>
    </rPh>
    <rPh sb="15" eb="18">
      <t>シュトクジ</t>
    </rPh>
    <rPh sb="19" eb="21">
      <t>トリヒキ</t>
    </rPh>
    <rPh sb="24" eb="26">
      <t>シュトク</t>
    </rPh>
    <rPh sb="32" eb="34">
      <t>バアイ</t>
    </rPh>
    <phoneticPr fontId="1"/>
  </si>
  <si>
    <t>取引市場利用制御値および、取引市場利用識別URLが適切か確認してください。</t>
    <rPh sb="0" eb="6">
      <t>トリヒキシジョウリヨウ</t>
    </rPh>
    <rPh sb="6" eb="9">
      <t>セイギョチ</t>
    </rPh>
    <rPh sb="13" eb="19">
      <t>トリヒキシジョウリヨウ</t>
    </rPh>
    <rPh sb="19" eb="21">
      <t>シキベツ</t>
    </rPh>
    <rPh sb="25" eb="27">
      <t>テキセツ</t>
    </rPh>
    <rPh sb="28" eb="30">
      <t>カクニン</t>
    </rPh>
    <phoneticPr fontId="1"/>
  </si>
  <si>
    <t>データ証憑通知（送信）処理を実施する前のコンフィグパラメータと取引ID有無の確認時</t>
    <rPh sb="14" eb="16">
      <t>ジッシ</t>
    </rPh>
    <rPh sb="18" eb="19">
      <t>マエ</t>
    </rPh>
    <rPh sb="31" eb="33">
      <t>トリヒキ</t>
    </rPh>
    <rPh sb="35" eb="37">
      <t>ウム</t>
    </rPh>
    <rPh sb="38" eb="40">
      <t>カクニン</t>
    </rPh>
    <rPh sb="40" eb="41">
      <t>ジ</t>
    </rPh>
    <phoneticPr fontId="1"/>
  </si>
  <si>
    <t>取引市場利用に必要な取引IDの値がありません。コンフィグファイルの設定を確認してください。</t>
    <phoneticPr fontId="1"/>
  </si>
  <si>
    <t>「取引市場利用に必要な取引市場利用URLの値がありません。コンフィグファイルの設定を確認してください。」</t>
    <rPh sb="1" eb="3">
      <t>トリヒキ</t>
    </rPh>
    <rPh sb="3" eb="5">
      <t>シジョウ</t>
    </rPh>
    <rPh sb="5" eb="7">
      <t>リヨウ</t>
    </rPh>
    <rPh sb="8" eb="10">
      <t>ヒツヨウ</t>
    </rPh>
    <rPh sb="21" eb="22">
      <t>アタイ</t>
    </rPh>
    <rPh sb="39" eb="41">
      <t>セッテイ</t>
    </rPh>
    <rPh sb="42" eb="44">
      <t>カクニン</t>
    </rPh>
    <phoneticPr fontId="1"/>
  </si>
  <si>
    <t>取引市場利用が有効かつ、データ取得時に取引市場利用URLが取得できなかった場合</t>
    <rPh sb="0" eb="2">
      <t>トリヒキ</t>
    </rPh>
    <rPh sb="2" eb="4">
      <t>シジョウ</t>
    </rPh>
    <rPh sb="4" eb="6">
      <t>リヨウ</t>
    </rPh>
    <rPh sb="7" eb="9">
      <t>ユウコウ</t>
    </rPh>
    <rPh sb="15" eb="18">
      <t>シュトクジ</t>
    </rPh>
    <rPh sb="19" eb="21">
      <t>トリヒキ</t>
    </rPh>
    <rPh sb="21" eb="23">
      <t>シジョウ</t>
    </rPh>
    <rPh sb="23" eb="25">
      <t>リヨウ</t>
    </rPh>
    <rPh sb="29" eb="31">
      <t>シュトク</t>
    </rPh>
    <rPh sb="37" eb="39">
      <t>バアイ</t>
    </rPh>
    <phoneticPr fontId="1"/>
  </si>
  <si>
    <t>取引市場利用に必要な取引市場利用URLの値がありません。コンフィグファイルの設定を確認してください。</t>
    <phoneticPr fontId="1"/>
  </si>
  <si>
    <t>04021E</t>
    <phoneticPr fontId="1"/>
  </si>
  <si>
    <t xml:space="preserve">透過(来歴サーバへデータ証憑通知（送信）要求を行った際の設定値を返却)
</t>
    <rPh sb="3" eb="5">
      <t>ライレキ</t>
    </rPh>
    <rPh sb="12" eb="14">
      <t>ショウヒョウ</t>
    </rPh>
    <rPh sb="14" eb="16">
      <t>ツウチ</t>
    </rPh>
    <rPh sb="17" eb="19">
      <t>ソウシン</t>
    </rPh>
    <rPh sb="20" eb="22">
      <t>ヨウキュウ</t>
    </rPh>
    <phoneticPr fontId="1"/>
  </si>
  <si>
    <t>データ証憑通知（送信）要求時にエラーが発生した場合</t>
    <phoneticPr fontId="1"/>
  </si>
  <si>
    <t>来歴管理I/Fのデータ証憑通知（送信）要求時にエラーが発生した場合</t>
    <rPh sb="0" eb="2">
      <t>ライレキ</t>
    </rPh>
    <rPh sb="2" eb="4">
      <t>カンリ</t>
    </rPh>
    <phoneticPr fontId="1"/>
  </si>
  <si>
    <t>「送信履歴登録を試行するために必要なトークンがありません。リクエストパラメータを確認してください。」</t>
    <rPh sb="1" eb="3">
      <t>ソウシン</t>
    </rPh>
    <rPh sb="3" eb="5">
      <t>リレキ</t>
    </rPh>
    <rPh sb="5" eb="7">
      <t>トウロク</t>
    </rPh>
    <rPh sb="8" eb="10">
      <t>シコウ</t>
    </rPh>
    <rPh sb="15" eb="17">
      <t>ヒツヨウ</t>
    </rPh>
    <rPh sb="40" eb="42">
      <t>カクニン</t>
    </rPh>
    <phoneticPr fontId="1"/>
  </si>
  <si>
    <t>交換実績記録用IDと認証トークン有無に不整合があった場合</t>
    <rPh sb="16" eb="18">
      <t>ウム</t>
    </rPh>
    <phoneticPr fontId="1"/>
  </si>
  <si>
    <t>送信履歴登録要求処理実行時</t>
  </si>
  <si>
    <t>送信履歴登録を試行するために必要なトークンがありません。リクエストパラメータを確認してください。</t>
    <phoneticPr fontId="1"/>
  </si>
  <si>
    <t>04022E</t>
    <phoneticPr fontId="1"/>
  </si>
  <si>
    <t>「送信履歴登録に失敗しました。CADDE管理者に問い合わせてください。」</t>
    <rPh sb="1" eb="3">
      <t>ソウシン</t>
    </rPh>
    <rPh sb="3" eb="5">
      <t>リレキ</t>
    </rPh>
    <rPh sb="5" eb="7">
      <t>トウロク</t>
    </rPh>
    <rPh sb="8" eb="10">
      <t>シッパイ</t>
    </rPh>
    <phoneticPr fontId="1"/>
  </si>
  <si>
    <t>エラーメッセージ</t>
    <phoneticPr fontId="1"/>
  </si>
  <si>
    <t>来歴管理I/Fの送信履歴登録要求呼び出し時にエラーが発生した場合</t>
    <rPh sb="0" eb="2">
      <t>ライレキ</t>
    </rPh>
    <rPh sb="2" eb="4">
      <t>カンリ</t>
    </rPh>
    <rPh sb="16" eb="17">
      <t>ヨ</t>
    </rPh>
    <rPh sb="18" eb="19">
      <t>ダ</t>
    </rPh>
    <rPh sb="20" eb="21">
      <t>ジ</t>
    </rPh>
    <rPh sb="26" eb="28">
      <t>ハッセイ</t>
    </rPh>
    <rPh sb="30" eb="32">
      <t>バアイ</t>
    </rPh>
    <phoneticPr fontId="1"/>
  </si>
  <si>
    <t>コンフィグに設定している来歴管理サーバURL宛に疎通できるか確認してください。</t>
    <rPh sb="6" eb="8">
      <t>セッテイ</t>
    </rPh>
    <rPh sb="12" eb="14">
      <t>ライレキ</t>
    </rPh>
    <rPh sb="14" eb="16">
      <t>カンリ</t>
    </rPh>
    <rPh sb="22" eb="23">
      <t>アテ</t>
    </rPh>
    <rPh sb="24" eb="26">
      <t>ソツウ</t>
    </rPh>
    <rPh sb="30" eb="32">
      <t>カクニン</t>
    </rPh>
    <phoneticPr fontId="1"/>
  </si>
  <si>
    <t>送信履歴登録要求処理実行時</t>
    <phoneticPr fontId="1"/>
  </si>
  <si>
    <t>送信履歴登録に失敗しました。CADDE管理者に問い合わせてください。</t>
  </si>
  <si>
    <t>05001N</t>
  </si>
  <si>
    <t>「クエリストリング:(クエリストリング), 認証トークン:(認証トークン)」</t>
    <phoneticPr fontId="1"/>
  </si>
  <si>
    <t>カタログ検索I/Fのカタログ詳細検索要求処理の呼び出し時
認証トークンが未設定の場合は、(認証トークン)を"設定なし"で出力</t>
    <phoneticPr fontId="1"/>
  </si>
  <si>
    <t>‐</t>
    <phoneticPr fontId="1"/>
  </si>
  <si>
    <t>05002E</t>
  </si>
  <si>
    <t>カタログ検索I/F呼び出し時にエラーが発生した場合</t>
    <phoneticPr fontId="1"/>
  </si>
  <si>
    <t>エラー内容を確認してください</t>
    <phoneticPr fontId="1"/>
  </si>
  <si>
    <t>カタログ検索I/Fの カタログ検索I/F呼び出し時にエラーが発生した場合</t>
    <phoneticPr fontId="1"/>
  </si>
  <si>
    <t>06001N</t>
  </si>
  <si>
    <t>「リソースURL:(リソースURL), リソース提供手段識別子:(リソース提供手段識別子), 認証トークン:(認証トークン)、データ提供IFが使用するカスタムヘッダー:(データ提供IFが使用するカスタムヘッダー)」</t>
  </si>
  <si>
    <t>データ交換要求処理実行時
認証トークン、データ提供IFが使用するカスタムヘッダーが未設定の場合は、"設定なし"で出力</t>
    <phoneticPr fontId="1"/>
  </si>
  <si>
    <t>データ交換要求処理実行時
認証トークン、NGSIオプションが未設定の場合は、(認証トークン)、(NGSIオプション)を"設定なし"で出力</t>
    <phoneticPr fontId="1"/>
  </si>
  <si>
    <t>リソースURL:{0[0]}, リソース提供種別識別子:{0[1]}, 認証トークン:{0[2]}, データ提供IFが使用するカスタムヘッダー:{0[3]}</t>
  </si>
  <si>
    <t>06002E</t>
  </si>
  <si>
    <t>コネクタメイン データ交換要求呼び出し時にエラーが発生した場合</t>
    <phoneticPr fontId="1"/>
  </si>
  <si>
    <t>09001N</t>
  </si>
  <si>
    <t xml:space="preserve">「提供者ID:(提供者ID), 利用者ID:(利用者ID), 交換実績記録用リソースID:(交換実績記録用リソースID)」
</t>
  </si>
  <si>
    <t>来歴管理I/F 送信履歴登録要求処理実行時</t>
    <phoneticPr fontId="1"/>
  </si>
  <si>
    <t>提供者ID: {0[0]}, 利用者ID:{0[1]}, 交換実績記録用リソースID:{0[2]}</t>
  </si>
  <si>
    <t>「コンフィグファイルに(取得パラメータ)が設定されていません。CADDE管理者に問い合わせください。」</t>
    <phoneticPr fontId="1"/>
  </si>
  <si>
    <t>コンフィグファイルに必須パラメータが設定されていなかった場合</t>
    <phoneticPr fontId="1"/>
  </si>
  <si>
    <t>エラーが発生したコンテナのコンフィグファイルを確認してください</t>
    <phoneticPr fontId="1"/>
  </si>
  <si>
    <t>送信履歴登録</t>
    <rPh sb="0" eb="2">
      <t>ソウシン</t>
    </rPh>
    <rPh sb="2" eb="4">
      <t>リレキ</t>
    </rPh>
    <rPh sb="4" eb="6">
      <t>トウロク</t>
    </rPh>
    <phoneticPr fontId="1"/>
  </si>
  <si>
    <t>来歴管理I/FへのアクセスURLが取得できない場合</t>
    <phoneticPr fontId="1"/>
  </si>
  <si>
    <t>09002E</t>
  </si>
  <si>
    <t xml:space="preserve">透過(来歴サーバへ送信履歴登録要求を行った際の設定値を返却)
</t>
    <rPh sb="3" eb="5">
      <t>ライレキ</t>
    </rPh>
    <rPh sb="9" eb="13">
      <t>ソウシンリレキ</t>
    </rPh>
    <rPh sb="13" eb="15">
      <t>トウロク</t>
    </rPh>
    <rPh sb="15" eb="17">
      <t>ヨウキュウ</t>
    </rPh>
    <phoneticPr fontId="1"/>
  </si>
  <si>
    <t>来歴管理I/F 履歴登録API呼び出し時にエラーが発生した場合</t>
    <phoneticPr fontId="1"/>
  </si>
  <si>
    <t>09004N</t>
    <phoneticPr fontId="1"/>
  </si>
  <si>
    <t>「提供者ID:(提供者ID), 利用者ID:(利用者ID), 取引ID:(取引ID), ハッシュ値:(ハッシュ値), 契約管理サービスURL:(契約管理サービスURL)」</t>
    <rPh sb="1" eb="3">
      <t>テイキョウ</t>
    </rPh>
    <rPh sb="3" eb="4">
      <t>シャ</t>
    </rPh>
    <rPh sb="8" eb="10">
      <t>テイキョウ</t>
    </rPh>
    <rPh sb="10" eb="11">
      <t>シャ</t>
    </rPh>
    <rPh sb="16" eb="19">
      <t>リヨウシャ</t>
    </rPh>
    <rPh sb="23" eb="26">
      <t>リヨウシャ</t>
    </rPh>
    <rPh sb="31" eb="33">
      <t>トリヒキ</t>
    </rPh>
    <rPh sb="37" eb="39">
      <t>トリヒキ</t>
    </rPh>
    <rPh sb="48" eb="49">
      <t>アタイ</t>
    </rPh>
    <rPh sb="55" eb="56">
      <t>アタイ</t>
    </rPh>
    <rPh sb="59" eb="61">
      <t>ケイヤク</t>
    </rPh>
    <rPh sb="61" eb="63">
      <t>カンリ</t>
    </rPh>
    <rPh sb="72" eb="76">
      <t>ケイヤクカンリ</t>
    </rPh>
    <phoneticPr fontId="1"/>
  </si>
  <si>
    <t>データ証憑通知（送信）処理実行時
ハッシュ値は取得したデータよりハッシュアルゴリズムがSHA512のものを生成する。</t>
    <rPh sb="21" eb="22">
      <t>チ</t>
    </rPh>
    <rPh sb="53" eb="55">
      <t>セイセイ</t>
    </rPh>
    <phoneticPr fontId="1"/>
  </si>
  <si>
    <t>データ証憑通知（送信）処理実行時</t>
    <phoneticPr fontId="1"/>
  </si>
  <si>
    <t>提供者ID: {0[0]}, 利用者ID:{0[1]}, 取引ID:{0[2]}, ハッシュ値:{0[3]}, 契約管理サービスURL:{0[4]}}</t>
    <phoneticPr fontId="1"/>
  </si>
  <si>
    <t>09005E</t>
    <phoneticPr fontId="1"/>
  </si>
  <si>
    <t>契約管理サービスURLへのHTTPリクエストを発行時にエラーが発生した場合</t>
    <phoneticPr fontId="1"/>
  </si>
  <si>
    <t>「コンフィグファイルを読み込むことができません。authentication.jsonが設置されているか確認してください。」</t>
    <phoneticPr fontId="1"/>
  </si>
  <si>
    <t>利用者コネクタ コネクタメインのコンフィグディレクトリにauthentication.jsonが設置されているか確認してください</t>
    <rPh sb="0" eb="3">
      <t>リヨウシャ</t>
    </rPh>
    <rPh sb="48" eb="50">
      <t>セッチ</t>
    </rPh>
    <rPh sb="56" eb="58">
      <t>カクニン</t>
    </rPh>
    <phoneticPr fontId="1"/>
  </si>
  <si>
    <t>アクセスURL取得処理の際、authentication.json読み込みを実施したとき</t>
    <rPh sb="7" eb="9">
      <t>シュトク</t>
    </rPh>
    <rPh sb="9" eb="11">
      <t>ショリ</t>
    </rPh>
    <phoneticPr fontId="1"/>
  </si>
  <si>
    <t>コンフィグファイルを読み込むことができません。authentication.jsonが設置されているか確認してください。</t>
    <phoneticPr fontId="1"/>
  </si>
  <si>
    <t>サブシステム内共通機能</t>
    <rPh sb="6" eb="7">
      <t>ナイ</t>
    </rPh>
    <rPh sb="7" eb="9">
      <t>キョウツウ</t>
    </rPh>
    <rPh sb="9" eb="11">
      <t>キノウ</t>
    </rPh>
    <phoneticPr fontId="1"/>
  </si>
  <si>
    <t>認可サーバへのアクセスURLが取得できない場合</t>
    <phoneticPr fontId="1"/>
  </si>
  <si>
    <t>0A004N</t>
    <phoneticPr fontId="1"/>
  </si>
  <si>
    <t>「トークン情報:(トークン情報), 提供者コネクタID:(提供者コネクタID), 提供者コネクタの者コネクタのシークレット:(提供者コネクタのシークレット)」</t>
    <rPh sb="5" eb="7">
      <t>ジョウホウ</t>
    </rPh>
    <rPh sb="13" eb="15">
      <t>ジョウホウ</t>
    </rPh>
    <rPh sb="18" eb="21">
      <t>テイキョウシャ</t>
    </rPh>
    <rPh sb="29" eb="32">
      <t>テイキョウシャ</t>
    </rPh>
    <rPh sb="41" eb="44">
      <t>テイキョウシャ</t>
    </rPh>
    <rPh sb="49" eb="50">
      <t>シャ</t>
    </rPh>
    <rPh sb="63" eb="66">
      <t>テイキョウシャ</t>
    </rPh>
    <phoneticPr fontId="1"/>
  </si>
  <si>
    <t>認可I/F 認可トークン取得要求処理実行時</t>
  </si>
  <si>
    <t>認可トークン取得要求処理実行時</t>
  </si>
  <si>
    <t>トークン情報: {0[0]}, 提供者コネクタID:{0[1]}, 提供者コネクタのシークレット:{0[2]}</t>
  </si>
  <si>
    <t>0A005E</t>
    <phoneticPr fontId="1"/>
  </si>
  <si>
    <t xml:space="preserve">透過(認可サーバへの提供者側コネクタトークン取得を行った際の設定値を返却)
</t>
  </si>
  <si>
    <t>認可I/F 認可トークン取得要求で認可サーバへの提供者側コネクタトークン取得にてエラーが発生した場合</t>
    <rPh sb="44" eb="46">
      <t>ハッセイ</t>
    </rPh>
    <rPh sb="48" eb="50">
      <t>バアイ</t>
    </rPh>
    <phoneticPr fontId="1"/>
  </si>
  <si>
    <t>認可I/F 認可トークン取得要求で認可サーバへの提供者側コネクタトークン取得にてエラーが発生した場合</t>
  </si>
  <si>
    <t>0A001N</t>
  </si>
  <si>
    <t xml:space="preserve">「トークン情報:(トークン情報), 提供者コネクタID:(提供者コネクタID), 提供者コネクタのシークレット:(提供者コネクタのシークレット)」
</t>
  </si>
  <si>
    <t>認可I/F 認証トークン検証処理実行時</t>
  </si>
  <si>
    <t>認証トークン検証処理実行時</t>
  </si>
  <si>
    <t>0A002E</t>
  </si>
  <si>
    <t xml:space="preserve">透過(認可サーバへのトークンイントロスペクションを行った際の設定値を返却)
</t>
  </si>
  <si>
    <t>認可I/F 認証トークン検証処理で認可サーバへのトークンイントロスペクションにてエラーが発生した場合</t>
  </si>
  <si>
    <t>0A003E</t>
    <phoneticPr fontId="1"/>
  </si>
  <si>
    <t xml:space="preserve">「認証処理を行いましたが、対象のトークンは使用できません。CADDE管理者に問い合わせてください。」
</t>
    <phoneticPr fontId="1"/>
  </si>
  <si>
    <t>認可I/F 認証トークン検証処理で認可サーバへのトークンイントロスペクションを行い、項目'active'が存在しなかった場合</t>
    <rPh sb="42" eb="44">
      <t>コウモク</t>
    </rPh>
    <rPh sb="53" eb="55">
      <t>ソンザイ</t>
    </rPh>
    <rPh sb="60" eb="62">
      <t>バアイ</t>
    </rPh>
    <phoneticPr fontId="1"/>
  </si>
  <si>
    <t>引数Authorizationに設定した認可トークンを確認してください。</t>
    <rPh sb="20" eb="22">
      <t>ニンカ</t>
    </rPh>
    <phoneticPr fontId="1"/>
  </si>
  <si>
    <t>認可I/F 認証トークン検証処理で認可サーバへのトークンイントロスペクションを行い、取得値検証を行った時</t>
    <rPh sb="42" eb="44">
      <t>シュトク</t>
    </rPh>
    <rPh sb="44" eb="45">
      <t>チ</t>
    </rPh>
    <rPh sb="45" eb="47">
      <t>ケンショウ</t>
    </rPh>
    <rPh sb="48" eb="49">
      <t>オコナ</t>
    </rPh>
    <rPh sb="51" eb="52">
      <t>トキ</t>
    </rPh>
    <phoneticPr fontId="1"/>
  </si>
  <si>
    <t>認証処理を行いましたが、対象のトークンは使用できません。CADDE管理者に問い合わせてください。</t>
    <phoneticPr fontId="1"/>
  </si>
  <si>
    <t>認可I/F 認証トークン検証処理で認可サーバへのトークンイントロスペクションを行い、項目'active'の値が存在しなかった場合</t>
    <rPh sb="42" eb="44">
      <t>コウモク</t>
    </rPh>
    <rPh sb="53" eb="54">
      <t>アタイ</t>
    </rPh>
    <rPh sb="55" eb="57">
      <t>ソンザイ</t>
    </rPh>
    <rPh sb="62" eb="64">
      <t>バアイ</t>
    </rPh>
    <phoneticPr fontId="1"/>
  </si>
  <si>
    <t>認証処理を行いましたが、対象のトークンは使用できません。CADDE管理者に問い合わせてください。</t>
  </si>
  <si>
    <t>認可I/F 認証トークン検証処理で認可サーバへのトークンイントロスペクションを行い、対象トークンが存在しなかった場合</t>
    <rPh sb="49" eb="51">
      <t>ソンザイ</t>
    </rPh>
    <rPh sb="56" eb="58">
      <t>バアイ</t>
    </rPh>
    <phoneticPr fontId="1"/>
  </si>
  <si>
    <t>0A010N</t>
    <phoneticPr fontId="1"/>
  </si>
  <si>
    <t>「トークン情報:(トークン情報), リソースID:(リソースID),提供者コネクタID:(提供者コネクタID)」</t>
    <rPh sb="5" eb="7">
      <t>ジョウホウ</t>
    </rPh>
    <rPh sb="13" eb="15">
      <t>ジョウホウ</t>
    </rPh>
    <phoneticPr fontId="1"/>
  </si>
  <si>
    <t>認可I/F 契約確認要求処理実行時</t>
  </si>
  <si>
    <t>契約確認要求処理実行時</t>
    <phoneticPr fontId="1"/>
  </si>
  <si>
    <t>トークン情報: {0[0]}, リソースID:{0[1]}, 提供者コネクタID:{0[2]}</t>
  </si>
  <si>
    <t>0A011E</t>
    <phoneticPr fontId="1"/>
  </si>
  <si>
    <t xml:space="preserve">「エラーが発生しました。エラー内容:(エラー内容)」
</t>
    <phoneticPr fontId="1"/>
  </si>
  <si>
    <t xml:space="preserve">透過(認可サーバへの契約確認を行った際の設定値を返却)
</t>
  </si>
  <si>
    <t>認可I/F 認可確認処理で認可サーバへの契約確認にてエラーが発生した場合</t>
    <rPh sb="30" eb="32">
      <t>ハッセイ</t>
    </rPh>
    <rPh sb="34" eb="36">
      <t>バアイ</t>
    </rPh>
    <phoneticPr fontId="1"/>
  </si>
  <si>
    <t>認可I/F 認可確認処理で認可サーバへの契約確認要求にてエラーが発生した場合</t>
  </si>
  <si>
    <t>「パラメータが不正です。リクエストパラメータの値を確認してください。」</t>
  </si>
  <si>
    <t>利用者</t>
    <rPh sb="0" eb="3">
      <t>リヨウシャ</t>
    </rPh>
    <phoneticPr fontId="1"/>
  </si>
  <si>
    <t>ロケーションサービスからデータ取得をするためにパラメータを送付する時
（ロケーションサービスのURL）</t>
    <rPh sb="15" eb="17">
      <t>シュトク</t>
    </rPh>
    <rPh sb="29" eb="31">
      <t>ソウフ</t>
    </rPh>
    <rPh sb="33" eb="34">
      <t>トキ</t>
    </rPh>
    <phoneticPr fontId="1"/>
  </si>
  <si>
    <t>ロケーションサービスからデータ取得をするためにパラメータを送付する時
（CADDEユーザID（提供者）</t>
    <rPh sb="15" eb="17">
      <t>シュトク</t>
    </rPh>
    <rPh sb="29" eb="31">
      <t>ソウフ</t>
    </rPh>
    <rPh sb="33" eb="34">
      <t>トキ</t>
    </rPh>
    <rPh sb="47" eb="50">
      <t>テイキョウシャ</t>
    </rPh>
    <phoneticPr fontId="1"/>
  </si>
  <si>
    <t>「コンフィグファイルを読み込むことができません。location.jsonが設置されているか確認してください。」</t>
    <rPh sb="11" eb="12">
      <t>ヨ</t>
    </rPh>
    <rPh sb="13" eb="14">
      <t>コ</t>
    </rPh>
    <rPh sb="38" eb="40">
      <t>セッチ</t>
    </rPh>
    <rPh sb="46" eb="48">
      <t>カクニン</t>
    </rPh>
    <phoneticPr fontId="1"/>
  </si>
  <si>
    <t>利用者コネクタ コネクタメインのコンフィグディレクトリにlocation.jsonが設置されているか確認してください</t>
    <rPh sb="0" eb="3">
      <t>リヨウシャ</t>
    </rPh>
    <rPh sb="42" eb="44">
      <t>セッチ</t>
    </rPh>
    <rPh sb="50" eb="52">
      <t>カクニン</t>
    </rPh>
    <phoneticPr fontId="1"/>
  </si>
  <si>
    <t>location.jsonの読み込みを実施した時</t>
    <rPh sb="23" eb="24">
      <t>トキ</t>
    </rPh>
    <phoneticPr fontId="1"/>
  </si>
  <si>
    <t>コンフィグファイルを読み込むことができません。location.jsonが設置されているか確認してください。</t>
    <phoneticPr fontId="1"/>
  </si>
  <si>
    <t>「コンフィグファイルに(取得パラメータ)が設定されていません。利用者コネクタの設定類を確認してください。」</t>
    <phoneticPr fontId="1"/>
  </si>
  <si>
    <t>location.jsonからコンフィグ情報取得を試行したとき、必須パラメータが設定されていなかった場合（コネクタロケーション）</t>
    <rPh sb="25" eb="27">
      <t>シコウ</t>
    </rPh>
    <phoneticPr fontId="1"/>
  </si>
  <si>
    <t>コンフィグファイルに{0[0]}が設定されていません。利用者コネクタの設定類を確認してください。</t>
    <phoneticPr fontId="1"/>
  </si>
  <si>
    <t>「コンフィグファイルを読み込むことができません。connector.jsonが設置されているか確認してください。」</t>
    <rPh sb="11" eb="12">
      <t>ヨ</t>
    </rPh>
    <rPh sb="13" eb="14">
      <t>コ</t>
    </rPh>
    <rPh sb="39" eb="41">
      <t>セッチ</t>
    </rPh>
    <rPh sb="47" eb="49">
      <t>カクニン</t>
    </rPh>
    <phoneticPr fontId="1"/>
  </si>
  <si>
    <t>connector.jsonの読み込みを実施した時</t>
    <rPh sb="24" eb="25">
      <t>トキ</t>
    </rPh>
    <phoneticPr fontId="1"/>
  </si>
  <si>
    <t>コンフィグファイルを読み込むことができません。connector.jsonが設置されているか確認してください。</t>
    <phoneticPr fontId="1"/>
  </si>
  <si>
    <t>connector.jsonからコンフィグ情報取得を試行したとき、必須パラメータが設定されていなかった場合（利用者コネクタID）</t>
    <rPh sb="26" eb="28">
      <t>シコウ</t>
    </rPh>
    <rPh sb="54" eb="57">
      <t>リヨウシャ</t>
    </rPh>
    <phoneticPr fontId="1"/>
  </si>
  <si>
    <t>connector.jsonからコンフィグ情報取得を試行したとき、必須パラメータが設定されていなかった場合（利用者コネクタのシークレット）</t>
    <rPh sb="26" eb="28">
      <t>シコウ</t>
    </rPh>
    <rPh sb="54" eb="57">
      <t>リヨウシャ</t>
    </rPh>
    <phoneticPr fontId="1"/>
  </si>
  <si>
    <t>connector.jsonからコンフィグ情報取得を試行したとき、必須パラメータが設定されていなかった場合（ロケーションサービスのURL）</t>
    <rPh sb="26" eb="28">
      <t>シコウ</t>
    </rPh>
    <phoneticPr fontId="1"/>
  </si>
  <si>
    <t>コンフィグファイルに{0[0]}が設定されていません。利用者コネクタの設定類を確認してください。</t>
  </si>
  <si>
    <t>connector.jsonからコンフィグ情報取得を試行したとき、必須パラメータが設定されていなかった場合（トレースログ設定）</t>
    <rPh sb="26" eb="28">
      <t>シコウ</t>
    </rPh>
    <rPh sb="60" eb="62">
      <t>セッテイ</t>
    </rPh>
    <phoneticPr fontId="1"/>
  </si>
  <si>
    <t>12001N</t>
    <phoneticPr fontId="1"/>
  </si>
  <si>
    <t>「クエリストリング: (クエリストリング), 提供者ID:(提供者ID), 利用者トークン:(利用者トークン), 検索種別:(検索種別)」</t>
  </si>
  <si>
    <t>カタログ詳細検索要求処理実行時
提供者ID、利用者トークンが未設定の場合は(提供者ID)、(利用者トークン)を"設定なし"で出力</t>
  </si>
  <si>
    <t>クエリストリング:{0[0]}, 提供者ID:{0[1]}, 利用者トークン:{0[2]}, 検索種別:{0[3]}</t>
    <phoneticPr fontId="1"/>
  </si>
  <si>
    <t>12004E</t>
    <phoneticPr fontId="1"/>
  </si>
  <si>
    <t>「検索種別の値が不正です。リクエストパラメータの値を確認してください。」</t>
    <phoneticPr fontId="1"/>
  </si>
  <si>
    <t>検索種別確認時に不正な値が設定されている場合</t>
    <phoneticPr fontId="1"/>
  </si>
  <si>
    <t>検索種別に正常な値を設定してください
(2022年03月時点では"meta","detail"のいずれか)</t>
    <phoneticPr fontId="1"/>
  </si>
  <si>
    <t>検索種別確認時に不正な値が設定されている場合</t>
  </si>
  <si>
    <t>検索種別の値が不正です。リクエストパラメータの値を確認してください。</t>
    <phoneticPr fontId="1"/>
  </si>
  <si>
    <t>1A002E</t>
    <phoneticPr fontId="1"/>
  </si>
  <si>
    <t xml:space="preserve">透過(認証サーバへのトークンフェデレーションを行った際の設定値を返却)
</t>
  </si>
  <si>
    <t>認証I/F 認証トークン取得要求処理で認証サーバへのトークンフェデレーションにてエラーが発生した場合</t>
    <rPh sb="12" eb="14">
      <t>シュトク</t>
    </rPh>
    <rPh sb="14" eb="16">
      <t>ヨウキュウ</t>
    </rPh>
    <phoneticPr fontId="1"/>
  </si>
  <si>
    <t xml:space="preserve">透過(認証サーバへのトークンイントロスペクションを行った際の設定値を返却)
</t>
  </si>
  <si>
    <t>認証I/F 認証トークン検証処理で認証サーバへのトークンイントロスペクションにてエラーが発生した場合</t>
  </si>
  <si>
    <t>14004E</t>
    <phoneticPr fontId="1"/>
  </si>
  <si>
    <t>「取得したコネクタロケーションから、提供者コネクタURLが取得できませんでした。CADDE管理者に問い合わせてください。」</t>
    <rPh sb="1" eb="3">
      <t>シュトク</t>
    </rPh>
    <phoneticPr fontId="1"/>
  </si>
  <si>
    <t>ロケーション情報から提供者コネクタURLが取得できなかった場合</t>
    <rPh sb="6" eb="8">
      <t>ジョウホウ</t>
    </rPh>
    <phoneticPr fontId="1"/>
  </si>
  <si>
    <t>ロケーションサービスへお問い合わせください。</t>
    <rPh sb="12" eb="13">
      <t>ト</t>
    </rPh>
    <rPh sb="14" eb="15">
      <t>ア</t>
    </rPh>
    <phoneticPr fontId="1"/>
  </si>
  <si>
    <t>ロケーションサービスおよびlocation.jsonからCADDEユーザID（提供者）を利用してコンフィグ情報取得を試行した時（提供者コネクタURL）</t>
    <phoneticPr fontId="1"/>
  </si>
  <si>
    <t>取得したコネクタロケーションから、提供者カタログ検索コネクタURLが取得できませんでした。CADDE管理者に問い合わせてください。</t>
    <phoneticPr fontId="1"/>
  </si>
  <si>
    <t>12002E</t>
    <phoneticPr fontId="1"/>
  </si>
  <si>
    <t>カタログ検索I/Fのカタログ検索要求処理の呼び出し時に、エラーが発生した場合</t>
  </si>
  <si>
    <t>カタログ検索I/Fのカタログ検索要求処理の呼び出し時に、エラーが発生した場合</t>
    <phoneticPr fontId="1"/>
  </si>
  <si>
    <t>14001N</t>
    <phoneticPr fontId="1"/>
  </si>
  <si>
    <t>「リソースURL: (リソースURL), リソース提供手段識別子:(リソース提供手段識別子), 提供者ID:(提供者ID), 利用者トークン:(利用者トークン)」</t>
    <phoneticPr fontId="1"/>
  </si>
  <si>
    <t>データ取得I/F(CADDE)処理実行時
利用者トークンが未設定の場合は、(利用者トークン)を"設定なし"で出力</t>
  </si>
  <si>
    <t>データ取得I/F(CADDE)処理実行時</t>
  </si>
  <si>
    <t>リソースURL: {0[0]}, リソース提供手段識別子:{0[1]}, 提供者ID:{0[2]},契約確認要否:{0[3]},利用者トークン:{0[4]}</t>
    <phoneticPr fontId="1"/>
  </si>
  <si>
    <t>18001N</t>
    <phoneticPr fontId="1"/>
  </si>
  <si>
    <t>「リソースURL: (リソースURL), リソース提供手段識別子:(リソース提供手段識別子), 提供者ID:(提供者ID), IdP URL:(IdP URL), 利用者トークン:(利用者トークン)」</t>
    <phoneticPr fontId="1"/>
  </si>
  <si>
    <t>データ取得要求処理実行時
認証トークンが未設定の場合は、(認証トークン)を"設定なし"で出力</t>
  </si>
  <si>
    <t>データ取得要求(HTTP NGSI)処理実行時</t>
  </si>
  <si>
    <t>リソースURL: {0[0]}, リソース提供手段識別子:{0[1]}, 提供者ID:{0[2]}, IdP URL:{0[3]}, 利用者トークン:{0[4]}</t>
  </si>
  <si>
    <t>14003E</t>
    <phoneticPr fontId="1"/>
  </si>
  <si>
    <t>各機能でパラメータ確認時に必須パラメータが設定されていなかった場合（リクエストヘッダ）</t>
    <phoneticPr fontId="1"/>
  </si>
  <si>
    <t>18002E</t>
  </si>
  <si>
    <t>リソース提供手段識別子に正常な値を設定してください
(2022年03月時点では"file/http","file/ftp","api/ngsi"のいずれか)</t>
    <phoneticPr fontId="1"/>
  </si>
  <si>
    <t>リソース提供識別子が"api/ngsi"でない場合</t>
    <phoneticPr fontId="1"/>
  </si>
  <si>
    <t>各機能でパラメータ確認時に必須パラメータが設定されていなかった場合（データ管理サーバ（NGSI）エンティティ取得のURL）</t>
    <phoneticPr fontId="1"/>
  </si>
  <si>
    <t>各機能でパラメータ確認時に必須パラメータが設定されていなかった場合（データ管理サーバ（NGSI）のサポートURL）</t>
    <phoneticPr fontId="1"/>
  </si>
  <si>
    <t>各機能でパラメータ確認時に必須パラメータが設定されていなかった場合（タイプ指定）</t>
    <phoneticPr fontId="1"/>
  </si>
  <si>
    <t>14005E</t>
    <phoneticPr fontId="1"/>
  </si>
  <si>
    <t>データ提供IFが使用するカスタムヘッダーの変換に失敗した場合</t>
  </si>
  <si>
    <t>リクエストヘッダーのx-cadde-optionsの値を確認してください</t>
  </si>
  <si>
    <t>データ取得（メイン処理）</t>
  </si>
  <si>
    <t>リソース提供手段識別子の値が不正です。リクエストパラメータの値を確認してください。</t>
    <phoneticPr fontId="1"/>
  </si>
  <si>
    <t>19002E</t>
    <phoneticPr fontId="1"/>
  </si>
  <si>
    <t>認証I/F 認証トークン取得要求処理で認証サーバへのトークンフェデレーションにてエラーが発生した場合</t>
    <rPh sb="12" eb="14">
      <t>シュトク</t>
    </rPh>
    <phoneticPr fontId="1"/>
  </si>
  <si>
    <t>取得したコネクタロケーションから、提供者データ交換コネクタURLが取得できませんでした。CADDE管理者に問い合わせてください。</t>
    <phoneticPr fontId="1"/>
  </si>
  <si>
    <t>14002E</t>
    <phoneticPr fontId="1"/>
  </si>
  <si>
    <t xml:space="preserve">透過(発生したエラーに設定されているステータスコードを設定)
</t>
  </si>
  <si>
    <t>データ交換I/Fのデータ交換要求の呼び出し時に、エラーが発生した場合</t>
  </si>
  <si>
    <t>来歴管理I/F データ証憑通知(受信)API呼び出し時にエラーが発生した場合</t>
    <phoneticPr fontId="1"/>
  </si>
  <si>
    <t>14008E</t>
    <phoneticPr fontId="1"/>
  </si>
  <si>
    <t xml:space="preserve">「有効な利用者トークンが設定されておりません。有効な利用者トークンを設定してください。」
</t>
  </si>
  <si>
    <t>受信履歴登録要求時に利用者IDが空の場合(運用上発生しない想定)</t>
    <phoneticPr fontId="1"/>
  </si>
  <si>
    <t>受信履歴登録要求時にCADDEユーザID（利用者）が空の場合(運用上発生しない想定)</t>
  </si>
  <si>
    <t>有効な利用者トークンが設定されておりません。有効な利用者トークンを設定してください。</t>
  </si>
  <si>
    <t>来歴管理I/F 受信履歴登録（来歴）API呼び出し時にエラーが発生した場合</t>
    <phoneticPr fontId="1"/>
  </si>
  <si>
    <t>1B001N</t>
    <phoneticPr fontId="1"/>
  </si>
  <si>
    <t xml:space="preserve">「交換実績記録用リソースID:(交換実績記録用リソースID), 履歴取得方向:(履歴取得方向), 検索深度:(検索深度)」
</t>
  </si>
  <si>
    <t>コネクタメイン 来歴確認呼び出し処理実行時</t>
  </si>
  <si>
    <t>コネクタメイン 来歴確認呼び出し処理実行時</t>
    <phoneticPr fontId="1"/>
  </si>
  <si>
    <t>交換実績記録用リソースID: {0[0]}, 履歴取得方向:{0[1]}, 検索深度:{0[2]}</t>
  </si>
  <si>
    <t>各機能でパラメータ確認時に必須パラメータが設定されていなかった場合（履歴取得方向）</t>
    <phoneticPr fontId="1"/>
  </si>
  <si>
    <t>各機能でパラメータ確認時に必須パラメータが設定されていなかった場合（検索深度）</t>
    <phoneticPr fontId="1"/>
  </si>
  <si>
    <t>来歴管理I/Fからのレスポンスを正常に取得できませんでした</t>
  </si>
  <si>
    <t>1B002E</t>
    <phoneticPr fontId="1"/>
  </si>
  <si>
    <t xml:space="preserve">透過(来歴管理I/Fからのレスポンスの設定値を返却)
</t>
  </si>
  <si>
    <t>コネクタメイン 来歴確認呼び出し処理でエラーが発生した場合</t>
  </si>
  <si>
    <t>来歴管理I/F 来歴確認呼び出し処理でエラーが発生した場合</t>
  </si>
  <si>
    <t>1B003E</t>
    <phoneticPr fontId="1"/>
  </si>
  <si>
    <t>「来歴管理I/Fからのレスポンスを正常に取得できませんでした」</t>
  </si>
  <si>
    <t>来歴管理I/F 来歴登録API呼び出しに成功したがレスポンスを正常に取得できなかった場合</t>
    <phoneticPr fontId="1"/>
  </si>
  <si>
    <t>来歴管理I/Fからのレスポンスを確認してください</t>
  </si>
  <si>
    <t>来歴管理I/F 来歴登録API呼び出しに成功したがレスポンスを正常に取得できなかった場合</t>
  </si>
  <si>
    <t>1E001N</t>
    <phoneticPr fontId="1"/>
  </si>
  <si>
    <t xml:space="preserve">「履歴ID検索用文字列:(履歴ID検索用文字列)」
</t>
  </si>
  <si>
    <t>履歴ID検索用文字列:{0[0]}</t>
  </si>
  <si>
    <t>1C002E</t>
    <phoneticPr fontId="1"/>
  </si>
  <si>
    <t>コネクタメイン 履歴ID検索呼び出し処理でエラーが発生した場合</t>
  </si>
  <si>
    <t>来歴管理I/F 履歴検索呼び出し処理でエラーが発生した場合</t>
  </si>
  <si>
    <t>1C003E</t>
    <phoneticPr fontId="1"/>
  </si>
  <si>
    <t>「来歴管理I/Fからのレスポンスを正常に取得できませんでした」</t>
    <phoneticPr fontId="1"/>
  </si>
  <si>
    <t>来歴管理I/F 履歴ID検索API呼び出しに成功したがレスポンスを正常に取得できなかった場合</t>
    <phoneticPr fontId="1"/>
  </si>
  <si>
    <t>来歴管理I/F 履歴検索API呼び出しに成功したがレスポンスを正常に取得できなかった場合</t>
  </si>
  <si>
    <t>16001N</t>
    <phoneticPr fontId="1"/>
  </si>
  <si>
    <t>「クエリストリング: (クエリストリング),検索種別:(検索種別)」</t>
    <phoneticPr fontId="1"/>
  </si>
  <si>
    <t>カタログ横断検索要求処理実行時</t>
  </si>
  <si>
    <t>カタログ検索</t>
    <rPh sb="4" eb="6">
      <t>ケンサク</t>
    </rPh>
    <phoneticPr fontId="1"/>
  </si>
  <si>
    <t>クエリストリング: {0[0]}, 検索種別:{0[1]}</t>
  </si>
  <si>
    <t>各機能でパラメータ確認時に必須パラメータが設定されていなかった場合</t>
    <phoneticPr fontId="1"/>
  </si>
  <si>
    <t>詳細検索かつカタログサイト（詳細検索）アクセスURLが取得できない場合</t>
  </si>
  <si>
    <t>「クエリストリング: (クエリストリング),提供者コネクタURL:(提供者コネクタURL),認証トークン:(認証トークン),検索種別:(検索種別)」</t>
  </si>
  <si>
    <t>カタログ詳細検索要求処理実行時
認証トークンが未設定の場合は、(認証トークン)を"設定なし"で出力</t>
  </si>
  <si>
    <t>カタログ詳細検索要求処理実行時
認可トークンが未設定の場合は、(認可トークン)を"設定なし"で出力</t>
    <phoneticPr fontId="1"/>
  </si>
  <si>
    <t>クエリストリング: {0[0]}, 提供者コネクタURL:{0[1]}, 認証トークン:{0[2]},検索種別:{0[3]}</t>
  </si>
  <si>
    <t>16002E</t>
    <phoneticPr fontId="1"/>
  </si>
  <si>
    <t>横断検索要求後、応答にて200以外のレスポンスを取得した場合</t>
    <rPh sb="0" eb="4">
      <t>オウダンケンサク</t>
    </rPh>
    <rPh sb="4" eb="7">
      <t>ヨウキュウゴ</t>
    </rPh>
    <rPh sb="8" eb="10">
      <t>オウトウ</t>
    </rPh>
    <rPh sb="15" eb="17">
      <t>イガイ</t>
    </rPh>
    <rPh sb="24" eb="26">
      <t>シュトク</t>
    </rPh>
    <rPh sb="28" eb="30">
      <t>バアイ</t>
    </rPh>
    <phoneticPr fontId="1"/>
  </si>
  <si>
    <t>（横断検索）提供者側のカタログ登録送信I/Fのカタログ詳細検索要求呼び出し時にエラーが発生したとき</t>
    <rPh sb="1" eb="5">
      <t>オウダンケンサク</t>
    </rPh>
    <phoneticPr fontId="1"/>
  </si>
  <si>
    <t>17002E</t>
    <phoneticPr fontId="1"/>
  </si>
  <si>
    <t>詳細検索要求後、応答にて200以外のレスポンスを取得した場合</t>
    <rPh sb="0" eb="2">
      <t>ショウサイ</t>
    </rPh>
    <rPh sb="2" eb="4">
      <t>ケンサク</t>
    </rPh>
    <rPh sb="4" eb="7">
      <t>ヨウキュウゴ</t>
    </rPh>
    <rPh sb="8" eb="10">
      <t>オウトウ</t>
    </rPh>
    <rPh sb="15" eb="17">
      <t>イガイ</t>
    </rPh>
    <rPh sb="24" eb="26">
      <t>シュトク</t>
    </rPh>
    <rPh sb="28" eb="30">
      <t>バアイ</t>
    </rPh>
    <phoneticPr fontId="1"/>
  </si>
  <si>
    <t>（詳細検索）提供者側のカタログ登録送信I/Fのカタログ詳細検索要求呼び出し時にエラーが発生したとき</t>
    <rPh sb="1" eb="5">
      <t>ショウサイケンサク</t>
    </rPh>
    <phoneticPr fontId="1"/>
  </si>
  <si>
    <t>15001N</t>
    <phoneticPr fontId="1"/>
  </si>
  <si>
    <t xml:space="preserve">「リソースURL:(リソースURL), リソース提供手段識別子:(リソース提供手段識別子), 提供者コネクタURL:(提供者コネクタURL), 認証トークン:(認証トークン)、データ提供IFが使用するカスタムヘッダー:(データ提供IFが使用するカスタムヘッダー)」
</t>
  </si>
  <si>
    <t>データ交換要求処理実行時
認証トークン、データ提供IFが使用するカスタムヘッダーが未設定の場合は、"設定なし"で出力</t>
  </si>
  <si>
    <t>リソースURL: {0[0]}, リソース提供手段識別子:{0[1]}, 提供者コネクタURL:{0[2]},認証トークン:{0[3]},データ提供IFが使用するカスタムヘッダー:{0[4]}</t>
  </si>
  <si>
    <t>15002E</t>
    <phoneticPr fontId="1"/>
  </si>
  <si>
    <t>透過(提供者 データ交換要求の設定値を返却)</t>
  </si>
  <si>
    <t>データ交換要求時に処理に失敗した場合に出力</t>
  </si>
  <si>
    <t>19001N</t>
    <phoneticPr fontId="1"/>
  </si>
  <si>
    <t>来歴管理I/F 受信履歴登録要求処理実行時</t>
  </si>
  <si>
    <t>来歴管理I/F 履歴登録API呼び出し時にエラーが発生した場合</t>
  </si>
  <si>
    <t>1F001N</t>
    <phoneticPr fontId="1"/>
  </si>
  <si>
    <t>来歴管理I/F 来歴確認呼び出し処理実行時</t>
  </si>
  <si>
    <t>1D004E</t>
    <phoneticPr fontId="1"/>
  </si>
  <si>
    <t>「履歴取得方向(direction)の値が不正です。履歴取得方向の値を確認してください。」</t>
  </si>
  <si>
    <t>来歴管理I/F 来歴確認呼び出し処理で履歴取得方向に不正な値が設定されている場合</t>
  </si>
  <si>
    <t>履歴取得方向の値を確認してください</t>
  </si>
  <si>
    <t>履歴取得方向(direction)の値が不正です。履歴取得方向の値を確認してください。</t>
  </si>
  <si>
    <t>1D005E</t>
    <phoneticPr fontId="1"/>
  </si>
  <si>
    <t>「検索深度(depth)の値が不正です。検索深度の値を確認してください。」</t>
  </si>
  <si>
    <t>来歴管理I/F 来歴確認呼び出し処理で検索深度に不正な値が設定されている場合</t>
  </si>
  <si>
    <t>検索深度の値を確認してください</t>
  </si>
  <si>
    <t>検索深度(depth)の値が不正です。検索深度の値を確認してください。</t>
  </si>
  <si>
    <t>来歴管理I/F</t>
    <rPh sb="0" eb="4">
      <t>ライレキカンリ</t>
    </rPh>
    <phoneticPr fontId="1"/>
  </si>
  <si>
    <t>1D002E</t>
    <phoneticPr fontId="1"/>
  </si>
  <si>
    <t>1D003E</t>
    <phoneticPr fontId="1"/>
  </si>
  <si>
    <t>来歴管理I/F 来歴確認API呼び出しに成功したがレスポンスを正常に取得できなかった場合</t>
  </si>
  <si>
    <t>来歴管理I/F 履歴ID検索呼び出し処理実行時</t>
  </si>
  <si>
    <t>来歴管理I/F 履歴検索呼び出し処理実行時</t>
  </si>
  <si>
    <t>1E002E</t>
    <phoneticPr fontId="1"/>
  </si>
  <si>
    <t>来歴管理I/F 履歴ID検索呼び出し処理でエラーが発生した場合</t>
  </si>
  <si>
    <t>1E003E</t>
    <phoneticPr fontId="1"/>
  </si>
  <si>
    <t>来歴管理I/F 履歴ID検索API呼び出しに成功したがレスポンスを正常に取得できなかった場合</t>
  </si>
  <si>
    <t>1D001N</t>
    <phoneticPr fontId="1"/>
  </si>
  <si>
    <t>「提供者ID:(提供ID), 利用者ID:(利用者ID), 取引ID:(取引ID), ハッシュ値:(ハッシュ値), 契約管理サービスURL:(契約管理サービスURL)」</t>
    <rPh sb="8" eb="10">
      <t>テイキョウ</t>
    </rPh>
    <rPh sb="22" eb="25">
      <t>リヨウシャ</t>
    </rPh>
    <rPh sb="36" eb="38">
      <t>トリヒキ</t>
    </rPh>
    <rPh sb="54" eb="55">
      <t>アタイ</t>
    </rPh>
    <rPh sb="71" eb="73">
      <t>ケイヤク</t>
    </rPh>
    <rPh sb="73" eb="75">
      <t>カンリ</t>
    </rPh>
    <phoneticPr fontId="1"/>
  </si>
  <si>
    <t>来歴管理I/F データ証憑通知（受信）処理実行時</t>
  </si>
  <si>
    <t>提供者ID: {0[0]}, 利用者ID:{0[1]}, 取引ID:{0[2]}, ハッシュ値:{0[3]}, 契約管理サービスURL:{0[4]}</t>
    <phoneticPr fontId="1"/>
  </si>
  <si>
    <t>1F002E</t>
    <phoneticPr fontId="1"/>
  </si>
  <si>
    <t>1A004N</t>
    <phoneticPr fontId="1"/>
  </si>
  <si>
    <t>「利用者トークン: (利用者トークン), 利用者コネクタID: (利用者コネクタID), 利用者コネクタのシークレット: (利用者コネクタのシークレット), IdP:(IdP)」</t>
    <phoneticPr fontId="1"/>
  </si>
  <si>
    <t>認証I/F 認証トークン取得要求処理実行時</t>
  </si>
  <si>
    <t>利用者トークン:{0[0]}, 利用者コネクタID: {0[1]}, 利用者コネクタのシークレット:{0[2]}, IdP:{0[3]}</t>
  </si>
  <si>
    <t>1A005E</t>
    <phoneticPr fontId="1"/>
  </si>
  <si>
    <t>認証I/F 認証トークン取得要求処理で認証サーバへのトークンフェデレーションにてエラーが発生した場合</t>
    <rPh sb="44" eb="46">
      <t>ハッセイ</t>
    </rPh>
    <rPh sb="48" eb="50">
      <t>バアイ</t>
    </rPh>
    <phoneticPr fontId="1"/>
  </si>
  <si>
    <t>認証I/F 認証トークン取得要求処理で認証サーバへのトークンフェデレーションにてエラーが発生した場合</t>
  </si>
  <si>
    <t>1A006E</t>
    <phoneticPr fontId="1"/>
  </si>
  <si>
    <t xml:space="preserve">「認証トークン取得処理を行いましたが、対象の利用者トークンは使用できません。リクエストパラメータに設定した利用者トークンを確認してください。」
</t>
    <phoneticPr fontId="1"/>
  </si>
  <si>
    <t>認証I/F 認証トークン取得要求処理で認証サーバへのトークンフェデレーションを行い、対象トークンが不正の場合</t>
    <rPh sb="49" eb="51">
      <t>フセイ</t>
    </rPh>
    <rPh sb="52" eb="54">
      <t>バアイ</t>
    </rPh>
    <phoneticPr fontId="1"/>
  </si>
  <si>
    <t>引数に設定した内容を確認してください。</t>
    <rPh sb="7" eb="9">
      <t>ナイヨウ</t>
    </rPh>
    <phoneticPr fontId="1"/>
  </si>
  <si>
    <t>認証I/F 認証トークン取得要求処理で認証サーバへのトークンフェデレーションを行い、対象トークンが使用できなかった場合</t>
  </si>
  <si>
    <t>認証トークン取得処理を行いましたが、対象の利用者トークンは使用できません。リクエストパラメータに設定した利用者トークンを確認してください。</t>
    <phoneticPr fontId="1"/>
  </si>
  <si>
    <t>1A001N</t>
    <phoneticPr fontId="1"/>
  </si>
  <si>
    <t xml:space="preserve">「トークン情報:(トークン情報), 利用者コネクタID:(利用者コネクタID), 利用者コネクタのシークレット:(利用者コネクタのシークレット)」
</t>
  </si>
  <si>
    <t>認証I/F 認証トークン検証処理実行時</t>
  </si>
  <si>
    <t>トークン情報: {0[0]}, 利用者コネクタID:{0[1]}, 利用者コネクタのシークレット:{0[2]}</t>
  </si>
  <si>
    <t>1A003E</t>
    <phoneticPr fontId="1"/>
  </si>
  <si>
    <t xml:space="preserve">「認証処理を行いましたが、対象のトークンは使用できません。リクエストパラメータに設定した利用者トークンを確認してください。」
</t>
    <phoneticPr fontId="1"/>
  </si>
  <si>
    <t>認証I/F 認証トークン検証処理で認証サーバへのトークンイントロスペクションを行い、対象トークンが使用できなかった場合</t>
  </si>
  <si>
    <t>引数Authorizationに設定した利用者トークンを確認してください。</t>
  </si>
  <si>
    <t>認証処理を行いましたが、対象の認証トークンは使用できません。リクエストパラメータに設定した利用者トークンを確認してください。</t>
  </si>
  <si>
    <t>HTTP
コード</t>
    <phoneticPr fontId="1"/>
  </si>
  <si>
    <t>ソーススクリプト</t>
    <phoneticPr fontId="1"/>
  </si>
  <si>
    <t>'00001E': {'message': 'パラメータが不正です。リクエストパラメータの値を確認してください。', 'http_status_code': 400},</t>
  </si>
  <si>
    <t>002</t>
    <phoneticPr fontId="1"/>
  </si>
  <si>
    <t>コンフィグファイルに{0[0]}が設定されていません。サイト管理者に問い合わせてください。</t>
  </si>
  <si>
    <t>'00002E': {'message': 'コンフィグファイルに{0[0]}が設定されていません。サイト管理者に問い合わせてください。', 'http_status_code': 500},</t>
  </si>
  <si>
    <t>'01001N': {'message': 'リソースURL:{0[0]}, ヘッダ情報:{0[1]}'},</t>
  </si>
  <si>
    <t>'01002E': {'message': 'エラーが発生しました。エラー内容:{0[0]}', 'http_status_code': 500},</t>
  </si>
  <si>
    <t>003</t>
    <phoneticPr fontId="1"/>
  </si>
  <si>
    <t>ファイルが見つかりませんでした。サイト管理者に問い合わせてください。</t>
  </si>
  <si>
    <t>'01003E': {'message': 'ファイルが見つかりませんでした。サイト管理者に問い合わせてください。', 'http_status_code': 404},</t>
  </si>
  <si>
    <t>004</t>
    <phoneticPr fontId="1"/>
  </si>
  <si>
    <t>HTTP接続時のベーシック認証に失敗しました。サイト管理者に問い合わせてください。</t>
  </si>
  <si>
    <t>'01004E': {'message': 'HTTP接続時のベーシック認証に失敗しました。サイト管理者に問い合わせてください。', 'http_status_code': 403},</t>
  </si>
  <si>
    <t>005</t>
    <phoneticPr fontId="1"/>
  </si>
  <si>
    <t>リソースURLからドメインの取得に失敗しました。サイト管理者に問い合わせてください。</t>
  </si>
  <si>
    <t>'01005E': {'message': 'リソースURLからドメインの取得に失敗しました。サイト管理者に問い合わせてください。', 'http_status_code': 400},</t>
  </si>
  <si>
    <t>006</t>
    <phoneticPr fontId="1"/>
  </si>
  <si>
    <t>タイムアウトが発生しました。サイト管理者に問い合わせてください。</t>
  </si>
  <si>
    <t>'01006E': {'message': 'タイムアウトが発生しました。サイト管理者に問い合わせてください。', 'http_status_code': 408},</t>
  </si>
  <si>
    <t>2</t>
    <phoneticPr fontId="1"/>
  </si>
  <si>
    <t>'02001N': {'message': 'リソースURL:{0[0]}'},</t>
  </si>
  <si>
    <t>'02002E': {'message': 'エラーが発生しました。エラー内容:{0[0]}', 'http_status_code': 500},</t>
  </si>
  <si>
    <t>FTP接続の認証に失敗しました。サイト管理者に問い合わせてください。</t>
  </si>
  <si>
    <t>'02003E': {'message': 'FTP接続の認証に失敗しました。サイト管理者に問い合わせてください。', 'http_status_code': 403},</t>
  </si>
  <si>
    <t>'02004E': {'message': 'ファイルが見つかりませんでした。サイト管理者に問い合わせてください。', 'http_status_code': 404},</t>
  </si>
  <si>
    <t>'02005E': {'message': 'タイムアウトが発生しました。サイト管理者に問い合わせてください。', 'http_status_code': 408},</t>
  </si>
  <si>
    <t>'02006E': {'message': 'リソースURLからドメインの取得に失敗しました。サイト管理者に問い合わせてください。', 'http_status_code': 400},</t>
  </si>
  <si>
    <t>3</t>
    <phoneticPr fontId="1"/>
  </si>
  <si>
    <t>'03001N': {'message': 'クエリストリング:{0[0]}, 認証トークン:{0[1]}'},</t>
  </si>
  <si>
    <t>'03003E': {'message': 'エラーが発生しました。エラー内容:{0[0]}'},</t>
  </si>
  <si>
    <t>4</t>
    <phoneticPr fontId="1"/>
  </si>
  <si>
    <t>'04001N': {'message': 'リソースURL:{0[0]}, リソース提供手段識別子:{0[1]}, 認証トークン:{0[2]}, データ提供IFが使用するカスタムヘッダー:{0[3]}'},</t>
  </si>
  <si>
    <t>'04002E': {'message': 'リソース提供手段識別子の値が不正です。リクエストパラメータの値を確認してください。', 'http_status_code': 400},</t>
  </si>
  <si>
    <t>009</t>
    <phoneticPr fontId="1"/>
  </si>
  <si>
    <t>'04009E': {'message': 'データ提供IFが使用するカスタムヘッダーの変換に失敗しました。データ提供IFが使用するカスタムヘッダーを確認してください。', 'http_status_code': 400},</t>
  </si>
  <si>
    <t>010</t>
    <phoneticPr fontId="1"/>
  </si>
  <si>
    <t>リソースURLに紐づくCKAN情報が取得できませんでした。サイト管理者に問い合わせてください。</t>
  </si>
  <si>
    <t>'04010E': {'message': 'リソースURLに紐づくCKAN情報が取得できませんでした。サイト管理者に問い合わせてください。', 'http_status_code': 500},</t>
  </si>
  <si>
    <t>013</t>
    <phoneticPr fontId="1"/>
  </si>
  <si>
    <t>対象のリソースURLに紐づくCKAN情報で交換実績記録用リソースIDに登録されている値が混在しています。サイト管理者に問い合わせてください。</t>
  </si>
  <si>
    <t>'04013E': {'message': '対象のリソースURLに紐づくCKAN情報で交換実績記録用リソースIDに登録されている値が混在しています。サイト管理者に問い合わせてください。', 'http_status_code': 500},</t>
  </si>
  <si>
    <t>014</t>
    <phoneticPr fontId="1"/>
  </si>
  <si>
    <t>'04014E': {'message': 'エラーが発生しました。エラー内容:{0[0]}'},</t>
  </si>
  <si>
    <t>015</t>
    <phoneticPr fontId="1"/>
  </si>
  <si>
    <t>認証認可処理を行いましたが、対象のトークンは取得できません。サイト管理者に問い合わせてください。</t>
  </si>
  <si>
    <t>'04015E': {'message': '認証認可処理を行いましたが、対象のトークンは取得できません。サイト管理者に問い合わせてください。', 'http_status_code': 401},</t>
  </si>
  <si>
    <t>016</t>
    <phoneticPr fontId="1"/>
  </si>
  <si>
    <t>認証認可処理を行いましたが、対象のトークンは使用できないか、リソースURLが認可されていません。サイト管理者に問い合わせてください。</t>
  </si>
  <si>
    <t>'04016E': {'message': '認証認可処理を行いましたが、対象のトークンは使用できないか、リソースURLが認可されていません。サイト管理者に問い合わせてください。', 'http_status_code': 401},</t>
  </si>
  <si>
    <t>017</t>
    <phoneticPr fontId="1"/>
  </si>
  <si>
    <t>'04017E': {'message': 'エラーが発生しました。エラー内容:{0[0]}'},</t>
  </si>
  <si>
    <t>018</t>
    <phoneticPr fontId="1"/>
  </si>
  <si>
    <t>'04018E': {'message': 'エラーが発生しました。エラー内容:{0[0]}'},</t>
  </si>
  <si>
    <t>019</t>
    <phoneticPr fontId="1"/>
  </si>
  <si>
    <t>リソース情報を取得しましたが、リソース情報が設定されていません。サイト管理者に問い合わせてください。</t>
  </si>
  <si>
    <t>'04019E': {'message': 'リソース情報を取得しましたが、リソース情報が設定されていません。サイト管理者に問い合わせてください。', 'http_status_code': 500},</t>
  </si>
  <si>
    <t>021</t>
    <phoneticPr fontId="1"/>
  </si>
  <si>
    <t>'04021E': {'message': 'エラーが発生しました。エラー内容:{0[0]}'},</t>
  </si>
  <si>
    <t>022</t>
    <phoneticPr fontId="1"/>
  </si>
  <si>
    <t>送信履歴登録に失敗しました。サイト管理者に問い合わせてください。</t>
  </si>
  <si>
    <t>'04022E': {'message': '送信履歴登録に失敗しました。サイト管理者に問い合わせてください。', 'http_status_code': 500},</t>
  </si>
  <si>
    <t>023</t>
    <phoneticPr fontId="1"/>
  </si>
  <si>
    <t>認可を要するデータ要求に失敗しました。サイト管理者に問い合わせてください。</t>
  </si>
  <si>
    <t>'04023E': {'message': '認可を要するデータ要求に失敗しました。サイト管理者に問い合わせてください。', 'http_status_code': 403},</t>
  </si>
  <si>
    <t>5</t>
    <phoneticPr fontId="1"/>
  </si>
  <si>
    <t>'05001N': {'message': 'クエリストリング:{0[0]}, 認証トークン:{0[1]}'},</t>
  </si>
  <si>
    <t>'05002E': {'message': 'エラーが発生しました。エラー内容:{0[0]}'},</t>
  </si>
  <si>
    <t>6</t>
    <phoneticPr fontId="1"/>
  </si>
  <si>
    <t>'06001N': {'message': 'リソースURL:{0[0]}, リソース提供種別識別子:{0[1]}, 認証トークン:{0[2]}, データ提供IFが使用するカスタムヘッダー:{0[3]}'},</t>
  </si>
  <si>
    <t>'06002E': {'message': 'エラーが発生しました。エラー内容:{0[0]}', 'http_status_code': 500},</t>
  </si>
  <si>
    <t>7</t>
    <phoneticPr fontId="1"/>
  </si>
  <si>
    <t>'07001N': {'message': 'クエリストリング:{0[0]},CKAN URL:{0[1]}'},</t>
  </si>
  <si>
    <t>'07002E': {'message': 'エラーが発生しました。エラー内容:{0[0]}'},</t>
  </si>
  <si>
    <t>8</t>
    <phoneticPr fontId="1"/>
  </si>
  <si>
    <t>'08001N': {'message': 'リソースURL: {0[0]}'},</t>
  </si>
  <si>
    <t>認証情報が不正です。NGSIコンフィグを確認してください。</t>
  </si>
  <si>
    <t>'08002E': {'message': '認証情報が不正です。NGSIコンフィグを確認してください。', 'http_status_code': 401},</t>
  </si>
  <si>
    <t>指定したリソースが見つかりませんでした。</t>
  </si>
  <si>
    <t>'08003E': {'message': '指定したリソースが見つかりませんでした。', 'http_status_code': 404},</t>
  </si>
  <si>
    <t>指定したリソースに対応するデータが複数存在します。</t>
  </si>
  <si>
    <t>'08004E': {'message': '指定したリソースに対応するデータが複数存在します。', 'http_status_code': 409},</t>
  </si>
  <si>
    <t>'08005E': {'message': 'エラーが発生しました。エラー内容:{0[0]}', 'http_status_code': 500},</t>
  </si>
  <si>
    <t>9</t>
    <phoneticPr fontId="1"/>
  </si>
  <si>
    <t>'09001N': {'message': '提供者ID: {0[0]}, 利用者ID:{0[1]}, 交換実績記録用リソースID:{0[2]}'},</t>
  </si>
  <si>
    <t>'09002E': {'message': 'エラーが発生しました。エラー内容:{0[0]}'},</t>
  </si>
  <si>
    <t>提供者ID: {0[0]}, 利用者ID:{0[1]}, 取引ID:{0[2]}, ハッシュ値:{0[3]}, 契約管理サービスURL:{0[4]}, 契約管理サービスキー:{0[5]}</t>
  </si>
  <si>
    <t>'09004N': {'message': '提供者ID: {0[0]}, 利用者ID:{0[1]}, 取引ID:{0[2]}, ハッシュ値:{0[3]}, 契約管理サービスURL:{0[4]}, 契約管理サービスキー:{0[5]}'},</t>
  </si>
  <si>
    <t>'09005E': {'message': 'エラーが発生しました。エラー内容:{0[0]}'},</t>
  </si>
  <si>
    <t>A</t>
    <phoneticPr fontId="1"/>
  </si>
  <si>
    <t>'0A001N': {'message': 'トークン情報: {0[0]}, 提供者コネクタID:{0[1]}, 提供者コネクタのシークレット:{0[2]}'},</t>
  </si>
  <si>
    <t>'0A002E': {'message': 'エラーが発生しました。エラー内容:{0[0]}'},</t>
  </si>
  <si>
    <t>認証処理を行いましたが、対象のトークンは使用できません。サイト管理者に問い合わせてください。</t>
  </si>
  <si>
    <t>'0A003E': {'message': '認証処理を行いましたが、対象のトークンは使用できません。サイト管理者に問い合わせてください。', 'http_status_code': 401},</t>
  </si>
  <si>
    <t>'0A004N': {'message': 'トークン情報: {0[0]}, 提供者コネクタID:{0[1]}, 提供者コネクタのシークレット:{0[2]}'},</t>
  </si>
  <si>
    <t>'0A005E': {'message': 'エラーが発生しました。エラー内容:{0[0]}'},</t>
  </si>
  <si>
    <t>提供者コネクタID:{0[0]}, 提供者コネクタのシークレット:{0[1]}</t>
  </si>
  <si>
    <t>'0A006N': {'message': '提供者コネクタID:{0[0]}, 提供者コネクタのシークレット:{0[1]}'},</t>
  </si>
  <si>
    <t>007</t>
    <phoneticPr fontId="1"/>
  </si>
  <si>
    <t>'0A007E': {'message': 'エラーが発生しました。エラー内容:{0[0]}'},</t>
  </si>
  <si>
    <t>008</t>
    <phoneticPr fontId="1"/>
  </si>
  <si>
    <t>トークン情報:{0[0]}, リソースURL:{0[1]}</t>
  </si>
  <si>
    <t>'0A008N': {'message': 'トークン情報:{0[0]}, リソースURL:{0[1]}'},</t>
  </si>
  <si>
    <t>'0A009E': {'message': 'エラーが発生しました。エラー内容:{0[0]}'},</t>
  </si>
  <si>
    <t>'0A010N': {'message': 'トークン情報: {0[0]}, リソースID:{0[1]}, 提供者コネクタID:{0[2]}'},</t>
  </si>
  <si>
    <t>011</t>
    <phoneticPr fontId="1"/>
  </si>
  <si>
    <t>'0A011E': {'message': 'エラーが発生しました。エラー内容:{0[0]}'},</t>
  </si>
  <si>
    <t>012</t>
    <phoneticPr fontId="1"/>
  </si>
  <si>
    <t>認可確認に失敗しました。対象のトークンが使用できないか、リソースURLに認可がありません。サイト管理者に問い合わせてください。</t>
  </si>
  <si>
    <t>'0A012E': {'message': '認可確認に失敗しました。対象のトークンが使用できないか、リソースURLに認可がありません。サイト管理者に問い合わせてください。', 'http_status_code': 403},</t>
  </si>
  <si>
    <t>トークン情報: {0[0]}, リソースID:{0[1]}</t>
  </si>
  <si>
    <t>'0A013N': {'message': 'トークン情報: {0[0]}, リソースID:{0[1]}'},</t>
  </si>
  <si>
    <t>'0A014E': {'message': 'エラーが発生しました。エラー内容:{0[0]}'},</t>
  </si>
  <si>
    <t>対象のリソース情報に付加情報がありません。サイト管理者に問い合わせてください。</t>
  </si>
  <si>
    <t>'0A015E': {'message': '対象のリソース情報に付加情報がありません。サイト管理者に問い合わせてください。', 'http_status_code': 403},</t>
  </si>
  <si>
    <t>対象のリソースに対する認可情報が設定されていません。サイト管理者に問い合わせてください。</t>
  </si>
  <si>
    <t>'0A016E': {'message': '対象のリソースに対する認可情報が設定されていません。サイト管理者に問い合わせてください。', 'http_status_code': 404},</t>
  </si>
  <si>
    <t>クエリストリング:{0[0]}, 提供者ID:{0[1]}, 利用者トークン:{0[2]}, 検索種別:{0[3]}</t>
  </si>
  <si>
    <t>'12001N': {'message': 'クエリストリング:{0[0]}, 提供者ID:{0[1]}, 利用者トークン:{0[2]}, 検索種別:{0[3]}'},</t>
  </si>
  <si>
    <t>'12002E': {'message': 'エラーが発生しました。エラー内容:{0[0]}'},</t>
  </si>
  <si>
    <t>検索種別の値が不正です。サイト管理者に問い合わせてください。</t>
  </si>
  <si>
    <t>'12004E': {'message': '検索種別の値が不正です。サイト管理者に問い合わせてください。', 'http_status_code': 400},</t>
  </si>
  <si>
    <t>リソースURL: {0[0]}, リソース提供手段識別子:{0[1]}, 提供者ID:{0[2]},契約確認要否:{0[3]},利用者トークン:{0[4]}</t>
  </si>
  <si>
    <t>'14001N': {'message': 'リソースURL: {0[0]}, リソース提供手段識別子:{0[1]}, 提供者ID:{0[2]},契約確認要否:{0[3]},利用者トークン:{0[4]}'},</t>
  </si>
  <si>
    <t>'14002E': {'message': 'エラーが発生しました。エラー内容:{0[0]}'},</t>
  </si>
  <si>
    <t>リソース提供手段識別子の値が不正です。サイト管理者に問い合わせてください。</t>
  </si>
  <si>
    <t>'14003E': {'message': 'リソース提供手段識別子の値が不正です。サイト管理者に問い合わせてください。', 'http_status_code': 400},</t>
  </si>
  <si>
    <t>コネクタロケーションから、提供者コネクタURLと契約管理サービスURLが取得できませんでした。利用者側コネクタメインコンテナのコネクタロケーションを確認してください。</t>
  </si>
  <si>
    <t>'14004E': {'message': 'コネクタロケーションから、提供者コネクタURLと契約管理サービスURLが取得できませんでした。利用者側コネクタメインコンテナのコネクタロケーションを確認してください。', 'http_status_code': 500},</t>
  </si>
  <si>
    <t>'14005E': {'message': 'データ提供IFが使用するカスタムヘッダーの変換に失敗しました。データ提供IFが使用するカスタムヘッダーを確認してください。', 'http_status_code': 400},</t>
  </si>
  <si>
    <t>'14008E': {'message': '有効な利用者トークンが設定されておりません。有効な利用者トークンを設定してください。', 'http_status_code': 500},</t>
  </si>
  <si>
    <t>'15001N': {'message': 'リソースURL: {0[0]}, リソース提供手段識別子:{0[1]}, 提供者コネクタURL:{0[2]},認証トークン:{0[3]},データ提供IFが使用するカスタムヘッダー:{0[4]}'},</t>
  </si>
  <si>
    <t>'15002E': {'message': 'エラーが発生しました。エラー内容:{0[0]}'},</t>
  </si>
  <si>
    <t>'16001N': {'message': 'クエリストリング: {0[0]}, 検索種別:{0[1]}'},</t>
  </si>
  <si>
    <t>'16002E': {'message': 'エラーが発生しました。エラー内容:{0[0]}'},</t>
  </si>
  <si>
    <t>'17001N': {'message': 'クエリストリング: {0[0]}, 提供者コネクタURL:{0[1]}, 認証トークン:{0[2]},検索種別:{0[3]}'},</t>
  </si>
  <si>
    <t>'17002E': {'message': 'エラーが発生しました。エラー内容:{0[0]}'},</t>
  </si>
  <si>
    <t>'18001N': {'message': 'リソースURL: {0[0]}, リソース提供手段識別子:{0[1]}, 提供者ID:{0[2]}, IdP URL:{0[3]}, 利用者トークン:{0[4]}'},</t>
  </si>
  <si>
    <t>'18002E': {'message': 'リソース提供手段識別子の値が不正です。リクエストパラメータの値を確認してください。', 'http_status_code': 400},</t>
  </si>
  <si>
    <t>'19001N': {'message': '提供者ID: {0[0]}, 利用者ID:{0[1]}, 交換実績記録用リソースID:{0[2]}'},</t>
  </si>
  <si>
    <t>'19002E': {'message': 'エラーが発生しました。エラー内容:{0[0]}'},</t>
  </si>
  <si>
    <t>'1A001N': {'message': 'トークン情報: {0[0]}, 利用者コネクタID:{0[1]}, 利用者コネクタのシークレット:{0[2]}'},</t>
  </si>
  <si>
    <t>'1A002E': {'message': 'エラーが発生しました。エラー内容:{0[0]}'},</t>
  </si>
  <si>
    <t>'1A003E': {'message': '認証処理を行いましたが、対象の認証トークンは使用できません。リクエストパラメータに設定した利用者トークンを確認してください。', 'http_status_code': 401},</t>
  </si>
  <si>
    <t>'1A004N': {'message': '利用者トークン:{0[0]}, 利用者コネクタID: {0[1]}, 利用者コネクタのシークレット:{0[2]}, IdP:{0[3]}'},</t>
  </si>
  <si>
    <t>'1A005E': {'message': 'エラーが発生しました。エラー内容:{0[0]}'},</t>
  </si>
  <si>
    <t>認証トークン取得処理を行いましたが、対象の利用者トークンは使用できません。リクエストパラメータに設定した利用者トークンを確認してください。</t>
  </si>
  <si>
    <t>'1A006E': {'message': '認証トークン取得処理を行いましたが、対象の利用者トークンは使用できません。リクエストパラメータに設定した利用者トークンを確認してください。', 'http_status_code': 401},</t>
  </si>
  <si>
    <t>B</t>
    <phoneticPr fontId="1"/>
  </si>
  <si>
    <t>'1B001N': {'message': '交換実績記録用リソースID: {0[0]}, 履歴取得方向:{0[1]}, 検索深度:{0[2]}'},</t>
  </si>
  <si>
    <t>'1B002E': {'message': 'エラーが発生しました。エラー内容:{0[0]}'},</t>
  </si>
  <si>
    <t>'1B003E': {'message': '来歴管理I/Fからのレスポンスを正常に取得できませんでした', 'http_status_code': 500},</t>
  </si>
  <si>
    <t>'1B004E': {'message': '履歴取得方向(direction)の値が不正です。履歴取得方向の値を確認してください。', 'http_status_code': 400},</t>
  </si>
  <si>
    <t>'1B005E': {'message': '検索深度(depth)の値が不正です。検索深度の値を確認してください。', 'http_status_code': 400},</t>
  </si>
  <si>
    <t>C</t>
    <phoneticPr fontId="1"/>
  </si>
  <si>
    <t>'1C001N': {'message': '履歴ID検索用文字列:{0[0]}'},</t>
  </si>
  <si>
    <t>'1C002E': {'message': 'エラーが発生しました。エラー内容:{0[0]}'},</t>
  </si>
  <si>
    <t>'1C003E': {'message': '来歴管理I/Fからのレスポンスを正常に取得できませんでした', 'http_status_code': 500},</t>
  </si>
  <si>
    <t>D</t>
    <phoneticPr fontId="1"/>
  </si>
  <si>
    <t>'1D001N': {'message': '交換実績記録用リソースID: {0[0]}, 履歴取得方向:{0[1]}, 検索深度:{0[2]}'},</t>
  </si>
  <si>
    <t>'1D002E': {'message': 'エラーが発生しました。エラー内容:{0[0]}'},</t>
  </si>
  <si>
    <t>'1D003E': {'message': '来歴管理I/Fからのレスポンスを正常に取得できませんでした', 'http_status_code': 500},</t>
  </si>
  <si>
    <t>'1D004E': {'message': '履歴取得方向(direction)の値が不正です。履歴取得方向の値を確認してください。', 'http_status_code': 400},</t>
  </si>
  <si>
    <t>'1D005E': {'message': '検索深度(depth)の値が不正です。検索深度の値を確認してください。', 'http_status_code': 400},</t>
  </si>
  <si>
    <t>'1E001N': {'message': '履歴ID検索用文字列:{0[0]}'},</t>
  </si>
  <si>
    <t>'1E002E': {'message': 'エラーが発生しました。エラー内容:{0[0]}'},</t>
  </si>
  <si>
    <t>'1E003E': {'message': '来歴管理I/Fからのレスポンスを正常に取得できませんでした', 'http_status_code': 500},</t>
  </si>
  <si>
    <t>F</t>
    <phoneticPr fontId="1"/>
  </si>
  <si>
    <t>'1F001N': {'message': '提供者ID: {0[0]}, 利用者ID:{0[1]}, 取引ID:{0[2]}, ハッシュ値:{0[3]}, 契約管理サービスURL:{0[4]}, 契約管理サービスキー:{0[5]}'},</t>
  </si>
  <si>
    <t>'1F002E': {'message': 'エラーが発生しました。エラー内容:{0[0]}'},</t>
  </si>
  <si>
    <t>メッセージ一覧</t>
    <rPh sb="5" eb="7">
      <t>イチラン</t>
    </rPh>
    <phoneticPr fontId="1"/>
  </si>
  <si>
    <t>ステータスコードとの対応</t>
    <rPh sb="10" eb="12">
      <t>タイオウ</t>
    </rPh>
    <phoneticPr fontId="1"/>
  </si>
  <si>
    <t>「パラメータが不正です。サイト管理者に問い合わせてください。」</t>
    <rPh sb="7" eb="9">
      <t>フセイ</t>
    </rPh>
    <phoneticPr fontId="1"/>
  </si>
  <si>
    <t>各機能でパラメータ確認時に必須パラメータが設定されていなかった場合</t>
    <rPh sb="0" eb="3">
      <t>カクキノウ</t>
    </rPh>
    <rPh sb="9" eb="11">
      <t>カクニン</t>
    </rPh>
    <rPh sb="11" eb="12">
      <t>ジ</t>
    </rPh>
    <rPh sb="13" eb="15">
      <t>ヒッス</t>
    </rPh>
    <rPh sb="21" eb="23">
      <t>セッテイ</t>
    </rPh>
    <rPh sb="31" eb="33">
      <t>バアイ</t>
    </rPh>
    <phoneticPr fontId="1"/>
  </si>
  <si>
    <t>パラメータ名に設定されたパラメータの値を確認してください</t>
    <rPh sb="5" eb="6">
      <t>メイ</t>
    </rPh>
    <rPh sb="7" eb="9">
      <t>セッテイ</t>
    </rPh>
    <rPh sb="18" eb="19">
      <t>アタイ</t>
    </rPh>
    <rPh sb="20" eb="22">
      <t>カクニン</t>
    </rPh>
    <phoneticPr fontId="1"/>
  </si>
  <si>
    <t>「コンフィグファイルに(取得パラメータ)が設定されていません。サイト管理者に問い合わせてください。」</t>
    <rPh sb="12" eb="14">
      <t>シュトク</t>
    </rPh>
    <rPh sb="21" eb="23">
      <t>セッテイ</t>
    </rPh>
    <rPh sb="34" eb="37">
      <t>カンリシャ</t>
    </rPh>
    <rPh sb="38" eb="39">
      <t>ト</t>
    </rPh>
    <rPh sb="40" eb="41">
      <t>ア</t>
    </rPh>
    <phoneticPr fontId="1"/>
  </si>
  <si>
    <t>コンフィグファイルに必須パラメータが設定されていなかった場合</t>
    <rPh sb="10" eb="12">
      <t>ヒッス</t>
    </rPh>
    <rPh sb="18" eb="20">
      <t>セッテイ</t>
    </rPh>
    <rPh sb="28" eb="30">
      <t>バアイ</t>
    </rPh>
    <phoneticPr fontId="1"/>
  </si>
  <si>
    <t>エラーが発生したコンテナのコンフィグファイルを確認してください</t>
    <rPh sb="4" eb="6">
      <t>ハッセイ</t>
    </rPh>
    <rPh sb="23" eb="25">
      <t>カクニン</t>
    </rPh>
    <phoneticPr fontId="1"/>
  </si>
  <si>
    <t>00003E</t>
    <phoneticPr fontId="1"/>
  </si>
  <si>
    <t>「コネクタロケーションに(提供者ID)が設定されていません。サイト管理者に問い合わせてください。」</t>
    <rPh sb="13" eb="16">
      <t>テイキョウシャ</t>
    </rPh>
    <rPh sb="20" eb="22">
      <t>セッテイ</t>
    </rPh>
    <phoneticPr fontId="1"/>
  </si>
  <si>
    <t>コンフィグファイルのコネクタロケーションに指定の提供者IDの情報が設定されていなかった場合
→未使用となった</t>
    <rPh sb="21" eb="23">
      <t>シテイ</t>
    </rPh>
    <rPh sb="24" eb="27">
      <t>テイキョウシャ</t>
    </rPh>
    <rPh sb="30" eb="32">
      <t>ジョウホウ</t>
    </rPh>
    <rPh sb="33" eb="35">
      <t>セッテイ</t>
    </rPh>
    <rPh sb="43" eb="45">
      <t>バアイ</t>
    </rPh>
    <phoneticPr fontId="1"/>
  </si>
  <si>
    <t>利用者側コネクタメインコンテナのコネクタロケーションを確認してください</t>
    <rPh sb="0" eb="3">
      <t>リヨウシャ</t>
    </rPh>
    <rPh sb="3" eb="4">
      <t>ガワ</t>
    </rPh>
    <rPh sb="27" eb="29">
      <t>カクニン</t>
    </rPh>
    <phoneticPr fontId="1"/>
  </si>
  <si>
    <t>提供者</t>
    <rPh sb="0" eb="3">
      <t>テイキョウシャ</t>
    </rPh>
    <phoneticPr fontId="1"/>
  </si>
  <si>
    <t>01001N</t>
    <phoneticPr fontId="1"/>
  </si>
  <si>
    <t>「リソースURL:(リソースURL),ヘッダ情報:(ヘッダ情報)」</t>
    <rPh sb="22" eb="24">
      <t>ジョウホウ</t>
    </rPh>
    <rPh sb="29" eb="31">
      <t>ジョウホウ</t>
    </rPh>
    <phoneticPr fontId="1"/>
  </si>
  <si>
    <t xml:space="preserve">データ提供I/F(HTTP) データ交換要求処理
</t>
    <phoneticPr fontId="1"/>
  </si>
  <si>
    <t>ログ出力メッセージ</t>
    <rPh sb="2" eb="4">
      <t>シュツリョク</t>
    </rPh>
    <phoneticPr fontId="1"/>
  </si>
  <si>
    <t>データ交換要求処理実行時</t>
    <rPh sb="3" eb="5">
      <t>コウカン</t>
    </rPh>
    <rPh sb="5" eb="7">
      <t>ヨウキュウ</t>
    </rPh>
    <phoneticPr fontId="1"/>
  </si>
  <si>
    <t xml:space="preserve">データ交換要求処理時に、ダウンロード処理に失敗した場合
</t>
    <rPh sb="9" eb="10">
      <t>ジ</t>
    </rPh>
    <phoneticPr fontId="1"/>
  </si>
  <si>
    <t>01003E</t>
    <phoneticPr fontId="1"/>
  </si>
  <si>
    <t>「ファイルが見つかりませんでした。サイト管理者に問い合わせてください。」</t>
    <phoneticPr fontId="1"/>
  </si>
  <si>
    <t>参照先URLが見つからない場合</t>
    <rPh sb="7" eb="8">
      <t>ミ</t>
    </rPh>
    <rPh sb="13" eb="15">
      <t>バアイ</t>
    </rPh>
    <phoneticPr fontId="1"/>
  </si>
  <si>
    <t>CKANから取得したリソースURLを確認してください</t>
    <rPh sb="6" eb="8">
      <t>シュトク</t>
    </rPh>
    <rPh sb="18" eb="20">
      <t>カクニン</t>
    </rPh>
    <phoneticPr fontId="1"/>
  </si>
  <si>
    <t>01004E</t>
    <phoneticPr fontId="1"/>
  </si>
  <si>
    <t>「HTTP接続時のベーシック認証に失敗しました。サイト管理者に問い合わせてください。」</t>
    <rPh sb="7" eb="8">
      <t>ジ</t>
    </rPh>
    <phoneticPr fontId="1"/>
  </si>
  <si>
    <t>HTTP接続時のベーシック認証に失敗している場合</t>
    <rPh sb="4" eb="6">
      <t>セツゾク</t>
    </rPh>
    <rPh sb="6" eb="7">
      <t>ジ</t>
    </rPh>
    <rPh sb="13" eb="15">
      <t>ニンショウ</t>
    </rPh>
    <rPh sb="16" eb="18">
      <t>シッパイ</t>
    </rPh>
    <rPh sb="22" eb="24">
      <t>バアイ</t>
    </rPh>
    <phoneticPr fontId="1"/>
  </si>
  <si>
    <t>コネクタメインのコンフィグファイルに設定されている認証情報を確認してください</t>
    <rPh sb="25" eb="27">
      <t>ニンショウ</t>
    </rPh>
    <rPh sb="27" eb="29">
      <t>ジョウホウ</t>
    </rPh>
    <rPh sb="30" eb="32">
      <t>カクニン</t>
    </rPh>
    <phoneticPr fontId="1"/>
  </si>
  <si>
    <t>01005E</t>
    <phoneticPr fontId="1"/>
  </si>
  <si>
    <t>「リソースURLからドメインの取得に失敗しました。サイト管理者に問い合わせてください。」</t>
    <rPh sb="15" eb="17">
      <t>シュトク</t>
    </rPh>
    <rPh sb="18" eb="20">
      <t>シッパイ</t>
    </rPh>
    <phoneticPr fontId="1"/>
  </si>
  <si>
    <t>リソースURLからドメイン情報の取得に失敗した場合</t>
    <rPh sb="13" eb="15">
      <t>ジョウホウ</t>
    </rPh>
    <rPh sb="16" eb="18">
      <t>シュトク</t>
    </rPh>
    <rPh sb="19" eb="21">
      <t>シッパイ</t>
    </rPh>
    <rPh sb="23" eb="25">
      <t>バアイ</t>
    </rPh>
    <phoneticPr fontId="1"/>
  </si>
  <si>
    <t>01006E</t>
    <phoneticPr fontId="1"/>
  </si>
  <si>
    <t>「タイムアウトが発生しました。サイト管理者に問い合わせてください。」</t>
    <rPh sb="8" eb="10">
      <t>ハッセイ</t>
    </rPh>
    <phoneticPr fontId="1"/>
  </si>
  <si>
    <t>タイムアウトが発生した場合</t>
    <rPh sb="7" eb="9">
      <t>ハッセイ</t>
    </rPh>
    <rPh sb="11" eb="13">
      <t>バアイ</t>
    </rPh>
    <phoneticPr fontId="1"/>
  </si>
  <si>
    <t>接続先サーバの状態や取得ファイルのサイズを確認してください。</t>
    <rPh sb="0" eb="2">
      <t>セツゾク</t>
    </rPh>
    <rPh sb="2" eb="3">
      <t>サキ</t>
    </rPh>
    <rPh sb="7" eb="9">
      <t>ジョウタイ</t>
    </rPh>
    <rPh sb="10" eb="12">
      <t>シュトク</t>
    </rPh>
    <rPh sb="21" eb="23">
      <t>カクニン</t>
    </rPh>
    <phoneticPr fontId="1"/>
  </si>
  <si>
    <t>02001N</t>
    <phoneticPr fontId="1"/>
  </si>
  <si>
    <t>「リソースURL:(リソースURL)」</t>
    <phoneticPr fontId="1"/>
  </si>
  <si>
    <t xml:space="preserve">データ提供I/F(FTP) データ交換要求処理
</t>
    <phoneticPr fontId="1"/>
  </si>
  <si>
    <t>データ交換要求処理実行時</t>
    <phoneticPr fontId="1"/>
  </si>
  <si>
    <t>02002E</t>
    <phoneticPr fontId="1"/>
  </si>
  <si>
    <t>データ交換要求処理時に、ダウンロード処理に失敗した場合</t>
    <rPh sb="9" eb="10">
      <t>ジ</t>
    </rPh>
    <phoneticPr fontId="1"/>
  </si>
  <si>
    <t>02003E</t>
    <phoneticPr fontId="1"/>
  </si>
  <si>
    <t>「FTP接続の認証に失敗しました。サイト管理者に問い合わせてください。」</t>
    <phoneticPr fontId="1"/>
  </si>
  <si>
    <t>FTP接続時の認証に失敗している場合</t>
    <phoneticPr fontId="1"/>
  </si>
  <si>
    <t>コネクタメインのコンフィグファイルに設定されているftp_id、ftp_passを確認してください</t>
    <rPh sb="18" eb="20">
      <t>セッテイ</t>
    </rPh>
    <rPh sb="41" eb="43">
      <t>カクニン</t>
    </rPh>
    <phoneticPr fontId="1"/>
  </si>
  <si>
    <t>02004E</t>
    <phoneticPr fontId="1"/>
  </si>
  <si>
    <t>参照先ディレクトリもしくは、ファイルが存在しない場合</t>
    <phoneticPr fontId="1"/>
  </si>
  <si>
    <t>02005E</t>
    <phoneticPr fontId="1"/>
  </si>
  <si>
    <t>02006E</t>
    <phoneticPr fontId="1"/>
  </si>
  <si>
    <t>03001N</t>
    <phoneticPr fontId="1"/>
  </si>
  <si>
    <t>「クエリストリング:(クエリストリング), 契約トークン:(契約トークン)」</t>
    <phoneticPr fontId="1"/>
  </si>
  <si>
    <t xml:space="preserve">コネクタメイン カタログ詳細検索要求処理
</t>
    <phoneticPr fontId="1"/>
  </si>
  <si>
    <t>コネクタメインのカタログ詳細検索要求処理の呼び出し時
契約トークンが未設定の場合は、(契約トークン)を"設定なし"で出力</t>
    <rPh sb="18" eb="20">
      <t>ショリ</t>
    </rPh>
    <rPh sb="21" eb="22">
      <t>ヨ</t>
    </rPh>
    <rPh sb="23" eb="24">
      <t>ダ</t>
    </rPh>
    <rPh sb="25" eb="26">
      <t>ジ</t>
    </rPh>
    <phoneticPr fontId="1"/>
  </si>
  <si>
    <t>03002E</t>
    <phoneticPr fontId="1"/>
  </si>
  <si>
    <t>透過(CKANへ検索要求を行った際の設定値を返却)</t>
    <phoneticPr fontId="1"/>
  </si>
  <si>
    <t>カタログ検索I/F呼び出し時にエラーが発生した場合
→未使用となった</t>
    <rPh sb="4" eb="6">
      <t>ケンサク</t>
    </rPh>
    <rPh sb="9" eb="10">
      <t>ヨ</t>
    </rPh>
    <rPh sb="11" eb="12">
      <t>ダ</t>
    </rPh>
    <rPh sb="13" eb="14">
      <t>ジ</t>
    </rPh>
    <rPh sb="19" eb="21">
      <t>ハッセイ</t>
    </rPh>
    <rPh sb="23" eb="25">
      <t>バアイ</t>
    </rPh>
    <rPh sb="27" eb="30">
      <t>ミシヨウ</t>
    </rPh>
    <phoneticPr fontId="1"/>
  </si>
  <si>
    <t>03003E</t>
    <phoneticPr fontId="1"/>
  </si>
  <si>
    <t>「有効な利用者トークンが設定されていません。Authorizationヘッダーを確認してください。」</t>
    <rPh sb="1" eb="3">
      <t>ユウコウ</t>
    </rPh>
    <rPh sb="4" eb="7">
      <t>リヨウシャ</t>
    </rPh>
    <rPh sb="12" eb="14">
      <t>セッテイ</t>
    </rPh>
    <rPh sb="40" eb="42">
      <t>カクニン</t>
    </rPh>
    <phoneticPr fontId="1"/>
  </si>
  <si>
    <t>コネクタメイン データ交換要求処理</t>
    <phoneticPr fontId="1"/>
  </si>
  <si>
    <t xml:space="preserve">トークン情報が設定されていない場合
※本エラーメッセージは2021/03版のみで出力される。
</t>
    <rPh sb="4" eb="6">
      <t>ジョウホウ</t>
    </rPh>
    <rPh sb="7" eb="9">
      <t>セッテイ</t>
    </rPh>
    <rPh sb="15" eb="17">
      <t>バアイ</t>
    </rPh>
    <rPh sb="19" eb="20">
      <t>ホン</t>
    </rPh>
    <rPh sb="36" eb="37">
      <t>バン</t>
    </rPh>
    <rPh sb="40" eb="42">
      <t>シュツリョク</t>
    </rPh>
    <phoneticPr fontId="1"/>
  </si>
  <si>
    <t>利用者トークンに値を設定してください。</t>
    <rPh sb="0" eb="3">
      <t>リヨウシャ</t>
    </rPh>
    <rPh sb="8" eb="9">
      <t>アタイ</t>
    </rPh>
    <rPh sb="10" eb="12">
      <t>セッテイ</t>
    </rPh>
    <phoneticPr fontId="1"/>
  </si>
  <si>
    <t>04001N</t>
    <phoneticPr fontId="1"/>
  </si>
  <si>
    <t>「リソースURL:(リソースURL), リソース提供手段識別子:(リソース提供手段識別子), 契約トークン:(契約トークン)、データ提供IFが使用するカスタムヘッダー:(データ提供IFが使用するカスタムヘッダー)」</t>
    <rPh sb="24" eb="26">
      <t>テイキョウ</t>
    </rPh>
    <rPh sb="26" eb="28">
      <t>シュダン</t>
    </rPh>
    <rPh sb="28" eb="31">
      <t>シキベツシ</t>
    </rPh>
    <phoneticPr fontId="1"/>
  </si>
  <si>
    <t>コネクタメインのカタログ詳細検索要求処理の呼び出し時
契約トークン、データ提供IFが使用するカスタムヘッダーが未設定の場合は、"設定なし"で出力</t>
    <rPh sb="18" eb="20">
      <t>ショリ</t>
    </rPh>
    <rPh sb="21" eb="22">
      <t>ヨ</t>
    </rPh>
    <rPh sb="23" eb="24">
      <t>ダ</t>
    </rPh>
    <rPh sb="25" eb="26">
      <t>ジ</t>
    </rPh>
    <phoneticPr fontId="1"/>
  </si>
  <si>
    <t>04002E</t>
    <phoneticPr fontId="1"/>
  </si>
  <si>
    <t>「リソース提供手段識別子の値が不正です。サイト管理者に問い合わせてください。」</t>
    <rPh sb="13" eb="14">
      <t>アタイ</t>
    </rPh>
    <rPh sb="15" eb="17">
      <t>フセイ</t>
    </rPh>
    <phoneticPr fontId="1"/>
  </si>
  <si>
    <t>リソース提供手段識別子確認時に不正な値が設定されている場合</t>
    <rPh sb="11" eb="13">
      <t>カクニン</t>
    </rPh>
    <rPh sb="13" eb="14">
      <t>ジ</t>
    </rPh>
    <rPh sb="15" eb="17">
      <t>フセイ</t>
    </rPh>
    <rPh sb="18" eb="19">
      <t>アタイ</t>
    </rPh>
    <rPh sb="20" eb="22">
      <t>セッテイ</t>
    </rPh>
    <rPh sb="27" eb="29">
      <t>バアイ</t>
    </rPh>
    <phoneticPr fontId="1"/>
  </si>
  <si>
    <t>リソース提供手段識別子に正常な値を設定してください
(2021年03月時点では"file/http","file/ftp","api/ngsi"のいずれか)</t>
    <rPh sb="12" eb="14">
      <t>セイジョウ</t>
    </rPh>
    <rPh sb="15" eb="16">
      <t>アタイ</t>
    </rPh>
    <rPh sb="17" eb="19">
      <t>セッテイ</t>
    </rPh>
    <phoneticPr fontId="1"/>
  </si>
  <si>
    <t>04003E</t>
    <phoneticPr fontId="1"/>
  </si>
  <si>
    <t xml:space="preserve">透過(NGSIへ検索要求を行った際の設定値を返却)
</t>
    <phoneticPr fontId="1"/>
  </si>
  <si>
    <t>データ提供I/F(NGSI)呼び出し時にエラーが発生した場合
→未使用となった</t>
    <rPh sb="3" eb="5">
      <t>テイキョウ</t>
    </rPh>
    <rPh sb="14" eb="15">
      <t>ヨ</t>
    </rPh>
    <rPh sb="16" eb="17">
      <t>ダ</t>
    </rPh>
    <rPh sb="18" eb="19">
      <t>ジ</t>
    </rPh>
    <rPh sb="24" eb="26">
      <t>ハッセイ</t>
    </rPh>
    <rPh sb="28" eb="30">
      <t>バアイ</t>
    </rPh>
    <phoneticPr fontId="1"/>
  </si>
  <si>
    <t>04004E</t>
    <phoneticPr fontId="1"/>
  </si>
  <si>
    <t>参照先URLが見つからない場合
→未使用となった</t>
    <rPh sb="7" eb="8">
      <t>ミ</t>
    </rPh>
    <rPh sb="13" eb="15">
      <t>バアイ</t>
    </rPh>
    <phoneticPr fontId="1"/>
  </si>
  <si>
    <t>04005E</t>
    <phoneticPr fontId="1"/>
  </si>
  <si>
    <t>透過(データ交換要求処理の設定値を返却)</t>
    <phoneticPr fontId="1"/>
  </si>
  <si>
    <t>HTTPを利用したファイルダウンロード処理に失敗した場合
→未使用となった</t>
    <rPh sb="5" eb="7">
      <t>リヨウ</t>
    </rPh>
    <phoneticPr fontId="1"/>
  </si>
  <si>
    <t>04006E</t>
    <phoneticPr fontId="1"/>
  </si>
  <si>
    <t>FTP接続時の認証に失敗している場合
→未使用となった</t>
    <phoneticPr fontId="1"/>
  </si>
  <si>
    <t>04007E</t>
    <phoneticPr fontId="1"/>
  </si>
  <si>
    <t>FTP接続時の参照先のファイル、ディレクトリが見つからない場合
→未使用となった</t>
    <phoneticPr fontId="1"/>
  </si>
  <si>
    <t>04008E</t>
    <phoneticPr fontId="1"/>
  </si>
  <si>
    <t xml:space="preserve">透過(データ交換要求処理の設定値を返却)
</t>
    <phoneticPr fontId="1"/>
  </si>
  <si>
    <t>FTPを利用したファイルダウンロード処理に失敗した場合
→未使用となった</t>
    <rPh sb="4" eb="6">
      <t>リヨウ</t>
    </rPh>
    <phoneticPr fontId="1"/>
  </si>
  <si>
    <t>04009E</t>
    <phoneticPr fontId="1"/>
  </si>
  <si>
    <t>「データ提供IFが使用するカスタムヘッダーの変換に失敗しました。データ提供IFが使用するカスタムヘッダーを確認してください。」</t>
    <phoneticPr fontId="1"/>
  </si>
  <si>
    <t>データ提供IFが使用するカスタムヘッダーの変換に失敗した場合</t>
    <rPh sb="28" eb="30">
      <t>バアイ</t>
    </rPh>
    <phoneticPr fontId="1"/>
  </si>
  <si>
    <t>リクエストヘッダのx-cadde-optionsの値を確認してください</t>
    <rPh sb="25" eb="26">
      <t>アタイ</t>
    </rPh>
    <rPh sb="27" eb="29">
      <t>カクニン</t>
    </rPh>
    <phoneticPr fontId="1"/>
  </si>
  <si>
    <t>「リソースURLに紐づくCKAN情報が取得できませんでした。サイト管理者に問い合わせてください。」</t>
    <rPh sb="9" eb="10">
      <t>ヒモ</t>
    </rPh>
    <rPh sb="16" eb="18">
      <t>ジョウホウ</t>
    </rPh>
    <rPh sb="19" eb="21">
      <t>シュトク</t>
    </rPh>
    <rPh sb="33" eb="36">
      <t>カンリシャ</t>
    </rPh>
    <rPh sb="37" eb="38">
      <t>ト</t>
    </rPh>
    <rPh sb="39" eb="40">
      <t>ア</t>
    </rPh>
    <phoneticPr fontId="1"/>
  </si>
  <si>
    <t>リソースURLを検索キーとしてCKANを検索し、検索結果が取得できなかった場合</t>
    <rPh sb="8" eb="10">
      <t>ケンサク</t>
    </rPh>
    <rPh sb="20" eb="22">
      <t>ケンサク</t>
    </rPh>
    <rPh sb="24" eb="26">
      <t>ケンサク</t>
    </rPh>
    <rPh sb="26" eb="28">
      <t>ケッカ</t>
    </rPh>
    <rPh sb="29" eb="31">
      <t>シュトク</t>
    </rPh>
    <rPh sb="37" eb="39">
      <t>バアイ</t>
    </rPh>
    <phoneticPr fontId="1"/>
  </si>
  <si>
    <t>04011E</t>
    <phoneticPr fontId="1"/>
  </si>
  <si>
    <t xml:space="preserve">「対象のリソースURLに紐づくCKAN情報で契約確認要否が要の情報と、否の情報が混在しています。サイト管理者に問い合わせてください。」
</t>
    <rPh sb="1" eb="3">
      <t>タイショウ</t>
    </rPh>
    <rPh sb="12" eb="13">
      <t>ヒモ</t>
    </rPh>
    <rPh sb="19" eb="21">
      <t>ジョウホウ</t>
    </rPh>
    <rPh sb="22" eb="24">
      <t>ケイヤク</t>
    </rPh>
    <rPh sb="24" eb="26">
      <t>カクニン</t>
    </rPh>
    <rPh sb="26" eb="28">
      <t>ヨウヒ</t>
    </rPh>
    <rPh sb="29" eb="30">
      <t>ヨウ</t>
    </rPh>
    <rPh sb="31" eb="33">
      <t>ジョウホウ</t>
    </rPh>
    <rPh sb="35" eb="36">
      <t>ヒ</t>
    </rPh>
    <rPh sb="37" eb="39">
      <t>ジョウホウ</t>
    </rPh>
    <rPh sb="40" eb="42">
      <t>コンザイ</t>
    </rPh>
    <rPh sb="51" eb="54">
      <t>カンリシャ</t>
    </rPh>
    <rPh sb="55" eb="56">
      <t>ト</t>
    </rPh>
    <rPh sb="57" eb="58">
      <t>ア</t>
    </rPh>
    <phoneticPr fontId="1"/>
  </si>
  <si>
    <t>対象のリソースURLに紐づくCKAN情報で契約確認要否が"要"の情報と"否"情報が混在している場合</t>
    <rPh sb="47" eb="49">
      <t>バアイ</t>
    </rPh>
    <phoneticPr fontId="1"/>
  </si>
  <si>
    <t xml:space="preserve">対象のリソースURLに紐づく公開CKAN、詳細CKANのカタログすべてを確認し、対象のリソースURLの契約確認要否が"要"(required)の場合は、紐づくカタログの契約確認要否を"要"(required)に設定してください。
対象のリソースURLの契約確認要否が"否"(notRequired)の場合は、紐づくカタログの契約確認要否を"否"(notRequired)もしくは未設定に設定してください。
</t>
    <rPh sb="0" eb="2">
      <t>タイショウ</t>
    </rPh>
    <rPh sb="11" eb="12">
      <t>ヒモ</t>
    </rPh>
    <rPh sb="14" eb="16">
      <t>コウカイ</t>
    </rPh>
    <rPh sb="21" eb="23">
      <t>ショウサイ</t>
    </rPh>
    <rPh sb="36" eb="38">
      <t>カクニン</t>
    </rPh>
    <rPh sb="40" eb="42">
      <t>タイショウ</t>
    </rPh>
    <rPh sb="51" eb="53">
      <t>ケイヤク</t>
    </rPh>
    <rPh sb="53" eb="55">
      <t>カクニン</t>
    </rPh>
    <rPh sb="55" eb="57">
      <t>ヨウヒ</t>
    </rPh>
    <rPh sb="59" eb="60">
      <t>ヨウ</t>
    </rPh>
    <rPh sb="72" eb="74">
      <t>バアイ</t>
    </rPh>
    <rPh sb="76" eb="77">
      <t>ヒモ</t>
    </rPh>
    <rPh sb="84" eb="86">
      <t>ケイヤク</t>
    </rPh>
    <rPh sb="86" eb="88">
      <t>カクニン</t>
    </rPh>
    <rPh sb="88" eb="90">
      <t>ヨウヒ</t>
    </rPh>
    <rPh sb="92" eb="93">
      <t>ヨウ</t>
    </rPh>
    <rPh sb="105" eb="107">
      <t>セッテイ</t>
    </rPh>
    <rPh sb="134" eb="135">
      <t>ヒ</t>
    </rPh>
    <rPh sb="170" eb="171">
      <t>ヒ</t>
    </rPh>
    <rPh sb="189" eb="192">
      <t>ミセッテイ</t>
    </rPh>
    <phoneticPr fontId="1"/>
  </si>
  <si>
    <t>04012E</t>
    <phoneticPr fontId="1"/>
  </si>
  <si>
    <t xml:space="preserve">「対象のリソースURLに紐づくCKAN情報の契約確認要否に不正な値が設定されています。サイト管理者に問い合わせてください。」
</t>
    <rPh sb="1" eb="3">
      <t>タイショウ</t>
    </rPh>
    <rPh sb="12" eb="13">
      <t>ヒモ</t>
    </rPh>
    <rPh sb="19" eb="21">
      <t>ジョウホウ</t>
    </rPh>
    <rPh sb="22" eb="24">
      <t>ケイヤク</t>
    </rPh>
    <rPh sb="24" eb="26">
      <t>カクニン</t>
    </rPh>
    <rPh sb="26" eb="28">
      <t>ヨウヒ</t>
    </rPh>
    <rPh sb="29" eb="31">
      <t>フセイ</t>
    </rPh>
    <rPh sb="32" eb="33">
      <t>アタイ</t>
    </rPh>
    <rPh sb="34" eb="36">
      <t>セッテイ</t>
    </rPh>
    <rPh sb="46" eb="49">
      <t>カンリシャ</t>
    </rPh>
    <rPh sb="50" eb="51">
      <t>ト</t>
    </rPh>
    <rPh sb="52" eb="53">
      <t>ア</t>
    </rPh>
    <phoneticPr fontId="1"/>
  </si>
  <si>
    <t>対象のリソースURLに紐づくCKAN情報の契約確認要否に"required","notRequired"以外の値が設定されていた場合</t>
    <rPh sb="52" eb="54">
      <t>イガイ</t>
    </rPh>
    <rPh sb="55" eb="56">
      <t>アタイ</t>
    </rPh>
    <rPh sb="57" eb="59">
      <t>セッテイ</t>
    </rPh>
    <rPh sb="64" eb="66">
      <t>バアイ</t>
    </rPh>
    <phoneticPr fontId="1"/>
  </si>
  <si>
    <t xml:space="preserve">対象のリソースURLに紐づく公開CKAN、詳細CKANのカタログすべてを確認し、対象のリソースURLの契約確認要否に"required","notRequired"以外の値が設定されている場合は、"required"もしくは"notRequired"に設定してください。
</t>
    <rPh sb="0" eb="2">
      <t>タイショウ</t>
    </rPh>
    <rPh sb="11" eb="12">
      <t>ヒモ</t>
    </rPh>
    <rPh sb="14" eb="16">
      <t>コウカイ</t>
    </rPh>
    <rPh sb="21" eb="23">
      <t>ショウサイ</t>
    </rPh>
    <rPh sb="36" eb="38">
      <t>カクニン</t>
    </rPh>
    <rPh sb="40" eb="42">
      <t>タイショウ</t>
    </rPh>
    <rPh sb="51" eb="53">
      <t>ケイヤク</t>
    </rPh>
    <rPh sb="53" eb="55">
      <t>カクニン</t>
    </rPh>
    <rPh sb="55" eb="57">
      <t>ヨウヒ</t>
    </rPh>
    <rPh sb="85" eb="86">
      <t>アタイ</t>
    </rPh>
    <rPh sb="87" eb="89">
      <t>セッテイ</t>
    </rPh>
    <rPh sb="94" eb="96">
      <t>バアイ</t>
    </rPh>
    <rPh sb="126" eb="128">
      <t>セッテイ</t>
    </rPh>
    <phoneticPr fontId="1"/>
  </si>
  <si>
    <t xml:space="preserve">「対象のリソースURLに紐づくCKAN情報で交換実績記録用リソースIDに登録されている値が混在しています。サイト管理者に問い合わせてください。」
</t>
    <rPh sb="1" eb="3">
      <t>タイショウ</t>
    </rPh>
    <rPh sb="12" eb="13">
      <t>ヒモ</t>
    </rPh>
    <rPh sb="19" eb="21">
      <t>ジョウホウ</t>
    </rPh>
    <rPh sb="22" eb="24">
      <t>コウカン</t>
    </rPh>
    <rPh sb="24" eb="26">
      <t>ジッセキ</t>
    </rPh>
    <rPh sb="26" eb="29">
      <t>キロクヨウ</t>
    </rPh>
    <rPh sb="36" eb="38">
      <t>トウロク</t>
    </rPh>
    <rPh sb="43" eb="44">
      <t>アタイ</t>
    </rPh>
    <rPh sb="45" eb="47">
      <t>コンザイ</t>
    </rPh>
    <rPh sb="56" eb="59">
      <t>カンリシャ</t>
    </rPh>
    <rPh sb="60" eb="61">
      <t>ト</t>
    </rPh>
    <rPh sb="62" eb="63">
      <t>ア</t>
    </rPh>
    <phoneticPr fontId="1"/>
  </si>
  <si>
    <t>対象のリソースURLに紐づくCKAN情報で交換実績記録用リソースIDに登録されている値が混在している場合</t>
    <rPh sb="50" eb="52">
      <t>バアイ</t>
    </rPh>
    <phoneticPr fontId="1"/>
  </si>
  <si>
    <t>対象のリソースURLに紐づく公開CKAN、詳細CKANのカタログすべてを確認し、対象のリソースURLの交換実績記録用リソースIDをすべて未設定にする。もしくはすべて同じ値に設定してください。</t>
    <rPh sb="0" eb="2">
      <t>タイショウ</t>
    </rPh>
    <rPh sb="11" eb="12">
      <t>ヒモ</t>
    </rPh>
    <rPh sb="14" eb="16">
      <t>コウカイ</t>
    </rPh>
    <rPh sb="21" eb="23">
      <t>ショウサイ</t>
    </rPh>
    <rPh sb="36" eb="38">
      <t>カクニン</t>
    </rPh>
    <rPh sb="40" eb="42">
      <t>タイショウ</t>
    </rPh>
    <rPh sb="68" eb="71">
      <t>ミセッテイ</t>
    </rPh>
    <rPh sb="82" eb="83">
      <t>オナ</t>
    </rPh>
    <rPh sb="84" eb="85">
      <t>アタイ</t>
    </rPh>
    <rPh sb="86" eb="88">
      <t>セッテイ</t>
    </rPh>
    <phoneticPr fontId="1"/>
  </si>
  <si>
    <t>「契約確認が必要なリソースでしたが、有効な利用者トークンが設定されていません。Authorizationヘッダーを確認してください。」</t>
    <rPh sb="1" eb="3">
      <t>ケイヤク</t>
    </rPh>
    <rPh sb="3" eb="5">
      <t>カクニン</t>
    </rPh>
    <rPh sb="6" eb="8">
      <t>ヒツヨウ</t>
    </rPh>
    <rPh sb="18" eb="20">
      <t>ユウコウ</t>
    </rPh>
    <rPh sb="21" eb="24">
      <t>リヨウシャ</t>
    </rPh>
    <rPh sb="29" eb="31">
      <t>セッテイ</t>
    </rPh>
    <rPh sb="57" eb="59">
      <t>カクニン</t>
    </rPh>
    <phoneticPr fontId="1"/>
  </si>
  <si>
    <t xml:space="preserve">対象のリソースURLに紐づくCKAN情報の契約確認要否が"要"かつトークン情報が設定されていない場合
※本エラーメッセージは2021/03版のみで出力される。
</t>
    <rPh sb="29" eb="30">
      <t>ヨウ</t>
    </rPh>
    <rPh sb="37" eb="39">
      <t>ジョウホウ</t>
    </rPh>
    <rPh sb="40" eb="42">
      <t>セッテイ</t>
    </rPh>
    <rPh sb="48" eb="50">
      <t>バアイ</t>
    </rPh>
    <rPh sb="52" eb="53">
      <t>ホン</t>
    </rPh>
    <rPh sb="69" eb="70">
      <t>バン</t>
    </rPh>
    <rPh sb="73" eb="75">
      <t>シュツリョク</t>
    </rPh>
    <phoneticPr fontId="1"/>
  </si>
  <si>
    <t>対象のリソースURLに契約確認が必要ないリソースのURLを設定するか、利用者トークンに値を設定してください。</t>
    <rPh sb="11" eb="13">
      <t>ケイヤク</t>
    </rPh>
    <rPh sb="13" eb="15">
      <t>カクニン</t>
    </rPh>
    <rPh sb="16" eb="18">
      <t>ヒツヨウ</t>
    </rPh>
    <rPh sb="29" eb="31">
      <t>セッテイ</t>
    </rPh>
    <rPh sb="35" eb="38">
      <t>リヨウシャ</t>
    </rPh>
    <rPh sb="43" eb="44">
      <t>アタイ</t>
    </rPh>
    <rPh sb="45" eb="47">
      <t>セッテイ</t>
    </rPh>
    <phoneticPr fontId="1"/>
  </si>
  <si>
    <t>05001N</t>
    <phoneticPr fontId="1"/>
  </si>
  <si>
    <t xml:space="preserve">カタログ検索I/F カタログ詳細検索要求処理
</t>
    <rPh sb="4" eb="6">
      <t>ケンサク</t>
    </rPh>
    <rPh sb="14" eb="16">
      <t>ショウサイ</t>
    </rPh>
    <rPh sb="16" eb="18">
      <t>ケンサク</t>
    </rPh>
    <rPh sb="18" eb="20">
      <t>ヨウキュウ</t>
    </rPh>
    <rPh sb="20" eb="22">
      <t>ショリ</t>
    </rPh>
    <phoneticPr fontId="1"/>
  </si>
  <si>
    <t>カタログ検索I/Fのカタログ詳細検索要求処理の呼び出し時
契約トークンが未設定の場合は、(契約トークン)を"設定なし"で出力</t>
    <rPh sb="4" eb="6">
      <t>ケンサク</t>
    </rPh>
    <rPh sb="20" eb="22">
      <t>ショリ</t>
    </rPh>
    <rPh sb="23" eb="24">
      <t>ヨ</t>
    </rPh>
    <rPh sb="25" eb="26">
      <t>ダ</t>
    </rPh>
    <rPh sb="27" eb="28">
      <t>ジ</t>
    </rPh>
    <phoneticPr fontId="1"/>
  </si>
  <si>
    <t>05002E</t>
    <phoneticPr fontId="1"/>
  </si>
  <si>
    <t xml:space="preserve">透過(CKANへ検索要求を行った際の設定値を返却)
</t>
    <phoneticPr fontId="1"/>
  </si>
  <si>
    <t>カタログ検索I/F呼び出し時にエラーが発生した場合</t>
    <rPh sb="4" eb="6">
      <t>ケンサク</t>
    </rPh>
    <rPh sb="9" eb="10">
      <t>ヨ</t>
    </rPh>
    <rPh sb="11" eb="12">
      <t>ダ</t>
    </rPh>
    <rPh sb="13" eb="14">
      <t>ジ</t>
    </rPh>
    <rPh sb="19" eb="21">
      <t>ハッセイ</t>
    </rPh>
    <rPh sb="23" eb="25">
      <t>バアイ</t>
    </rPh>
    <phoneticPr fontId="1"/>
  </si>
  <si>
    <t>06001N</t>
    <phoneticPr fontId="1"/>
  </si>
  <si>
    <t xml:space="preserve">「リソースURL:(リソースURL), リソース提供種別識別子:(リソース提供種別識別子), 契約トークン:(契約トークン)、データ提供IFが使用するカスタムヘッダー:(データ提供IFが使用するカスタムヘッダー)」
</t>
    <phoneticPr fontId="1"/>
  </si>
  <si>
    <t>データ交換I/F データ交換要求処理</t>
    <rPh sb="12" eb="14">
      <t>コウカン</t>
    </rPh>
    <rPh sb="14" eb="16">
      <t>ヨウキュウ</t>
    </rPh>
    <rPh sb="16" eb="18">
      <t>ショリ</t>
    </rPh>
    <phoneticPr fontId="1"/>
  </si>
  <si>
    <t>データ交換要求処理実行時
契約トークン、データ提供IFが使用するカスタムヘッダーが未設定の場合は"設定なし"で出力</t>
    <rPh sb="41" eb="44">
      <t>ミセッテイ</t>
    </rPh>
    <rPh sb="45" eb="47">
      <t>バアイ</t>
    </rPh>
    <rPh sb="49" eb="51">
      <t>セッテイ</t>
    </rPh>
    <rPh sb="55" eb="57">
      <t>シュツリョク</t>
    </rPh>
    <phoneticPr fontId="1"/>
  </si>
  <si>
    <t>06002E</t>
    <phoneticPr fontId="1"/>
  </si>
  <si>
    <t>透過(コネクタメインの
設定値を返却)</t>
    <rPh sb="0" eb="2">
      <t>トウカ</t>
    </rPh>
    <rPh sb="12" eb="15">
      <t>セッテイチ</t>
    </rPh>
    <rPh sb="16" eb="18">
      <t>ヘンキャク</t>
    </rPh>
    <phoneticPr fontId="1"/>
  </si>
  <si>
    <t>コネクタメイン データ交換要求呼び出し時にエラーが発生した場合</t>
    <rPh sb="11" eb="13">
      <t>コウカン</t>
    </rPh>
    <rPh sb="13" eb="15">
      <t>ヨウキュウ</t>
    </rPh>
    <rPh sb="15" eb="16">
      <t>ヨ</t>
    </rPh>
    <rPh sb="17" eb="18">
      <t>ダ</t>
    </rPh>
    <rPh sb="19" eb="20">
      <t>ジ</t>
    </rPh>
    <rPh sb="25" eb="27">
      <t>ハッセイ</t>
    </rPh>
    <rPh sb="29" eb="31">
      <t>バアイ</t>
    </rPh>
    <phoneticPr fontId="1"/>
  </si>
  <si>
    <t>07001N</t>
    <phoneticPr fontId="1"/>
  </si>
  <si>
    <t>「クエリストリング:(クエリストリング), CKAN URL:(CKAN URL)」</t>
    <phoneticPr fontId="1"/>
  </si>
  <si>
    <t xml:space="preserve">カタログ検索I/F カタログ詳細検索要求
</t>
    <rPh sb="4" eb="6">
      <t>ケンサク</t>
    </rPh>
    <rPh sb="14" eb="16">
      <t>ショウサイ</t>
    </rPh>
    <rPh sb="16" eb="18">
      <t>ケンサク</t>
    </rPh>
    <rPh sb="18" eb="20">
      <t>ヨウキュウ</t>
    </rPh>
    <phoneticPr fontId="1"/>
  </si>
  <si>
    <t>カタログ詳細検索要求処理実行時</t>
    <phoneticPr fontId="1"/>
  </si>
  <si>
    <t>07002E</t>
    <phoneticPr fontId="1"/>
  </si>
  <si>
    <t xml:space="preserve">透過(CKANへ検索要求を行った際の設定値を返却)
</t>
    <rPh sb="0" eb="2">
      <t>トウカ</t>
    </rPh>
    <rPh sb="8" eb="10">
      <t>ケンサク</t>
    </rPh>
    <rPh sb="10" eb="12">
      <t>ヨウキュウ</t>
    </rPh>
    <rPh sb="13" eb="14">
      <t>オコナ</t>
    </rPh>
    <rPh sb="16" eb="17">
      <t>サイ</t>
    </rPh>
    <rPh sb="18" eb="21">
      <t>セッテイチ</t>
    </rPh>
    <rPh sb="22" eb="24">
      <t>ヘンキャク</t>
    </rPh>
    <phoneticPr fontId="1"/>
  </si>
  <si>
    <t>カタログ詳細検索要求 CKANへの検索要求時にエラーが発生した場合</t>
    <rPh sb="4" eb="6">
      <t>ショウサイ</t>
    </rPh>
    <rPh sb="6" eb="8">
      <t>ケンサク</t>
    </rPh>
    <rPh sb="8" eb="10">
      <t>ヨウキュウ</t>
    </rPh>
    <rPh sb="17" eb="19">
      <t>ケンサク</t>
    </rPh>
    <rPh sb="19" eb="21">
      <t>ヨウキュウ</t>
    </rPh>
    <rPh sb="21" eb="22">
      <t>ジ</t>
    </rPh>
    <rPh sb="27" eb="29">
      <t>ハッセイ</t>
    </rPh>
    <rPh sb="31" eb="33">
      <t>バアイ</t>
    </rPh>
    <phoneticPr fontId="1"/>
  </si>
  <si>
    <t xml:space="preserve">「リソースURL:(リソースURL)」
</t>
    <phoneticPr fontId="1"/>
  </si>
  <si>
    <t xml:space="preserve">データ提供IF(HTTP NGSI) データ取得処理
</t>
    <phoneticPr fontId="1"/>
  </si>
  <si>
    <t>認証情報が不正です。</t>
  </si>
  <si>
    <t>認証情報が不正の場合</t>
    <rPh sb="0" eb="4">
      <t>ニンショウジョウホウ</t>
    </rPh>
    <rPh sb="5" eb="7">
      <t>フセイ</t>
    </rPh>
    <rPh sb="8" eb="10">
      <t>バアイ</t>
    </rPh>
    <phoneticPr fontId="1"/>
  </si>
  <si>
    <t>認証情報を確認してください。</t>
    <rPh sb="0" eb="2">
      <t>ニンショウ</t>
    </rPh>
    <rPh sb="2" eb="4">
      <t>ジョウホウ</t>
    </rPh>
    <rPh sb="5" eb="7">
      <t>カクニン</t>
    </rPh>
    <phoneticPr fontId="1"/>
  </si>
  <si>
    <t>指定したリソースが見つからなかった場合</t>
    <rPh sb="0" eb="2">
      <t>シテイ</t>
    </rPh>
    <rPh sb="9" eb="10">
      <t>ミ</t>
    </rPh>
    <rPh sb="17" eb="19">
      <t>バアイ</t>
    </rPh>
    <phoneticPr fontId="1"/>
  </si>
  <si>
    <t>指定したリソースURLを確認してください</t>
    <rPh sb="0" eb="2">
      <t>シテイ</t>
    </rPh>
    <rPh sb="12" eb="14">
      <t>カクニン</t>
    </rPh>
    <phoneticPr fontId="1"/>
  </si>
  <si>
    <t>指定したリソースが複数存在する場合</t>
    <rPh sb="0" eb="2">
      <t>シテイ</t>
    </rPh>
    <rPh sb="9" eb="11">
      <t>フクスウ</t>
    </rPh>
    <rPh sb="11" eb="13">
      <t>ソンザイ</t>
    </rPh>
    <rPh sb="15" eb="17">
      <t>バアイ</t>
    </rPh>
    <phoneticPr fontId="1"/>
  </si>
  <si>
    <t>データ提供IF(HTTP NGSI) データ取得処理時にその他エラーが発生した場合</t>
    <rPh sb="26" eb="27">
      <t>ジ</t>
    </rPh>
    <rPh sb="27" eb="28">
      <t>ヨウジ</t>
    </rPh>
    <rPh sb="30" eb="31">
      <t>ホカ</t>
    </rPh>
    <rPh sb="35" eb="37">
      <t>ハッセイ</t>
    </rPh>
    <rPh sb="39" eb="41">
      <t>バアイ</t>
    </rPh>
    <phoneticPr fontId="1"/>
  </si>
  <si>
    <t>09001N</t>
    <phoneticPr fontId="1"/>
  </si>
  <si>
    <t xml:space="preserve">「提供者ID:(提供者ID), 利用者ID:(利用者ID), 交換実績記録用リソースID:(交換実績記録用リソースID)」
</t>
    <rPh sb="1" eb="4">
      <t>テイキョウシャ</t>
    </rPh>
    <rPh sb="8" eb="11">
      <t>テイキョウシャ</t>
    </rPh>
    <rPh sb="16" eb="19">
      <t>リヨウシャ</t>
    </rPh>
    <rPh sb="23" eb="26">
      <t>リヨウシャ</t>
    </rPh>
    <rPh sb="31" eb="33">
      <t>コウカン</t>
    </rPh>
    <rPh sb="33" eb="35">
      <t>ジッセキ</t>
    </rPh>
    <rPh sb="35" eb="38">
      <t>キロクヨウ</t>
    </rPh>
    <rPh sb="46" eb="48">
      <t>コウカン</t>
    </rPh>
    <rPh sb="48" eb="50">
      <t>ジッセキ</t>
    </rPh>
    <rPh sb="50" eb="53">
      <t>キロクヨウ</t>
    </rPh>
    <phoneticPr fontId="1"/>
  </si>
  <si>
    <t xml:space="preserve">来歴管理呼び出しI/F 送信履歴登録要求
</t>
    <phoneticPr fontId="1"/>
  </si>
  <si>
    <t>来歴管理I/F 送信履歴登録要求処理実行時</t>
    <rPh sb="8" eb="10">
      <t>ソウシン</t>
    </rPh>
    <rPh sb="10" eb="12">
      <t>リレキ</t>
    </rPh>
    <rPh sb="12" eb="14">
      <t>トウロク</t>
    </rPh>
    <rPh sb="14" eb="16">
      <t>ヨウキュウ</t>
    </rPh>
    <rPh sb="16" eb="18">
      <t>ショリ</t>
    </rPh>
    <rPh sb="18" eb="20">
      <t>ジッコウ</t>
    </rPh>
    <rPh sb="20" eb="21">
      <t>ジ</t>
    </rPh>
    <phoneticPr fontId="1"/>
  </si>
  <si>
    <t>09002E</t>
    <phoneticPr fontId="1"/>
  </si>
  <si>
    <t xml:space="preserve">500
</t>
    <phoneticPr fontId="1"/>
  </si>
  <si>
    <t>来歴管理I/F 履歴登録API呼び出し時にエラーが発生した場合</t>
    <rPh sb="0" eb="2">
      <t>ライレキ</t>
    </rPh>
    <rPh sb="2" eb="4">
      <t>カンリ</t>
    </rPh>
    <rPh sb="8" eb="10">
      <t>リレキ</t>
    </rPh>
    <rPh sb="10" eb="12">
      <t>トウロク</t>
    </rPh>
    <rPh sb="15" eb="16">
      <t>ヨ</t>
    </rPh>
    <rPh sb="17" eb="18">
      <t>ダ</t>
    </rPh>
    <rPh sb="19" eb="20">
      <t>ジ</t>
    </rPh>
    <rPh sb="25" eb="27">
      <t>ハッセイ</t>
    </rPh>
    <rPh sb="29" eb="31">
      <t>バアイ</t>
    </rPh>
    <phoneticPr fontId="1"/>
  </si>
  <si>
    <t>0A001N</t>
    <phoneticPr fontId="1"/>
  </si>
  <si>
    <t xml:space="preserve">「トークン情報:(トークン情報), 提供者コネクタID:(提供者コネクタID), 提供者コネクタのシークレット:(提供者コネクタのシークレット)」
</t>
    <rPh sb="5" eb="7">
      <t>ジョウホウ</t>
    </rPh>
    <rPh sb="13" eb="15">
      <t>ジョウホウ</t>
    </rPh>
    <rPh sb="18" eb="21">
      <t>テイキョウシャ</t>
    </rPh>
    <rPh sb="29" eb="32">
      <t>テイキョウシャ</t>
    </rPh>
    <rPh sb="41" eb="44">
      <t>テイキョウシャ</t>
    </rPh>
    <rPh sb="57" eb="60">
      <t>テイキョウシャ</t>
    </rPh>
    <phoneticPr fontId="1"/>
  </si>
  <si>
    <t>認証認可I/F 認証認可要求</t>
    <phoneticPr fontId="1"/>
  </si>
  <si>
    <t>認証認可I/F 認証認可要求処理実行時</t>
    <rPh sb="0" eb="2">
      <t>ニンショウ</t>
    </rPh>
    <rPh sb="2" eb="4">
      <t>ニンカ</t>
    </rPh>
    <rPh sb="8" eb="10">
      <t>ニンショウ</t>
    </rPh>
    <rPh sb="10" eb="12">
      <t>ニンカ</t>
    </rPh>
    <rPh sb="12" eb="14">
      <t>ヨウキュウ</t>
    </rPh>
    <rPh sb="14" eb="16">
      <t>ショリ</t>
    </rPh>
    <rPh sb="16" eb="18">
      <t>ジッコウ</t>
    </rPh>
    <rPh sb="18" eb="19">
      <t>ジ</t>
    </rPh>
    <phoneticPr fontId="1"/>
  </si>
  <si>
    <t>0A002E</t>
    <phoneticPr fontId="1"/>
  </si>
  <si>
    <t xml:space="preserve">透過(認証認可サーバへのトークンイントロスペクションを行った際の設定値を返却)
</t>
    <rPh sb="0" eb="2">
      <t>トウカ</t>
    </rPh>
    <rPh sb="3" eb="5">
      <t>ニンショウ</t>
    </rPh>
    <rPh sb="5" eb="7">
      <t>ニンカ</t>
    </rPh>
    <rPh sb="27" eb="28">
      <t>オコナ</t>
    </rPh>
    <rPh sb="30" eb="31">
      <t>サイ</t>
    </rPh>
    <rPh sb="32" eb="35">
      <t>セッテイチ</t>
    </rPh>
    <rPh sb="36" eb="38">
      <t>ヘンキャク</t>
    </rPh>
    <phoneticPr fontId="1"/>
  </si>
  <si>
    <t>認証認可I/F 認証認可要求処理で認証認可サーバへのトークンイントロスペクションにてエラーが発生した場合</t>
    <rPh sb="0" eb="2">
      <t>ニンショウ</t>
    </rPh>
    <rPh sb="2" eb="4">
      <t>ニンカ</t>
    </rPh>
    <rPh sb="8" eb="10">
      <t>ニンショウ</t>
    </rPh>
    <rPh sb="10" eb="12">
      <t>ニンカ</t>
    </rPh>
    <rPh sb="12" eb="14">
      <t>ヨウキュウ</t>
    </rPh>
    <rPh sb="14" eb="16">
      <t>ショリ</t>
    </rPh>
    <rPh sb="17" eb="19">
      <t>ニンショウ</t>
    </rPh>
    <rPh sb="19" eb="21">
      <t>ニンカ</t>
    </rPh>
    <rPh sb="46" eb="48">
      <t>ハッセイ</t>
    </rPh>
    <rPh sb="50" eb="52">
      <t>バアイ</t>
    </rPh>
    <phoneticPr fontId="1"/>
  </si>
  <si>
    <t xml:space="preserve">「認証認可処理を行いましたが、対象のトークンは使用できません。サイト管理者に問い合わせてください。」
</t>
    <rPh sb="1" eb="3">
      <t>ニンショウ</t>
    </rPh>
    <rPh sb="3" eb="5">
      <t>ニンカ</t>
    </rPh>
    <rPh sb="5" eb="7">
      <t>ショリ</t>
    </rPh>
    <rPh sb="8" eb="9">
      <t>オコナ</t>
    </rPh>
    <rPh sb="15" eb="17">
      <t>タイショウ</t>
    </rPh>
    <rPh sb="23" eb="25">
      <t>シヨウ</t>
    </rPh>
    <phoneticPr fontId="1"/>
  </si>
  <si>
    <t>認証認可I/F 認証認可要求処理で認証認可サーバへのトークンイントロスペクションを行い、対象トークンが使用できなかった場合</t>
    <rPh sb="0" eb="2">
      <t>ニンショウ</t>
    </rPh>
    <rPh sb="2" eb="4">
      <t>ニンカ</t>
    </rPh>
    <rPh sb="8" eb="10">
      <t>ニンショウ</t>
    </rPh>
    <rPh sb="10" eb="12">
      <t>ニンカ</t>
    </rPh>
    <rPh sb="12" eb="14">
      <t>ヨウキュウ</t>
    </rPh>
    <rPh sb="14" eb="16">
      <t>ショリ</t>
    </rPh>
    <rPh sb="17" eb="19">
      <t>ニンショウ</t>
    </rPh>
    <rPh sb="19" eb="21">
      <t>ニンカ</t>
    </rPh>
    <rPh sb="41" eb="42">
      <t>オコナ</t>
    </rPh>
    <rPh sb="44" eb="46">
      <t>タイショウ</t>
    </rPh>
    <rPh sb="51" eb="53">
      <t>シヨウ</t>
    </rPh>
    <rPh sb="59" eb="61">
      <t>バアイ</t>
    </rPh>
    <phoneticPr fontId="1"/>
  </si>
  <si>
    <t>引数Authorizationに設定した利用者トークンを確認してください。</t>
    <rPh sb="0" eb="2">
      <t>ヒキスウ</t>
    </rPh>
    <rPh sb="16" eb="18">
      <t>セッテイ</t>
    </rPh>
    <rPh sb="20" eb="23">
      <t>リヨウシャ</t>
    </rPh>
    <rPh sb="28" eb="30">
      <t>カクニン</t>
    </rPh>
    <phoneticPr fontId="1"/>
  </si>
  <si>
    <t>「クエリストリング: (クエリストリング), 提供者ID:(提供者ID), 利用者トークン:(利用者トークン), 検索種別:(検索種別)」</t>
    <rPh sb="57" eb="59">
      <t>ケンサク</t>
    </rPh>
    <rPh sb="59" eb="61">
      <t>シュベツ</t>
    </rPh>
    <rPh sb="63" eb="65">
      <t>ケンサク</t>
    </rPh>
    <rPh sb="65" eb="67">
      <t>シュベツ</t>
    </rPh>
    <phoneticPr fontId="1"/>
  </si>
  <si>
    <t xml:space="preserve">コネクタメイン カタログ検索要求処理
</t>
    <rPh sb="12" eb="14">
      <t>ケンサク</t>
    </rPh>
    <rPh sb="14" eb="16">
      <t>ヨウキュウ</t>
    </rPh>
    <rPh sb="16" eb="18">
      <t>ショリ</t>
    </rPh>
    <phoneticPr fontId="1"/>
  </si>
  <si>
    <t>カタログ詳細検索要求処理実行時
提供者ID、利用者トークンが未設定の場合は(提供者ID)、(利用者トークン)を"設定なし"で出力</t>
    <rPh sb="4" eb="6">
      <t>ショウサイ</t>
    </rPh>
    <rPh sb="16" eb="19">
      <t>テイキョウシャ</t>
    </rPh>
    <rPh sb="22" eb="24">
      <t>リヨウ</t>
    </rPh>
    <rPh sb="24" eb="25">
      <t>シャ</t>
    </rPh>
    <rPh sb="30" eb="33">
      <t>ミセッテイ</t>
    </rPh>
    <rPh sb="34" eb="36">
      <t>バアイ</t>
    </rPh>
    <rPh sb="38" eb="41">
      <t>テイキョウシャ</t>
    </rPh>
    <rPh sb="46" eb="49">
      <t>リヨウシャ</t>
    </rPh>
    <rPh sb="56" eb="58">
      <t>セッテイ</t>
    </rPh>
    <rPh sb="62" eb="64">
      <t>シュツリョク</t>
    </rPh>
    <phoneticPr fontId="1"/>
  </si>
  <si>
    <t>カタログ検索I/Fのカタログ検索要求処理の呼び出し時に、エラーが発生した場合</t>
    <rPh sb="18" eb="20">
      <t>ショリ</t>
    </rPh>
    <rPh sb="21" eb="22">
      <t>ヨ</t>
    </rPh>
    <rPh sb="23" eb="24">
      <t>ダ</t>
    </rPh>
    <rPh sb="25" eb="26">
      <t>ジ</t>
    </rPh>
    <rPh sb="32" eb="34">
      <t>ハッセイ</t>
    </rPh>
    <rPh sb="36" eb="38">
      <t>バアイ</t>
    </rPh>
    <phoneticPr fontId="1"/>
  </si>
  <si>
    <t>12003E</t>
    <phoneticPr fontId="1"/>
  </si>
  <si>
    <t>「コネクタロケーションから、提供者コネクタURLと契約管理サービスURLが取得できませんでした。サイト管理者に問い合わせてください。」</t>
    <rPh sb="37" eb="39">
      <t>シュトク</t>
    </rPh>
    <phoneticPr fontId="1"/>
  </si>
  <si>
    <t>検索種別が"detail"かつ、コネクタロケーションから、提供者コネクタURLと契約管理サービスURLが取得できなかった場合
→未使用となった</t>
    <rPh sb="0" eb="2">
      <t>ケンサク</t>
    </rPh>
    <rPh sb="2" eb="4">
      <t>シュベツ</t>
    </rPh>
    <rPh sb="60" eb="62">
      <t>バアイ</t>
    </rPh>
    <phoneticPr fontId="1"/>
  </si>
  <si>
    <t>利用者側コネクタメインのコンフィグファイルに設定されているconnector_locationを確認してください</t>
    <rPh sb="0" eb="3">
      <t>リヨウシャ</t>
    </rPh>
    <rPh sb="3" eb="4">
      <t>ガワ</t>
    </rPh>
    <rPh sb="22" eb="24">
      <t>セッテイ</t>
    </rPh>
    <rPh sb="48" eb="50">
      <t>カクニン</t>
    </rPh>
    <phoneticPr fontId="1"/>
  </si>
  <si>
    <t>「検索種別の値が不正です。サイト管理者に問い合わせてください。」</t>
    <rPh sb="1" eb="3">
      <t>ケンサク</t>
    </rPh>
    <rPh sb="3" eb="5">
      <t>シュベツ</t>
    </rPh>
    <rPh sb="6" eb="7">
      <t>アタイ</t>
    </rPh>
    <rPh sb="8" eb="10">
      <t>フセイ</t>
    </rPh>
    <phoneticPr fontId="1"/>
  </si>
  <si>
    <t xml:space="preserve">400
</t>
    <phoneticPr fontId="1"/>
  </si>
  <si>
    <t>検索種別確認時に不正な値が設定されている場合</t>
    <rPh sb="0" eb="2">
      <t>ケンサク</t>
    </rPh>
    <rPh sb="2" eb="4">
      <t>シュベツ</t>
    </rPh>
    <rPh sb="4" eb="6">
      <t>カクニン</t>
    </rPh>
    <rPh sb="6" eb="7">
      <t>ジ</t>
    </rPh>
    <rPh sb="8" eb="10">
      <t>フセイ</t>
    </rPh>
    <rPh sb="11" eb="12">
      <t>アタイ</t>
    </rPh>
    <rPh sb="13" eb="15">
      <t>セッテイ</t>
    </rPh>
    <rPh sb="20" eb="22">
      <t>バアイ</t>
    </rPh>
    <phoneticPr fontId="1"/>
  </si>
  <si>
    <t>検索種別に正常な値を設定してください
(2021年03月時点では"meta","detail"のいずれか)</t>
    <rPh sb="0" eb="2">
      <t>ケンサク</t>
    </rPh>
    <rPh sb="2" eb="4">
      <t>シュベツ</t>
    </rPh>
    <rPh sb="5" eb="7">
      <t>セイジョウ</t>
    </rPh>
    <rPh sb="8" eb="9">
      <t>アタイ</t>
    </rPh>
    <rPh sb="10" eb="12">
      <t>セッテイ</t>
    </rPh>
    <phoneticPr fontId="1"/>
  </si>
  <si>
    <t>「リソースURL: (リソースURL), リソース提供手段識別子:(リソース提供手段識別子), 提供者ID:(提供者ID),契約確認要否:(契約確認要否),利用者トークン:(利用者トークン)」</t>
    <phoneticPr fontId="1"/>
  </si>
  <si>
    <t xml:space="preserve">コネクタメイン データ取得I/F(CADDE)処理
</t>
    <rPh sb="23" eb="25">
      <t>ショリ</t>
    </rPh>
    <phoneticPr fontId="1"/>
  </si>
  <si>
    <t>データ取得I/F(CADDE)処理実行時
利用者トークンが未設定の場合は、(利用者トークン)を"設定なし"で出力</t>
    <rPh sb="15" eb="17">
      <t>ショリ</t>
    </rPh>
    <rPh sb="21" eb="24">
      <t>リヨウシャ</t>
    </rPh>
    <rPh sb="38" eb="41">
      <t>リヨウシャ</t>
    </rPh>
    <phoneticPr fontId="1"/>
  </si>
  <si>
    <t xml:space="preserve">透過(発生したエラーに設定されているステータスコードを設定)
</t>
    <rPh sb="3" eb="5">
      <t>ハッセイ</t>
    </rPh>
    <rPh sb="11" eb="13">
      <t>セッテイ</t>
    </rPh>
    <rPh sb="27" eb="29">
      <t>セッテイ</t>
    </rPh>
    <phoneticPr fontId="1"/>
  </si>
  <si>
    <t>データ交換I/Fのデータ交換要求の呼び出し時に、エラーが発生した場合</t>
    <rPh sb="3" eb="5">
      <t>コウカン</t>
    </rPh>
    <rPh sb="12" eb="14">
      <t>コウカン</t>
    </rPh>
    <rPh sb="14" eb="16">
      <t>ヨウキュウ</t>
    </rPh>
    <rPh sb="17" eb="18">
      <t>ヨ</t>
    </rPh>
    <rPh sb="19" eb="20">
      <t>ダ</t>
    </rPh>
    <rPh sb="21" eb="22">
      <t>ジ</t>
    </rPh>
    <rPh sb="28" eb="30">
      <t>ハッセイ</t>
    </rPh>
    <rPh sb="32" eb="34">
      <t>バアイ</t>
    </rPh>
    <phoneticPr fontId="1"/>
  </si>
  <si>
    <t>「コネクタロケーションから、提供者コネクタURL、提供者側コネクタID、契約管理サービスURLが取得できませんでした。サイト管理者に問い合わせてください。」</t>
    <rPh sb="48" eb="50">
      <t>シュトク</t>
    </rPh>
    <phoneticPr fontId="1"/>
  </si>
  <si>
    <t>提供者IDがNoneでないかつ、コネクタロケーションから、提供者コネクタURLと契約管理サービスURLが取得できなかった場合</t>
    <rPh sb="0" eb="2">
      <t>テイキョウ</t>
    </rPh>
    <rPh sb="2" eb="3">
      <t>シャ</t>
    </rPh>
    <rPh sb="60" eb="62">
      <t>バアイ</t>
    </rPh>
    <phoneticPr fontId="1"/>
  </si>
  <si>
    <t>14006E</t>
    <phoneticPr fontId="1"/>
  </si>
  <si>
    <t>「契約確認要否の値が不正です。サイト管理者に問い合わせてください。」</t>
    <phoneticPr fontId="1"/>
  </si>
  <si>
    <t>契約確認要否確認時に不正な値が設定されている場合</t>
    <rPh sb="6" eb="8">
      <t>カクニン</t>
    </rPh>
    <rPh sb="8" eb="9">
      <t>ジ</t>
    </rPh>
    <rPh sb="10" eb="12">
      <t>フセイ</t>
    </rPh>
    <rPh sb="13" eb="14">
      <t>アタイ</t>
    </rPh>
    <rPh sb="15" eb="17">
      <t>セッテイ</t>
    </rPh>
    <rPh sb="22" eb="24">
      <t>バアイ</t>
    </rPh>
    <phoneticPr fontId="1"/>
  </si>
  <si>
    <t>契約確認要否に正常な値を設定してください
(2021年03月時点では"required","notRequired")</t>
    <rPh sb="7" eb="9">
      <t>セイジョウ</t>
    </rPh>
    <rPh sb="10" eb="11">
      <t>アタイ</t>
    </rPh>
    <rPh sb="12" eb="14">
      <t>セッテイ</t>
    </rPh>
    <phoneticPr fontId="1"/>
  </si>
  <si>
    <t>14007E</t>
    <phoneticPr fontId="1"/>
  </si>
  <si>
    <t>「契約確認要否が要に設定されていますが、有効な利用者トークンが設定されておりません。有効な利用者トークンを設定してください。」</t>
    <rPh sb="5" eb="7">
      <t>ヨウヒ</t>
    </rPh>
    <rPh sb="8" eb="9">
      <t>ヨウ</t>
    </rPh>
    <rPh sb="10" eb="12">
      <t>セッテイ</t>
    </rPh>
    <rPh sb="20" eb="22">
      <t>ユウコウ</t>
    </rPh>
    <rPh sb="23" eb="26">
      <t>リヨウシャ</t>
    </rPh>
    <rPh sb="31" eb="33">
      <t>セッテイ</t>
    </rPh>
    <rPh sb="42" eb="44">
      <t>ユウコウ</t>
    </rPh>
    <rPh sb="45" eb="48">
      <t>リヨウシャ</t>
    </rPh>
    <rPh sb="53" eb="55">
      <t>セッテイ</t>
    </rPh>
    <phoneticPr fontId="1"/>
  </si>
  <si>
    <t>契約確認要否が要に設定されているが、有効な利用者トークンが設定されていない場合</t>
    <rPh sb="7" eb="8">
      <t>ヨウ</t>
    </rPh>
    <rPh sb="9" eb="11">
      <t>セッテイ</t>
    </rPh>
    <rPh sb="18" eb="20">
      <t>ユウコウ</t>
    </rPh>
    <rPh sb="21" eb="24">
      <t>リヨウシャ</t>
    </rPh>
    <rPh sb="29" eb="31">
      <t>セッテイ</t>
    </rPh>
    <rPh sb="37" eb="39">
      <t>バアイ</t>
    </rPh>
    <phoneticPr fontId="1"/>
  </si>
  <si>
    <t>有効な利用者トークンを設定してください。</t>
    <rPh sb="0" eb="2">
      <t>ユウコウ</t>
    </rPh>
    <rPh sb="3" eb="6">
      <t>リヨウシャ</t>
    </rPh>
    <rPh sb="11" eb="13">
      <t>セッテイ</t>
    </rPh>
    <phoneticPr fontId="1"/>
  </si>
  <si>
    <t xml:space="preserve">「有効な利用者トークンが設定されておりません。有効な利用者トークンを設定してください。」
</t>
    <phoneticPr fontId="1"/>
  </si>
  <si>
    <t>受信履歴登録要求時に利用者IDが空の場合(運用上発生しない想定)</t>
    <rPh sb="0" eb="2">
      <t>ジュシン</t>
    </rPh>
    <rPh sb="2" eb="4">
      <t>リレキ</t>
    </rPh>
    <rPh sb="4" eb="6">
      <t>トウロク</t>
    </rPh>
    <rPh sb="6" eb="8">
      <t>ヨウキュウ</t>
    </rPh>
    <rPh sb="8" eb="9">
      <t>ジ</t>
    </rPh>
    <rPh sb="10" eb="13">
      <t>リヨウシャ</t>
    </rPh>
    <rPh sb="16" eb="17">
      <t>カラ</t>
    </rPh>
    <rPh sb="18" eb="20">
      <t>バアイ</t>
    </rPh>
    <rPh sb="21" eb="23">
      <t>ウンヨウ</t>
    </rPh>
    <rPh sb="23" eb="24">
      <t>ジョウ</t>
    </rPh>
    <rPh sb="24" eb="26">
      <t>ハッセイ</t>
    </rPh>
    <rPh sb="29" eb="31">
      <t>ソウテイ</t>
    </rPh>
    <phoneticPr fontId="1"/>
  </si>
  <si>
    <t xml:space="preserve">「リソースURL:(リソースURL), リソース提供種別識別子:(リソース提供種別識別子), 提供者コネクタURL:(提供者コネクタURL), 契約トークン:(契約トークン)、データ提供IFが使用するカスタムヘッダー:(データ提供IFが使用するカスタムヘッダー)」
</t>
    <phoneticPr fontId="1"/>
  </si>
  <si>
    <t>データ交換I/F データ交換要求</t>
    <rPh sb="12" eb="14">
      <t>コウカン</t>
    </rPh>
    <rPh sb="14" eb="16">
      <t>ヨウキュウ</t>
    </rPh>
    <phoneticPr fontId="1"/>
  </si>
  <si>
    <t>データ交換要求処理実行時
契約トークン、データ提供IFが使用するカスタムヘッダーが未設定の場合は、"設定なし"で出力</t>
    <rPh sb="41" eb="44">
      <t>ミセッテイ</t>
    </rPh>
    <rPh sb="45" eb="47">
      <t>バアイ</t>
    </rPh>
    <rPh sb="50" eb="52">
      <t>セッテイ</t>
    </rPh>
    <rPh sb="56" eb="58">
      <t>シュツリョク</t>
    </rPh>
    <phoneticPr fontId="1"/>
  </si>
  <si>
    <t>データ交換I/F データ交換要求</t>
    <phoneticPr fontId="1"/>
  </si>
  <si>
    <t>透過(提供者 データ交換要求の設定値を返却)</t>
    <rPh sb="0" eb="2">
      <t>トウカ</t>
    </rPh>
    <rPh sb="3" eb="6">
      <t>テイキョウシャ</t>
    </rPh>
    <rPh sb="15" eb="18">
      <t>セッテイチ</t>
    </rPh>
    <rPh sb="19" eb="21">
      <t>ヘンキャク</t>
    </rPh>
    <phoneticPr fontId="1"/>
  </si>
  <si>
    <t>データ交換要求時に処理に失敗した場合に出力</t>
    <rPh sb="7" eb="8">
      <t>ジ</t>
    </rPh>
    <rPh sb="19" eb="21">
      <t>シュツリョク</t>
    </rPh>
    <phoneticPr fontId="1"/>
  </si>
  <si>
    <t>「クエリストリング: (クエリストリング),検索種別:(検索種別)」</t>
    <rPh sb="22" eb="24">
      <t>ケンサク</t>
    </rPh>
    <rPh sb="24" eb="26">
      <t>シュベツ</t>
    </rPh>
    <rPh sb="28" eb="30">
      <t>ケンサク</t>
    </rPh>
    <rPh sb="30" eb="32">
      <t>シュベツ</t>
    </rPh>
    <phoneticPr fontId="1"/>
  </si>
  <si>
    <t xml:space="preserve">カタログ検索I/F カタログ横断検索要求処理
</t>
    <rPh sb="4" eb="6">
      <t>ケンサク</t>
    </rPh>
    <rPh sb="14" eb="16">
      <t>オウダン</t>
    </rPh>
    <rPh sb="16" eb="18">
      <t>ケンサク</t>
    </rPh>
    <rPh sb="18" eb="20">
      <t>ヨウキュウ</t>
    </rPh>
    <rPh sb="20" eb="22">
      <t>ショリ</t>
    </rPh>
    <phoneticPr fontId="1"/>
  </si>
  <si>
    <t>カタログ横断検索要求処理実行時</t>
    <phoneticPr fontId="1"/>
  </si>
  <si>
    <t>支援サービス群横断検索(CKAN)への検索処理に失敗した場合に出力</t>
    <rPh sb="0" eb="2">
      <t>シエン</t>
    </rPh>
    <rPh sb="6" eb="7">
      <t>グン</t>
    </rPh>
    <rPh sb="7" eb="9">
      <t>オウダン</t>
    </rPh>
    <rPh sb="9" eb="11">
      <t>ケンサク</t>
    </rPh>
    <rPh sb="19" eb="21">
      <t>ケンサク</t>
    </rPh>
    <rPh sb="21" eb="23">
      <t>ショリ</t>
    </rPh>
    <rPh sb="31" eb="33">
      <t>シュツリョク</t>
    </rPh>
    <phoneticPr fontId="1"/>
  </si>
  <si>
    <t>17001N</t>
    <phoneticPr fontId="1"/>
  </si>
  <si>
    <t>「クエリストリング: (クエリストリング),提供者コネクタURL:(提供者コネクタURL),契約トークン:(契約トークン),検索種別:(検索種別)」</t>
    <rPh sb="62" eb="64">
      <t>ケンサク</t>
    </rPh>
    <rPh sb="64" eb="66">
      <t>シュベツ</t>
    </rPh>
    <rPh sb="68" eb="70">
      <t>ケンサク</t>
    </rPh>
    <rPh sb="70" eb="72">
      <t>シュベツ</t>
    </rPh>
    <phoneticPr fontId="1"/>
  </si>
  <si>
    <t>カタログ詳細検索要求処理実行時
契約トークンが未設定の場合は、(契約トークン)を"設定なし"で出力</t>
    <rPh sb="4" eb="6">
      <t>ショウサイ</t>
    </rPh>
    <rPh sb="16" eb="18">
      <t>ケイヤク</t>
    </rPh>
    <rPh sb="32" eb="34">
      <t>ケイヤク</t>
    </rPh>
    <phoneticPr fontId="1"/>
  </si>
  <si>
    <t>提供者側のカタログ登録送信I/Fのカタログ詳細検索要求呼び出し時にエラーが発生した場合</t>
    <rPh sb="27" eb="28">
      <t>ヨ</t>
    </rPh>
    <rPh sb="29" eb="30">
      <t>ダ</t>
    </rPh>
    <rPh sb="31" eb="32">
      <t>ジ</t>
    </rPh>
    <rPh sb="37" eb="39">
      <t>ハッセイ</t>
    </rPh>
    <rPh sb="41" eb="43">
      <t>バアイ</t>
    </rPh>
    <phoneticPr fontId="1"/>
  </si>
  <si>
    <t>18001N</t>
  </si>
  <si>
    <t>「リソースURL: (リソースURL), リソース提供手段識別子:(リソース提供手段識別子), 提供者ID:(提供者ID),契約確認要否:(契約確認要否),利用者トークン:(利用者トークン)」</t>
  </si>
  <si>
    <t>コネクタメイン データ取得要求
(HTTP NGSI)処理</t>
    <rPh sb="11" eb="13">
      <t>シュトク</t>
    </rPh>
    <phoneticPr fontId="1"/>
  </si>
  <si>
    <t>データ取得要求処理実行時
契約トークンが未設定の場合は、(契約トークン)を"設定なし"で出力</t>
    <rPh sb="3" eb="5">
      <t>シュトク</t>
    </rPh>
    <rPh sb="20" eb="23">
      <t>ミセッテイ</t>
    </rPh>
    <rPh sb="24" eb="26">
      <t>バアイ</t>
    </rPh>
    <rPh sb="38" eb="40">
      <t>セッテイ</t>
    </rPh>
    <rPh sb="44" eb="46">
      <t>シュツリョク</t>
    </rPh>
    <phoneticPr fontId="1"/>
  </si>
  <si>
    <t>18002E</t>
    <phoneticPr fontId="1"/>
  </si>
  <si>
    <t>リソース提供手段識別子確認時に不正な値が設定されている場合</t>
    <rPh sb="4" eb="6">
      <t>テイキョウ</t>
    </rPh>
    <rPh sb="6" eb="8">
      <t>シュダン</t>
    </rPh>
    <rPh sb="8" eb="11">
      <t>シキベツシ</t>
    </rPh>
    <rPh sb="11" eb="13">
      <t>カクニン</t>
    </rPh>
    <rPh sb="13" eb="14">
      <t>ジ</t>
    </rPh>
    <rPh sb="15" eb="17">
      <t>フセイ</t>
    </rPh>
    <rPh sb="18" eb="19">
      <t>アタイ</t>
    </rPh>
    <rPh sb="20" eb="22">
      <t>セッテイ</t>
    </rPh>
    <rPh sb="27" eb="29">
      <t>バアイ</t>
    </rPh>
    <phoneticPr fontId="1"/>
  </si>
  <si>
    <t xml:space="preserve">来歴管理呼び出しI/F 受信履歴登録要求
</t>
    <rPh sb="12" eb="14">
      <t>ジュシン</t>
    </rPh>
    <phoneticPr fontId="1"/>
  </si>
  <si>
    <t>来歴管理I/F 受信履歴登録要求処理実行時</t>
    <rPh sb="8" eb="10">
      <t>ジュシン</t>
    </rPh>
    <rPh sb="10" eb="12">
      <t>リレキ</t>
    </rPh>
    <rPh sb="12" eb="14">
      <t>トウロク</t>
    </rPh>
    <rPh sb="14" eb="16">
      <t>ヨウキュウ</t>
    </rPh>
    <rPh sb="16" eb="18">
      <t>ショリ</t>
    </rPh>
    <rPh sb="18" eb="20">
      <t>ジッコウ</t>
    </rPh>
    <rPh sb="20" eb="21">
      <t>ジ</t>
    </rPh>
    <phoneticPr fontId="1"/>
  </si>
  <si>
    <t xml:space="preserve">「トークン情報:(トークン情報), 利用者コネクタID:(利用者コネクタID), 利用者コネクタのシークレット:(利用者コネクタのシークレット)」
</t>
    <rPh sb="5" eb="7">
      <t>ジョウホウ</t>
    </rPh>
    <rPh sb="13" eb="15">
      <t>ジョウホウ</t>
    </rPh>
    <rPh sb="18" eb="21">
      <t>リヨウシャ</t>
    </rPh>
    <rPh sb="29" eb="32">
      <t>リヨウシャ</t>
    </rPh>
    <rPh sb="41" eb="44">
      <t>リヨウシャ</t>
    </rPh>
    <rPh sb="57" eb="60">
      <t>リヨウシャ</t>
    </rPh>
    <phoneticPr fontId="1"/>
  </si>
  <si>
    <t xml:space="preserve">「交換実績記録用リソースID:(交換実績記録用リソースID), 履歴取得方向:(履歴取得方向), 検索深度:(検索深度)」
</t>
    <rPh sb="1" eb="3">
      <t>コウカン</t>
    </rPh>
    <rPh sb="3" eb="5">
      <t>ジッセキ</t>
    </rPh>
    <rPh sb="5" eb="8">
      <t>キロクヨウ</t>
    </rPh>
    <rPh sb="16" eb="18">
      <t>コウカン</t>
    </rPh>
    <rPh sb="18" eb="20">
      <t>ジッセキ</t>
    </rPh>
    <rPh sb="20" eb="23">
      <t>キロクヨウ</t>
    </rPh>
    <rPh sb="32" eb="34">
      <t>リレキ</t>
    </rPh>
    <rPh sb="34" eb="36">
      <t>シュトク</t>
    </rPh>
    <rPh sb="36" eb="38">
      <t>ホウコウ</t>
    </rPh>
    <rPh sb="40" eb="42">
      <t>リレキ</t>
    </rPh>
    <rPh sb="42" eb="44">
      <t>シュトク</t>
    </rPh>
    <rPh sb="44" eb="46">
      <t>ホウコウ</t>
    </rPh>
    <rPh sb="49" eb="51">
      <t>ケンサク</t>
    </rPh>
    <rPh sb="51" eb="53">
      <t>シンド</t>
    </rPh>
    <rPh sb="55" eb="57">
      <t>ケンサク</t>
    </rPh>
    <rPh sb="57" eb="59">
      <t>シンド</t>
    </rPh>
    <phoneticPr fontId="1"/>
  </si>
  <si>
    <t>コネクタメイン 来歴確認呼び出し</t>
    <phoneticPr fontId="1"/>
  </si>
  <si>
    <t>コネクタメイン 来歴確認呼び出し処理実行時</t>
    <rPh sb="8" eb="10">
      <t>ライレキ</t>
    </rPh>
    <rPh sb="10" eb="12">
      <t>カクニン</t>
    </rPh>
    <rPh sb="12" eb="13">
      <t>ヨ</t>
    </rPh>
    <rPh sb="14" eb="15">
      <t>ダ</t>
    </rPh>
    <rPh sb="16" eb="18">
      <t>ショリ</t>
    </rPh>
    <rPh sb="18" eb="20">
      <t>ジッコウ</t>
    </rPh>
    <rPh sb="20" eb="21">
      <t>ジ</t>
    </rPh>
    <phoneticPr fontId="1"/>
  </si>
  <si>
    <t xml:space="preserve">透過(来歴管理呼び出しI/Fからのレスポンスの設定値を返却)
</t>
    <rPh sb="0" eb="2">
      <t>トウカ</t>
    </rPh>
    <rPh sb="3" eb="5">
      <t>ライレキ</t>
    </rPh>
    <rPh sb="5" eb="7">
      <t>カンリ</t>
    </rPh>
    <rPh sb="7" eb="8">
      <t>ヨ</t>
    </rPh>
    <rPh sb="9" eb="10">
      <t>ダ</t>
    </rPh>
    <rPh sb="23" eb="26">
      <t>セッテイチ</t>
    </rPh>
    <rPh sb="27" eb="29">
      <t>ヘンキャク</t>
    </rPh>
    <phoneticPr fontId="1"/>
  </si>
  <si>
    <t>コネクタメイン 来歴確認呼び出し処理でエラーが発生した場合</t>
    <rPh sb="8" eb="10">
      <t>ライレキ</t>
    </rPh>
    <rPh sb="10" eb="12">
      <t>カクニン</t>
    </rPh>
    <rPh sb="12" eb="13">
      <t>ヨ</t>
    </rPh>
    <rPh sb="14" eb="15">
      <t>ダ</t>
    </rPh>
    <rPh sb="16" eb="18">
      <t>ショリ</t>
    </rPh>
    <rPh sb="23" eb="25">
      <t>ハッセイ</t>
    </rPh>
    <rPh sb="27" eb="29">
      <t>バアイ</t>
    </rPh>
    <phoneticPr fontId="1"/>
  </si>
  <si>
    <t>「来歴管理I/Fからのレスポンスを正常に取得できませんでした」</t>
    <rPh sb="17" eb="19">
      <t>セイジョウ</t>
    </rPh>
    <rPh sb="20" eb="22">
      <t>シュトク</t>
    </rPh>
    <phoneticPr fontId="1"/>
  </si>
  <si>
    <t>来歴管理I/F 来歴登録API呼び出しに成功したがレスポンスを正常に取得できなかった場合</t>
    <rPh sb="0" eb="2">
      <t>ライレキ</t>
    </rPh>
    <rPh sb="2" eb="4">
      <t>カンリ</t>
    </rPh>
    <rPh sb="8" eb="10">
      <t>ライレキ</t>
    </rPh>
    <rPh sb="10" eb="12">
      <t>トウロク</t>
    </rPh>
    <rPh sb="15" eb="16">
      <t>ヨ</t>
    </rPh>
    <rPh sb="17" eb="18">
      <t>ダ</t>
    </rPh>
    <rPh sb="20" eb="22">
      <t>セイコウ</t>
    </rPh>
    <rPh sb="31" eb="33">
      <t>セイジョウ</t>
    </rPh>
    <rPh sb="34" eb="36">
      <t>シュトク</t>
    </rPh>
    <rPh sb="42" eb="44">
      <t>バアイ</t>
    </rPh>
    <phoneticPr fontId="1"/>
  </si>
  <si>
    <t>来歴管理I/Fからのレスポンスを確認してください</t>
    <rPh sb="16" eb="18">
      <t>カクニン</t>
    </rPh>
    <phoneticPr fontId="1"/>
  </si>
  <si>
    <t>1B004E</t>
    <phoneticPr fontId="1"/>
  </si>
  <si>
    <t>「履歴取得方向(direction)の値が不正です。履歴取得方向の値を確認してください。」</t>
    <rPh sb="19" eb="20">
      <t>アタイ</t>
    </rPh>
    <rPh sb="21" eb="23">
      <t>フセイ</t>
    </rPh>
    <rPh sb="33" eb="34">
      <t>アタイ</t>
    </rPh>
    <rPh sb="35" eb="37">
      <t>カクニン</t>
    </rPh>
    <phoneticPr fontId="1"/>
  </si>
  <si>
    <t>来歴管理呼び出しI/F 来歴確認呼び出し処理で履歴取得方向に不正な値が設定されている場合</t>
    <rPh sb="0" eb="2">
      <t>ライレキ</t>
    </rPh>
    <rPh sb="2" eb="4">
      <t>カンリ</t>
    </rPh>
    <rPh sb="4" eb="5">
      <t>ヨ</t>
    </rPh>
    <rPh sb="6" eb="7">
      <t>ダ</t>
    </rPh>
    <rPh sb="12" eb="14">
      <t>ライレキ</t>
    </rPh>
    <rPh sb="14" eb="16">
      <t>カクニン</t>
    </rPh>
    <rPh sb="16" eb="17">
      <t>ヨ</t>
    </rPh>
    <rPh sb="18" eb="19">
      <t>ダ</t>
    </rPh>
    <rPh sb="20" eb="22">
      <t>ショリ</t>
    </rPh>
    <rPh sb="30" eb="32">
      <t>フセイ</t>
    </rPh>
    <rPh sb="33" eb="34">
      <t>アタイ</t>
    </rPh>
    <rPh sb="35" eb="37">
      <t>セッテイ</t>
    </rPh>
    <rPh sb="42" eb="44">
      <t>バアイ</t>
    </rPh>
    <phoneticPr fontId="1"/>
  </si>
  <si>
    <t>履歴取得方向の値を確認してください</t>
    <phoneticPr fontId="1"/>
  </si>
  <si>
    <t>1B005E</t>
    <phoneticPr fontId="1"/>
  </si>
  <si>
    <t>「検索深度(depth)の値が不正です。検索深度の値を確認してください。」</t>
    <rPh sb="1" eb="5">
      <t>ケンサクシンド</t>
    </rPh>
    <rPh sb="13" eb="14">
      <t>アタイ</t>
    </rPh>
    <rPh sb="15" eb="17">
      <t>フセイ</t>
    </rPh>
    <rPh sb="20" eb="24">
      <t>ケンサクシンド</t>
    </rPh>
    <rPh sb="25" eb="26">
      <t>アタイ</t>
    </rPh>
    <rPh sb="27" eb="29">
      <t>カクニン</t>
    </rPh>
    <phoneticPr fontId="1"/>
  </si>
  <si>
    <t>来歴管理呼び出しI/F 来歴確認呼び出し処理で検索深度に不正な値が設定されている場合</t>
    <rPh sb="0" eb="2">
      <t>ライレキ</t>
    </rPh>
    <rPh sb="2" eb="4">
      <t>カンリ</t>
    </rPh>
    <rPh sb="4" eb="5">
      <t>ヨ</t>
    </rPh>
    <rPh sb="6" eb="7">
      <t>ダ</t>
    </rPh>
    <rPh sb="12" eb="14">
      <t>ライレキ</t>
    </rPh>
    <rPh sb="14" eb="16">
      <t>カクニン</t>
    </rPh>
    <rPh sb="16" eb="17">
      <t>ヨ</t>
    </rPh>
    <rPh sb="18" eb="19">
      <t>ダ</t>
    </rPh>
    <rPh sb="20" eb="22">
      <t>ショリ</t>
    </rPh>
    <rPh sb="28" eb="30">
      <t>フセイ</t>
    </rPh>
    <rPh sb="31" eb="32">
      <t>アタイ</t>
    </rPh>
    <rPh sb="33" eb="35">
      <t>セッテイ</t>
    </rPh>
    <rPh sb="40" eb="42">
      <t>バアイ</t>
    </rPh>
    <phoneticPr fontId="1"/>
  </si>
  <si>
    <t>検索深度の値を確認してください</t>
    <phoneticPr fontId="1"/>
  </si>
  <si>
    <t>1C001N</t>
    <phoneticPr fontId="1"/>
  </si>
  <si>
    <t xml:space="preserve">「履歴ID検索用文字列:(履歴ID検索用文字列)」
</t>
    <rPh sb="1" eb="3">
      <t>リレキ</t>
    </rPh>
    <rPh sb="5" eb="8">
      <t>ケンサクヨウ</t>
    </rPh>
    <rPh sb="8" eb="11">
      <t>モジレツ</t>
    </rPh>
    <rPh sb="13" eb="15">
      <t>リレキ</t>
    </rPh>
    <rPh sb="17" eb="20">
      <t>ケンサクヨウ</t>
    </rPh>
    <rPh sb="20" eb="23">
      <t>モジレツ</t>
    </rPh>
    <phoneticPr fontId="1"/>
  </si>
  <si>
    <t>コネクタメイン 履歴ID検索呼び出し</t>
    <rPh sb="8" eb="10">
      <t>リレキ</t>
    </rPh>
    <rPh sb="12" eb="14">
      <t>ケンサク</t>
    </rPh>
    <phoneticPr fontId="1"/>
  </si>
  <si>
    <t>コネクタメイン 履歴ID検索呼び出し処理でエラーが発生した場合</t>
    <rPh sb="8" eb="10">
      <t>ケンサク</t>
    </rPh>
    <rPh sb="10" eb="11">
      <t>ヨ</t>
    </rPh>
    <rPh sb="12" eb="13">
      <t>ダ</t>
    </rPh>
    <rPh sb="14" eb="16">
      <t>ショリ</t>
    </rPh>
    <rPh sb="21" eb="23">
      <t>ハッセイ</t>
    </rPh>
    <rPh sb="25" eb="27">
      <t>バアイ</t>
    </rPh>
    <phoneticPr fontId="1"/>
  </si>
  <si>
    <t>来歴管理I/F 履歴ID検索API呼び出しに成功したがレスポンスを正常に取得できなかった場合</t>
    <rPh sb="0" eb="2">
      <t>ライレキ</t>
    </rPh>
    <rPh sb="2" eb="4">
      <t>カンリ</t>
    </rPh>
    <rPh sb="8" eb="10">
      <t>リレキ</t>
    </rPh>
    <rPh sb="12" eb="14">
      <t>ケンサク</t>
    </rPh>
    <rPh sb="17" eb="18">
      <t>ヨ</t>
    </rPh>
    <rPh sb="19" eb="20">
      <t>ダ</t>
    </rPh>
    <rPh sb="22" eb="24">
      <t>セイコウ</t>
    </rPh>
    <rPh sb="33" eb="35">
      <t>セイジョウ</t>
    </rPh>
    <rPh sb="36" eb="38">
      <t>シュトク</t>
    </rPh>
    <rPh sb="44" eb="46">
      <t>バアイ</t>
    </rPh>
    <phoneticPr fontId="1"/>
  </si>
  <si>
    <t>来歴管理呼び出しI/F 来歴確認呼び出し</t>
    <rPh sb="0" eb="2">
      <t>ライレキ</t>
    </rPh>
    <rPh sb="2" eb="4">
      <t>カンリ</t>
    </rPh>
    <rPh sb="4" eb="5">
      <t>ヨ</t>
    </rPh>
    <rPh sb="6" eb="7">
      <t>ダ</t>
    </rPh>
    <phoneticPr fontId="1"/>
  </si>
  <si>
    <t>来歴管理呼び出しI/F 来歴確認呼び出し処理実行時</t>
    <rPh sb="12" eb="14">
      <t>ライレキ</t>
    </rPh>
    <rPh sb="14" eb="16">
      <t>カクニン</t>
    </rPh>
    <rPh sb="16" eb="17">
      <t>ヨ</t>
    </rPh>
    <rPh sb="18" eb="19">
      <t>ダ</t>
    </rPh>
    <rPh sb="20" eb="22">
      <t>ショリ</t>
    </rPh>
    <rPh sb="22" eb="24">
      <t>ジッコウ</t>
    </rPh>
    <rPh sb="24" eb="25">
      <t>ジ</t>
    </rPh>
    <phoneticPr fontId="1"/>
  </si>
  <si>
    <t>来歴管理呼び出しI/F 来歴確認呼び出し</t>
    <phoneticPr fontId="1"/>
  </si>
  <si>
    <t xml:space="preserve">透過(来歴管理I/Fからのレスポンスの設定値を返却)
</t>
    <rPh sb="0" eb="2">
      <t>トウカ</t>
    </rPh>
    <rPh sb="3" eb="5">
      <t>ライレキ</t>
    </rPh>
    <rPh sb="5" eb="7">
      <t>カンリ</t>
    </rPh>
    <rPh sb="19" eb="22">
      <t>セッテイチ</t>
    </rPh>
    <rPh sb="23" eb="25">
      <t>ヘンキャク</t>
    </rPh>
    <phoneticPr fontId="1"/>
  </si>
  <si>
    <t>来歴管理呼び出しI/F 来歴確認呼び出し処理でエラーが発生した場合</t>
    <rPh sb="0" eb="2">
      <t>ライレキ</t>
    </rPh>
    <rPh sb="2" eb="4">
      <t>カンリ</t>
    </rPh>
    <rPh sb="4" eb="5">
      <t>ヨ</t>
    </rPh>
    <rPh sb="6" eb="7">
      <t>ダ</t>
    </rPh>
    <rPh sb="12" eb="14">
      <t>ライレキ</t>
    </rPh>
    <rPh sb="14" eb="16">
      <t>カクニン</t>
    </rPh>
    <rPh sb="16" eb="17">
      <t>ヨ</t>
    </rPh>
    <rPh sb="18" eb="19">
      <t>ダ</t>
    </rPh>
    <rPh sb="20" eb="22">
      <t>ショリ</t>
    </rPh>
    <rPh sb="27" eb="29">
      <t>ハッセイ</t>
    </rPh>
    <rPh sb="31" eb="33">
      <t>バアイ</t>
    </rPh>
    <phoneticPr fontId="1"/>
  </si>
  <si>
    <t>来歴管理I/F 来歴確認API呼び出しに成功したがレスポンスを正常に取得できなかった場合</t>
    <rPh sb="0" eb="2">
      <t>ライレキ</t>
    </rPh>
    <rPh sb="2" eb="4">
      <t>カンリ</t>
    </rPh>
    <rPh sb="8" eb="10">
      <t>ライレキ</t>
    </rPh>
    <rPh sb="10" eb="12">
      <t>カクニン</t>
    </rPh>
    <rPh sb="15" eb="16">
      <t>ヨ</t>
    </rPh>
    <rPh sb="17" eb="18">
      <t>ダ</t>
    </rPh>
    <rPh sb="20" eb="22">
      <t>セイコウ</t>
    </rPh>
    <rPh sb="31" eb="33">
      <t>セイジョウ</t>
    </rPh>
    <rPh sb="34" eb="36">
      <t>シュトク</t>
    </rPh>
    <rPh sb="42" eb="44">
      <t>バアイ</t>
    </rPh>
    <phoneticPr fontId="1"/>
  </si>
  <si>
    <t>来歴管理呼び出しI/F 履歴ID検索呼び出し</t>
    <rPh sb="12" eb="14">
      <t>リレキ</t>
    </rPh>
    <rPh sb="16" eb="18">
      <t>ケンサク</t>
    </rPh>
    <phoneticPr fontId="1"/>
  </si>
  <si>
    <t>来歴管理呼び出しI/F 履歴ID検索呼び出し処理実行時</t>
    <rPh sb="12" eb="14">
      <t>リレキ</t>
    </rPh>
    <rPh sb="16" eb="18">
      <t>ケンサク</t>
    </rPh>
    <rPh sb="18" eb="19">
      <t>ヨ</t>
    </rPh>
    <rPh sb="20" eb="21">
      <t>ダ</t>
    </rPh>
    <rPh sb="22" eb="24">
      <t>ショリ</t>
    </rPh>
    <rPh sb="24" eb="26">
      <t>ジッコウ</t>
    </rPh>
    <rPh sb="26" eb="27">
      <t>ジ</t>
    </rPh>
    <phoneticPr fontId="1"/>
  </si>
  <si>
    <t>来歴管理呼び出しI/F 履歴ID検索呼び出し処理でエラーが発生した場合</t>
    <rPh sb="0" eb="2">
      <t>ライレキ</t>
    </rPh>
    <rPh sb="2" eb="4">
      <t>カンリ</t>
    </rPh>
    <rPh sb="4" eb="5">
      <t>ヨ</t>
    </rPh>
    <rPh sb="6" eb="7">
      <t>ダ</t>
    </rPh>
    <rPh sb="12" eb="14">
      <t>リレキ</t>
    </rPh>
    <rPh sb="16" eb="18">
      <t>ケンサク</t>
    </rPh>
    <rPh sb="18" eb="19">
      <t>ヨ</t>
    </rPh>
    <rPh sb="20" eb="21">
      <t>ダ</t>
    </rPh>
    <rPh sb="22" eb="24">
      <t>ショリ</t>
    </rPh>
    <rPh sb="29" eb="31">
      <t>ハッセイ</t>
    </rPh>
    <rPh sb="33" eb="35">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</si>
</sst>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
  </numFmts>
  <fonts count="17">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11"/>
      <color theme="1"/>
      <name val="ＭＳ Ｐゴシック"/>
      <family val="2"/>
      <charset val="128"/>
      <scheme val="minor"/>
    </font>
    <font>
      <sz val="11"/>
      <color theme="1"/>
      <name val="Meiryo UI"/>
      <family val="3"/>
      <charset val="128"/>
    </font>
    <font>
      <sz val="11"/>
      <color rgb="FFFF0000"/>
      <name val="Meiryo UI"/>
      <family val="3"/>
      <charset val="128"/>
    </font>
    <font>
      <sz val="11"/>
      <name val="Meiryo UI"/>
      <family val="3"/>
      <charset val="128"/>
    </font>
    <font>
      <b/>
      <u/>
      <sz val="11"/>
      <color theme="1"/>
      <name val="Meiryo UI"/>
      <family val="3"/>
      <charset val="128"/>
    </font>
    <font>
      <u/>
      <sz val="11"/>
      <color theme="10"/>
      <name val="Meiryo UI"/>
      <family val="3"/>
      <charset val="128"/>
    </font>
    <font>
      <sz val="10.5"/>
      <color theme="1"/>
      <name val="ＭＳ 明朝"/>
      <family val="1"/>
      <charset val="128"/>
    </font>
    <font>
      <sz val="11"/>
      <color rgb="FFCCFFCC"/>
      <name val="Meiryo UI"/>
      <family val="3"/>
      <charset val="128"/>
    </font>
    <font>
      <sz val="11"/>
      <color theme="1"/>
      <name val="ＭＳ ゴシック"/>
      <family val="3"/>
      <charset val="128"/>
    </font>
    <font>
      <b/>
      <sz val="11"/>
      <color theme="1"/>
      <name val="ＭＳ ゴシック"/>
      <family val="3"/>
      <charset val="128"/>
    </font>
    <font>
      <b/>
      <sz val="11"/>
      <color theme="1"/>
      <name val="ＭＳ Ｐゴシック"/>
      <family val="3"/>
      <charset val="128"/>
      <scheme val="minor"/>
    </font>
    <font>
      <sz val="11"/>
      <name val="ＭＳ ゴシック"/>
      <family val="3"/>
      <charset val="128"/>
    </font>
    <font>
      <sz val="11"/>
      <color rgb="FFFF0000"/>
      <name val="ＭＳ ゴシック"/>
      <family val="3"/>
      <charset val="128"/>
    </font>
    <font>
      <sz val="11"/>
      <color rgb="FFFF0000"/>
      <name val="ＭＳ Ｐゴシック"/>
      <family val="3"/>
      <charset val="128"/>
      <scheme val="minor"/>
    </font>
  </fonts>
  <fills count="7">
    <fill>
      <patternFill patternType="none"/>
    </fill>
    <fill>
      <patternFill patternType="gray125"/>
    </fill>
    <fill>
      <patternFill patternType="solid">
        <fgColor rgb="FFCCFFCC"/>
        <bgColor indexed="64"/>
      </patternFill>
    </fill>
    <fill>
      <patternFill patternType="solid">
        <fgColor theme="0" tint="-0.249977111117893"/>
        <bgColor indexed="64"/>
      </patternFill>
    </fill>
    <fill>
      <patternFill patternType="solid">
        <fgColor rgb="FFFFFFCC"/>
        <bgColor indexed="64"/>
      </patternFill>
    </fill>
    <fill>
      <patternFill patternType="solid">
        <fgColor rgb="FF99FF99"/>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0" borderId="0">
      <alignment vertical="center"/>
    </xf>
  </cellStyleXfs>
  <cellXfs count="135">
    <xf numFmtId="0" fontId="0" fillId="0" borderId="0" xfId="0">
      <alignment vertical="center"/>
    </xf>
    <xf numFmtId="0" fontId="4" fillId="0" borderId="0" xfId="2" applyFont="1">
      <alignment vertical="center"/>
    </xf>
    <xf numFmtId="0" fontId="4" fillId="0" borderId="0" xfId="2" applyFont="1" applyAlignment="1">
      <alignment horizontal="center" vertical="center"/>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vertical="center" wrapText="1"/>
    </xf>
    <xf numFmtId="0" fontId="7" fillId="0" borderId="0" xfId="0" applyFont="1">
      <alignment vertical="center"/>
    </xf>
    <xf numFmtId="0" fontId="6" fillId="0" borderId="1" xfId="1" applyFont="1" applyBorder="1">
      <alignment vertical="center"/>
    </xf>
    <xf numFmtId="0" fontId="4" fillId="2" borderId="1" xfId="0" applyFont="1" applyFill="1" applyBorder="1" applyAlignment="1">
      <alignment horizontal="center" vertical="center"/>
    </xf>
    <xf numFmtId="176" fontId="4" fillId="0" borderId="1" xfId="0" applyNumberFormat="1" applyFont="1" applyBorder="1" applyAlignment="1">
      <alignment vertical="top"/>
    </xf>
    <xf numFmtId="176" fontId="4" fillId="0" borderId="1" xfId="0" applyNumberFormat="1" applyFont="1" applyBorder="1" applyAlignment="1">
      <alignment horizontal="center" vertical="top"/>
    </xf>
    <xf numFmtId="14" fontId="4" fillId="0" borderId="1" xfId="0" applyNumberFormat="1" applyFont="1" applyBorder="1" applyAlignment="1">
      <alignment horizontal="center" vertical="top"/>
    </xf>
    <xf numFmtId="176" fontId="4" fillId="0" borderId="1" xfId="0" applyNumberFormat="1" applyFont="1" applyBorder="1" applyAlignment="1">
      <alignment vertical="top" wrapText="1"/>
    </xf>
    <xf numFmtId="0" fontId="8" fillId="0" borderId="0" xfId="1" quotePrefix="1" applyFont="1" applyBorder="1">
      <alignment vertical="center"/>
    </xf>
    <xf numFmtId="0" fontId="6" fillId="0" borderId="0" xfId="1" applyFont="1" applyBorder="1">
      <alignment vertical="center"/>
    </xf>
    <xf numFmtId="0" fontId="6" fillId="0" borderId="1" xfId="1" applyFont="1" applyBorder="1" applyAlignment="1">
      <alignment vertical="center" wrapText="1"/>
    </xf>
    <xf numFmtId="0" fontId="5" fillId="0" borderId="0" xfId="0" applyFont="1">
      <alignment vertical="center"/>
    </xf>
    <xf numFmtId="176" fontId="6" fillId="0" borderId="1" xfId="0" applyNumberFormat="1" applyFont="1" applyBorder="1" applyAlignment="1">
      <alignment vertical="top"/>
    </xf>
    <xf numFmtId="0" fontId="6" fillId="0" borderId="1" xfId="1" applyFont="1" applyFill="1" applyBorder="1" applyAlignment="1">
      <alignment vertical="center" wrapText="1"/>
    </xf>
    <xf numFmtId="0" fontId="9" fillId="0" borderId="0" xfId="0" applyFont="1">
      <alignment vertical="center"/>
    </xf>
    <xf numFmtId="0" fontId="4" fillId="3" borderId="1" xfId="0" applyFont="1" applyFill="1" applyBorder="1">
      <alignment vertical="center"/>
    </xf>
    <xf numFmtId="0" fontId="6" fillId="3" borderId="1" xfId="1" applyFont="1" applyFill="1" applyBorder="1" applyAlignment="1">
      <alignment vertical="center" wrapText="1"/>
    </xf>
    <xf numFmtId="0" fontId="6" fillId="3" borderId="1" xfId="1" applyFont="1" applyFill="1" applyBorder="1">
      <alignment vertical="center"/>
    </xf>
    <xf numFmtId="0" fontId="4" fillId="3" borderId="1" xfId="0" applyFont="1" applyFill="1" applyBorder="1" applyAlignment="1">
      <alignment vertical="center" wrapText="1"/>
    </xf>
    <xf numFmtId="0" fontId="6" fillId="0" borderId="1" xfId="1" applyFont="1" applyBorder="1" applyAlignment="1">
      <alignment vertical="center"/>
    </xf>
    <xf numFmtId="0" fontId="6" fillId="3" borderId="1" xfId="1" applyFont="1" applyFill="1" applyBorder="1" applyAlignment="1">
      <alignment vertical="center"/>
    </xf>
    <xf numFmtId="0" fontId="6" fillId="0" borderId="1" xfId="1" applyFont="1" applyFill="1" applyBorder="1" applyAlignment="1">
      <alignment vertical="center"/>
    </xf>
    <xf numFmtId="0" fontId="6" fillId="0" borderId="0" xfId="1" applyFont="1" applyBorder="1" applyAlignment="1">
      <alignment vertical="center"/>
    </xf>
    <xf numFmtId="0" fontId="4" fillId="0" borderId="1" xfId="0" applyFont="1" applyBorder="1" applyAlignment="1">
      <alignment horizontal="center" vertical="center"/>
    </xf>
    <xf numFmtId="0" fontId="6" fillId="0" borderId="1" xfId="1" applyFont="1" applyBorder="1" applyAlignment="1">
      <alignment horizontal="right" vertical="center" wrapText="1"/>
    </xf>
    <xf numFmtId="0" fontId="4" fillId="2" borderId="1" xfId="0" applyFont="1" applyFill="1" applyBorder="1">
      <alignment vertical="center"/>
    </xf>
    <xf numFmtId="0" fontId="4" fillId="0" borderId="0" xfId="0" applyFont="1" applyAlignment="1">
      <alignment vertical="center" wrapText="1"/>
    </xf>
    <xf numFmtId="0" fontId="4" fillId="0" borderId="1" xfId="2" applyFont="1" applyBorder="1">
      <alignment vertical="center"/>
    </xf>
    <xf numFmtId="0" fontId="4" fillId="0" borderId="1" xfId="2" applyFont="1" applyBorder="1" applyAlignment="1">
      <alignment vertical="center" wrapText="1"/>
    </xf>
    <xf numFmtId="177" fontId="4" fillId="0" borderId="1" xfId="0" applyNumberFormat="1" applyFont="1" applyBorder="1" applyAlignment="1">
      <alignment horizontal="right" vertical="center"/>
    </xf>
    <xf numFmtId="177" fontId="4" fillId="0" borderId="1" xfId="0" applyNumberFormat="1" applyFont="1" applyBorder="1" applyAlignment="1">
      <alignment horizontal="left" vertical="center"/>
    </xf>
    <xf numFmtId="177" fontId="4" fillId="0" borderId="1" xfId="0" applyNumberFormat="1" applyFont="1" applyBorder="1" applyAlignment="1">
      <alignment horizontal="left" vertical="center" wrapText="1"/>
    </xf>
    <xf numFmtId="0" fontId="4" fillId="0" borderId="1" xfId="0" applyFont="1" applyBorder="1" applyAlignment="1">
      <alignment horizontal="lef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lignment vertical="center"/>
    </xf>
    <xf numFmtId="0" fontId="0" fillId="0" borderId="1" xfId="0" quotePrefix="1" applyBorder="1" applyAlignment="1">
      <alignment horizontal="center" vertical="center"/>
    </xf>
    <xf numFmtId="0" fontId="0" fillId="0" borderId="6" xfId="0" applyBorder="1" applyAlignment="1">
      <alignment horizontal="center" vertical="center" wrapText="1"/>
    </xf>
    <xf numFmtId="0" fontId="0" fillId="0" borderId="6" xfId="0" quotePrefix="1" applyBorder="1" applyAlignment="1">
      <alignment horizontal="center" vertical="center"/>
    </xf>
    <xf numFmtId="0" fontId="0" fillId="0" borderId="0" xfId="0" quotePrefix="1" applyAlignment="1">
      <alignment horizontal="center" vertical="center"/>
    </xf>
    <xf numFmtId="0" fontId="0" fillId="0" borderId="5" xfId="0" quotePrefix="1" applyBorder="1" applyAlignment="1">
      <alignment horizontal="center" vertical="center"/>
    </xf>
    <xf numFmtId="0" fontId="11" fillId="0" borderId="0" xfId="0" applyFont="1">
      <alignment vertical="center"/>
    </xf>
    <xf numFmtId="0" fontId="11" fillId="0" borderId="0" xfId="0" quotePrefix="1" applyFont="1">
      <alignment vertical="center"/>
    </xf>
    <xf numFmtId="0" fontId="11"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0" fillId="0" borderId="1" xfId="0" applyBorder="1" applyAlignment="1">
      <alignment vertical="center" wrapText="1"/>
    </xf>
    <xf numFmtId="177" fontId="4" fillId="0" borderId="1" xfId="0" applyNumberFormat="1" applyFont="1" applyBorder="1">
      <alignment vertical="center"/>
    </xf>
    <xf numFmtId="0" fontId="4" fillId="0" borderId="0" xfId="0" applyFont="1" applyAlignment="1">
      <alignment horizontal="left" vertical="center" wrapText="1"/>
    </xf>
    <xf numFmtId="177" fontId="4" fillId="0" borderId="0" xfId="0" applyNumberFormat="1" applyFont="1">
      <alignment vertical="center"/>
    </xf>
    <xf numFmtId="0" fontId="10" fillId="0" borderId="0" xfId="0" applyFont="1">
      <alignment vertical="center"/>
    </xf>
    <xf numFmtId="0" fontId="10" fillId="0" borderId="0" xfId="0" applyFont="1" applyAlignment="1">
      <alignment horizontal="left" vertical="center" wrapText="1"/>
    </xf>
    <xf numFmtId="177" fontId="4" fillId="0" borderId="0" xfId="0" applyNumberFormat="1" applyFont="1" applyAlignment="1">
      <alignment vertical="center" wrapText="1"/>
    </xf>
    <xf numFmtId="0" fontId="11" fillId="0" borderId="0" xfId="0" applyFont="1" applyAlignment="1">
      <alignment horizontal="left" vertical="center" wrapText="1"/>
    </xf>
    <xf numFmtId="0" fontId="4" fillId="2" borderId="1" xfId="0" applyFont="1" applyFill="1" applyBorder="1" applyAlignment="1">
      <alignment horizontal="center" vertical="center" wrapText="1"/>
    </xf>
    <xf numFmtId="0" fontId="10" fillId="2" borderId="1" xfId="0" applyFont="1" applyFill="1" applyBorder="1">
      <alignment vertical="center"/>
    </xf>
    <xf numFmtId="0" fontId="10" fillId="2" borderId="1" xfId="0" applyFont="1" applyFill="1" applyBorder="1" applyAlignment="1">
      <alignment vertical="center" wrapText="1"/>
    </xf>
    <xf numFmtId="0" fontId="10" fillId="4" borderId="1" xfId="0" applyFont="1" applyFill="1" applyBorder="1" applyAlignment="1">
      <alignment horizontal="center" vertical="center"/>
    </xf>
    <xf numFmtId="0" fontId="6" fillId="4" borderId="1" xfId="0" applyFont="1" applyFill="1" applyBorder="1" applyAlignment="1">
      <alignment horizontal="center" vertical="center"/>
    </xf>
    <xf numFmtId="177" fontId="4" fillId="0" borderId="1" xfId="0" applyNumberFormat="1" applyFont="1" applyBorder="1" applyAlignment="1">
      <alignment vertical="center" wrapText="1"/>
    </xf>
    <xf numFmtId="0" fontId="6" fillId="0" borderId="1" xfId="0" applyFont="1" applyBorder="1">
      <alignment vertical="center"/>
    </xf>
    <xf numFmtId="0" fontId="6" fillId="0" borderId="1" xfId="0" applyFont="1" applyBorder="1" applyAlignment="1">
      <alignment vertical="center" wrapText="1"/>
    </xf>
    <xf numFmtId="0" fontId="5" fillId="0" borderId="1" xfId="0" applyFont="1" applyBorder="1">
      <alignment vertical="center"/>
    </xf>
    <xf numFmtId="0" fontId="5" fillId="0" borderId="1" xfId="0" applyFont="1" applyBorder="1" applyAlignment="1">
      <alignment vertical="center" wrapText="1"/>
    </xf>
    <xf numFmtId="177" fontId="5" fillId="0" borderId="1" xfId="0" applyNumberFormat="1" applyFont="1" applyBorder="1" applyAlignment="1">
      <alignment vertical="center" wrapText="1"/>
    </xf>
    <xf numFmtId="177" fontId="5" fillId="0" borderId="1" xfId="0" applyNumberFormat="1" applyFont="1" applyBorder="1">
      <alignment vertical="center"/>
    </xf>
    <xf numFmtId="49" fontId="0" fillId="0" borderId="0" xfId="0" applyNumberFormat="1">
      <alignment vertical="center"/>
    </xf>
    <xf numFmtId="0" fontId="0" fillId="0" borderId="0" xfId="0" applyAlignment="1">
      <alignment vertical="center" wrapText="1"/>
    </xf>
    <xf numFmtId="49" fontId="0" fillId="0" borderId="0" xfId="0" quotePrefix="1" applyNumberFormat="1">
      <alignment vertical="center"/>
    </xf>
    <xf numFmtId="49" fontId="13" fillId="0" borderId="1" xfId="0" quotePrefix="1" applyNumberFormat="1" applyFont="1" applyBorder="1">
      <alignment vertical="center"/>
    </xf>
    <xf numFmtId="49" fontId="13" fillId="0" borderId="1" xfId="0" applyNumberFormat="1" applyFont="1" applyBorder="1">
      <alignment vertical="center"/>
    </xf>
    <xf numFmtId="0" fontId="0" fillId="0" borderId="0" xfId="0" applyAlignment="1">
      <alignment horizontal="center" vertical="center" wrapText="1"/>
    </xf>
    <xf numFmtId="0" fontId="0" fillId="0" borderId="10" xfId="0" applyBorder="1">
      <alignment vertical="center"/>
    </xf>
    <xf numFmtId="0" fontId="0" fillId="0" borderId="12" xfId="0" applyBorder="1">
      <alignment vertical="center"/>
    </xf>
    <xf numFmtId="0" fontId="0" fillId="0" borderId="13" xfId="0" applyBorder="1">
      <alignment vertical="center"/>
    </xf>
    <xf numFmtId="0" fontId="13" fillId="5" borderId="7" xfId="0" applyFont="1" applyFill="1" applyBorder="1" applyAlignment="1">
      <alignment horizontal="center" vertical="center"/>
    </xf>
    <xf numFmtId="0" fontId="13" fillId="5" borderId="8"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11" fillId="0" borderId="11" xfId="0" applyFont="1" applyBorder="1">
      <alignment vertical="center"/>
    </xf>
    <xf numFmtId="0" fontId="11" fillId="0" borderId="14" xfId="0" applyFont="1" applyBorder="1">
      <alignment vertical="center"/>
    </xf>
    <xf numFmtId="49" fontId="0" fillId="0" borderId="0" xfId="0" applyNumberFormat="1" applyAlignment="1">
      <alignment vertical="center" wrapText="1"/>
    </xf>
    <xf numFmtId="0" fontId="0" fillId="0" borderId="13" xfId="0" applyBorder="1" applyAlignment="1">
      <alignment vertical="center" wrapText="1"/>
    </xf>
    <xf numFmtId="0" fontId="0" fillId="0" borderId="1" xfId="0" quotePrefix="1" applyBorder="1">
      <alignment vertical="center"/>
    </xf>
    <xf numFmtId="0" fontId="4" fillId="2" borderId="1" xfId="0" applyFont="1" applyFill="1" applyBorder="1" applyAlignment="1">
      <alignment vertical="top"/>
    </xf>
    <xf numFmtId="49" fontId="0" fillId="0" borderId="1" xfId="0" applyNumberFormat="1" applyBorder="1">
      <alignment vertical="center"/>
    </xf>
    <xf numFmtId="49" fontId="0" fillId="0" borderId="13" xfId="0" applyNumberFormat="1" applyBorder="1">
      <alignment vertical="center"/>
    </xf>
    <xf numFmtId="177" fontId="6" fillId="0" borderId="1" xfId="0" applyNumberFormat="1" applyFont="1" applyBorder="1" applyAlignment="1">
      <alignment vertical="center" wrapText="1"/>
    </xf>
    <xf numFmtId="177" fontId="6" fillId="0" borderId="1" xfId="0" applyNumberFormat="1" applyFont="1" applyBorder="1">
      <alignment vertical="center"/>
    </xf>
    <xf numFmtId="0" fontId="6" fillId="0" borderId="0" xfId="0" applyFont="1">
      <alignment vertical="center"/>
    </xf>
    <xf numFmtId="0" fontId="14" fillId="0" borderId="0" xfId="0" applyFont="1" applyAlignment="1">
      <alignment vertical="center" wrapText="1"/>
    </xf>
    <xf numFmtId="0" fontId="14" fillId="0" borderId="0" xfId="0" applyFont="1">
      <alignment vertical="center"/>
    </xf>
    <xf numFmtId="0" fontId="14" fillId="0" borderId="0" xfId="0" applyFont="1" applyAlignment="1">
      <alignment horizontal="left" vertical="center" wrapText="1"/>
    </xf>
    <xf numFmtId="0" fontId="4" fillId="0" borderId="15" xfId="0" applyFont="1" applyBorder="1">
      <alignment vertical="center"/>
    </xf>
    <xf numFmtId="0" fontId="4" fillId="0" borderId="15" xfId="0" applyFont="1" applyBorder="1" applyAlignment="1">
      <alignment vertical="center" wrapText="1"/>
    </xf>
    <xf numFmtId="0" fontId="6" fillId="0" borderId="1" xfId="0" quotePrefix="1" applyFont="1" applyBorder="1">
      <alignment vertical="center"/>
    </xf>
    <xf numFmtId="0" fontId="5" fillId="0" borderId="15" xfId="0" applyFont="1" applyBorder="1">
      <alignment vertical="center"/>
    </xf>
    <xf numFmtId="0" fontId="5" fillId="0" borderId="15" xfId="0" applyFont="1" applyBorder="1" applyAlignment="1">
      <alignment vertical="center" wrapText="1"/>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49" fontId="13" fillId="5" borderId="8"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xf>
    <xf numFmtId="49" fontId="4" fillId="0" borderId="0" xfId="0" applyNumberFormat="1" applyFont="1">
      <alignment vertical="center"/>
    </xf>
    <xf numFmtId="0" fontId="15" fillId="0" borderId="0" xfId="0" applyFont="1" applyAlignment="1">
      <alignment vertical="center" wrapText="1"/>
    </xf>
    <xf numFmtId="0" fontId="15" fillId="0" borderId="0" xfId="0" applyFont="1">
      <alignment vertical="center"/>
    </xf>
    <xf numFmtId="0" fontId="15" fillId="0" borderId="0" xfId="0" applyFont="1" applyAlignment="1">
      <alignment horizontal="left" vertical="center" wrapText="1"/>
    </xf>
    <xf numFmtId="177" fontId="5" fillId="0" borderId="1" xfId="0" quotePrefix="1" applyNumberFormat="1" applyFont="1" applyBorder="1" applyAlignment="1">
      <alignment vertical="center" wrapText="1"/>
    </xf>
    <xf numFmtId="0" fontId="16" fillId="0" borderId="1" xfId="0" applyFont="1" applyBorder="1">
      <alignment vertical="center"/>
    </xf>
    <xf numFmtId="177" fontId="6" fillId="0" borderId="1" xfId="0" quotePrefix="1" applyNumberFormat="1" applyFont="1" applyBorder="1" applyAlignment="1">
      <alignment vertical="center" wrapText="1"/>
    </xf>
    <xf numFmtId="0" fontId="6" fillId="0" borderId="1" xfId="0" applyFont="1" applyBorder="1" applyAlignment="1">
      <alignment horizontal="right" vertical="center" wrapText="1"/>
    </xf>
    <xf numFmtId="0" fontId="5" fillId="0" borderId="1" xfId="0" applyFont="1" applyBorder="1" applyAlignment="1">
      <alignment horizontal="right" vertical="center" wrapText="1"/>
    </xf>
    <xf numFmtId="0" fontId="4" fillId="0" borderId="0" xfId="0" applyFont="1" applyAlignment="1">
      <alignment horizontal="left" vertical="center"/>
    </xf>
    <xf numFmtId="0" fontId="10" fillId="0" borderId="0" xfId="0" applyFont="1" applyAlignment="1">
      <alignment horizontal="left" vertical="center"/>
    </xf>
    <xf numFmtId="0" fontId="14" fillId="0" borderId="0" xfId="0" applyFont="1" applyAlignment="1">
      <alignment horizontal="left" vertical="center"/>
    </xf>
    <xf numFmtId="0" fontId="16" fillId="0" borderId="13" xfId="0" applyFont="1" applyBorder="1">
      <alignment vertical="center"/>
    </xf>
    <xf numFmtId="0" fontId="5" fillId="0" borderId="1" xfId="0" quotePrefix="1" applyFont="1" applyBorder="1" applyAlignment="1">
      <alignment vertical="center" wrapText="1"/>
    </xf>
    <xf numFmtId="0" fontId="6" fillId="6" borderId="1" xfId="0" applyFont="1" applyFill="1" applyBorder="1">
      <alignment vertical="center"/>
    </xf>
    <xf numFmtId="0" fontId="15" fillId="0" borderId="0" xfId="0" applyFont="1" applyAlignment="1">
      <alignment horizontal="left" vertical="center"/>
    </xf>
    <xf numFmtId="0" fontId="4" fillId="0" borderId="0" xfId="2" applyFont="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49" fontId="13" fillId="0" borderId="2" xfId="0" quotePrefix="1" applyNumberFormat="1" applyFont="1" applyBorder="1" applyAlignment="1">
      <alignment horizontal="center" vertical="center"/>
    </xf>
    <xf numFmtId="49" fontId="13" fillId="0" borderId="4" xfId="0" quotePrefix="1" applyNumberFormat="1" applyFont="1"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4" fillId="2" borderId="1" xfId="0" applyFont="1" applyFill="1" applyBorder="1" applyAlignment="1">
      <alignment horizontal="center"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cellXfs>
  <cellStyles count="3">
    <cellStyle name="ハイパーリンク" xfId="1" builtinId="8"/>
    <cellStyle name="標準" xfId="0" builtinId="0"/>
    <cellStyle name="標準 3" xfId="2" xr:uid="{00000000-0005-0000-0000-000002000000}"/>
  </cellStyles>
  <dxfs count="0"/>
  <tableStyles count="0" defaultTableStyle="TableStyleMedium2" defaultPivotStyle="PivotStyleLight16"/>
  <colors>
    <mruColors>
      <color rgb="FF99FF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22</xdr:row>
      <xdr:rowOff>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266700" y="342900"/>
          <a:ext cx="4800600" cy="34290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詳細設計書</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 </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別紙</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1</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メッセージ一覧</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上方恵理 / KAMIKATA，AIRI" id="{450A45F6-08C6-4439-A9BD-BBDFF1AF62DD}" userId="S::airi.kamikata.01@hitachi-ite.co.jp::92e5cc93-5d01-45c2-9e35-a1eeab825ca3" providerId="AD"/>
  <person displayName="佐々木亮介 / SASAKI，RYOSUKE" id="{A85EF449-6A06-4309-9D52-31EB45174DDB}" userId="S::ryosuke.sasaki.02@hitachi-ite.co.jp::b8994470-98fc-4986-9ce4-0ec02c8b8ffe"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2" dT="2022-05-20T05:50:40.13" personId="{450A45F6-08C6-4439-A9BD-BBDFF1AF62DD}" id="{995D07DD-0731-425E-9129-4230DB3F872B}">
    <text>ソース上では1E001Nとなっているが1C00Nが適切であるため統合。</text>
  </threadedComment>
  <threadedComment ref="C48" dT="2022-05-18T02:52:25.23" personId="{450A45F6-08C6-4439-A9BD-BBDFF1AF62DD}" id="{2CE84759-A935-4CB5-8348-EC600674ED6F}">
    <text>旧コードは横断検索と詳細検索でメッセージが分かれている。22年度版以降は通し番号として問題ないか。</text>
  </threadedComment>
  <threadedComment ref="C48" dT="2022-05-19T12:08:02.51" personId="{A85EF449-6A06-4309-9D52-31EB45174DDB}" id="{934B197B-F2CF-492C-A405-194E0E204DB9}" parentId="{2CE84759-A935-4CB5-8348-EC600674ED6F}">
    <text>問題ない</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Normal="100" zoomScaleSheetLayoutView="220" workbookViewId="0">
      <selection activeCell="K36" sqref="K36"/>
    </sheetView>
  </sheetViews>
  <sheetFormatPr defaultColWidth="3.5" defaultRowHeight="12.95"/>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CD71-368C-4A7B-9963-06F779EE5531}">
  <dimension ref="A1:L119"/>
  <sheetViews>
    <sheetView topLeftCell="A106" zoomScale="85" zoomScaleNormal="85" workbookViewId="0">
      <selection activeCell="G50" sqref="G50"/>
    </sheetView>
  </sheetViews>
  <sheetFormatPr defaultColWidth="8.75" defaultRowHeight="12.95"/>
  <cols>
    <col min="1" max="1" width="4.75" style="47" bestFit="1" customWidth="1"/>
    <col min="2" max="3" width="2.25" style="47" bestFit="1" customWidth="1"/>
    <col min="4" max="4" width="5.25" style="47" bestFit="1" customWidth="1"/>
    <col min="5" max="5" width="2.25" style="47" bestFit="1" customWidth="1"/>
    <col min="6" max="6" width="58.75" style="49" customWidth="1"/>
    <col min="7" max="7" width="7.875" style="47" bestFit="1" customWidth="1"/>
    <col min="8" max="8" width="11.5" style="47" customWidth="1"/>
    <col min="9" max="9" width="79.25" style="49" customWidth="1"/>
    <col min="10" max="11" width="8.75" style="47"/>
    <col min="12" max="12" width="2.5" style="47" bestFit="1" customWidth="1"/>
    <col min="13" max="16384" width="8.75" style="47"/>
  </cols>
  <sheetData>
    <row r="1" spans="1:12" ht="26.1">
      <c r="A1" s="52" t="s">
        <v>56</v>
      </c>
      <c r="B1" s="47">
        <v>1</v>
      </c>
      <c r="C1" s="47">
        <v>2</v>
      </c>
      <c r="D1" s="47">
        <v>3</v>
      </c>
      <c r="E1" s="47">
        <v>4</v>
      </c>
      <c r="G1" s="50" t="s">
        <v>708</v>
      </c>
      <c r="H1" s="50" t="s">
        <v>200</v>
      </c>
      <c r="I1" s="49" t="s">
        <v>709</v>
      </c>
    </row>
    <row r="2" spans="1:12" ht="26.1">
      <c r="A2" s="52">
        <f>ROW()-ROW(A$1)</f>
        <v>1</v>
      </c>
      <c r="B2" s="48" t="s">
        <v>44</v>
      </c>
      <c r="C2" s="48" t="s">
        <v>44</v>
      </c>
      <c r="D2" s="48" t="s">
        <v>47</v>
      </c>
      <c r="E2" s="47" t="s">
        <v>48</v>
      </c>
      <c r="F2" s="49" t="s">
        <v>235</v>
      </c>
      <c r="G2" s="47">
        <v>400</v>
      </c>
      <c r="H2" s="51" t="str">
        <f t="shared" ref="H2:H7" si="0">B2&amp;C2&amp;D2&amp;E2</f>
        <v>00001E</v>
      </c>
      <c r="I2" s="49" t="str">
        <f>"'"&amp;H2&amp;"': {'message': '"&amp;F2&amp;IF(ISBLANK(G2),"'},","', 'http_status_code': "&amp;G2&amp;"},")</f>
        <v>'00001E': {'message': 'パラメータが不正です。リクエストパラメータの値を確認してください。', 'http_status_code': 400},</v>
      </c>
      <c r="J2" s="47" t="s">
        <v>710</v>
      </c>
      <c r="K2" s="47" t="b">
        <f>EXACT(I2,J2)</f>
        <v>1</v>
      </c>
      <c r="L2" s="47">
        <f>COUNTIF(利用者編!C:C,'common (2)'!H2)</f>
        <v>4</v>
      </c>
    </row>
    <row r="3" spans="1:12" ht="26.1">
      <c r="A3" s="52">
        <f t="shared" ref="A3:A66" si="1">ROW()-ROW(A$1)</f>
        <v>2</v>
      </c>
      <c r="B3" s="48" t="s">
        <v>44</v>
      </c>
      <c r="C3" s="48" t="s">
        <v>44</v>
      </c>
      <c r="D3" s="48" t="s">
        <v>47</v>
      </c>
      <c r="E3" s="47" t="s">
        <v>48</v>
      </c>
      <c r="F3" s="49" t="s">
        <v>235</v>
      </c>
      <c r="G3" s="47">
        <v>400</v>
      </c>
      <c r="H3" s="51" t="str">
        <f t="shared" si="0"/>
        <v>00001E</v>
      </c>
      <c r="I3" s="49" t="str">
        <f t="shared" ref="I3:I66" si="2">"'"&amp;H3&amp;"': {'message': '"&amp;F3&amp;IF(ISBLANK(G3),"'},","', 'http_status_code': "&amp;G3&amp;"},")</f>
        <v>'00001E': {'message': 'パラメータが不正です。リクエストパラメータの値を確認してください。', 'http_status_code': 400},</v>
      </c>
      <c r="J3" s="47" t="s">
        <v>710</v>
      </c>
      <c r="K3" s="47" t="b">
        <f t="shared" ref="K3:K66" si="3">EXACT(I3,J3)</f>
        <v>1</v>
      </c>
      <c r="L3" s="47">
        <f>COUNTIF(利用者編!C:C,'common (2)'!H3)</f>
        <v>4</v>
      </c>
    </row>
    <row r="4" spans="1:12" ht="26.1">
      <c r="A4" s="52">
        <f t="shared" si="1"/>
        <v>3</v>
      </c>
      <c r="B4" s="48" t="s">
        <v>44</v>
      </c>
      <c r="C4" s="48" t="s">
        <v>44</v>
      </c>
      <c r="D4" s="48" t="s">
        <v>47</v>
      </c>
      <c r="E4" s="47" t="s">
        <v>48</v>
      </c>
      <c r="F4" s="49" t="s">
        <v>235</v>
      </c>
      <c r="G4" s="47">
        <v>400</v>
      </c>
      <c r="H4" s="51" t="str">
        <f t="shared" si="0"/>
        <v>00001E</v>
      </c>
      <c r="I4" s="49" t="str">
        <f t="shared" si="2"/>
        <v>'00001E': {'message': 'パラメータが不正です。リクエストパラメータの値を確認してください。', 'http_status_code': 400},</v>
      </c>
      <c r="J4" s="47" t="s">
        <v>710</v>
      </c>
      <c r="K4" s="47" t="b">
        <f t="shared" si="3"/>
        <v>1</v>
      </c>
      <c r="L4" s="47">
        <f>COUNTIF(利用者編!C:C,'common (2)'!H4)</f>
        <v>4</v>
      </c>
    </row>
    <row r="5" spans="1:12" ht="26.1">
      <c r="A5" s="52">
        <f t="shared" si="1"/>
        <v>4</v>
      </c>
      <c r="B5" s="48" t="s">
        <v>44</v>
      </c>
      <c r="C5" s="48" t="s">
        <v>44</v>
      </c>
      <c r="D5" s="48" t="s">
        <v>47</v>
      </c>
      <c r="E5" s="47" t="s">
        <v>48</v>
      </c>
      <c r="F5" s="49" t="s">
        <v>235</v>
      </c>
      <c r="G5" s="47">
        <v>400</v>
      </c>
      <c r="H5" s="51" t="str">
        <f t="shared" si="0"/>
        <v>00001E</v>
      </c>
      <c r="I5" s="49" t="str">
        <f t="shared" si="2"/>
        <v>'00001E': {'message': 'パラメータが不正です。リクエストパラメータの値を確認してください。', 'http_status_code': 400},</v>
      </c>
      <c r="J5" s="47" t="s">
        <v>710</v>
      </c>
      <c r="K5" s="47" t="b">
        <f t="shared" si="3"/>
        <v>1</v>
      </c>
      <c r="L5" s="47">
        <f>COUNTIF(利用者編!C:C,'common (2)'!H5)</f>
        <v>4</v>
      </c>
    </row>
    <row r="6" spans="1:12" ht="26.1">
      <c r="A6" s="52">
        <f t="shared" si="1"/>
        <v>5</v>
      </c>
      <c r="B6" s="48" t="s">
        <v>44</v>
      </c>
      <c r="C6" s="48" t="s">
        <v>44</v>
      </c>
      <c r="D6" s="48" t="s">
        <v>47</v>
      </c>
      <c r="E6" s="47" t="s">
        <v>48</v>
      </c>
      <c r="F6" s="49" t="s">
        <v>235</v>
      </c>
      <c r="G6" s="47">
        <v>400</v>
      </c>
      <c r="H6" s="51" t="str">
        <f t="shared" si="0"/>
        <v>00001E</v>
      </c>
      <c r="I6" s="49" t="str">
        <f t="shared" si="2"/>
        <v>'00001E': {'message': 'パラメータが不正です。リクエストパラメータの値を確認してください。', 'http_status_code': 400},</v>
      </c>
      <c r="J6" s="47" t="s">
        <v>710</v>
      </c>
      <c r="K6" s="47" t="b">
        <f t="shared" si="3"/>
        <v>1</v>
      </c>
      <c r="L6" s="47">
        <f>COUNTIF(利用者編!C:C,'common (2)'!H6)</f>
        <v>4</v>
      </c>
    </row>
    <row r="7" spans="1:12" ht="26.1">
      <c r="A7" s="52">
        <f t="shared" si="1"/>
        <v>6</v>
      </c>
      <c r="B7" s="48" t="s">
        <v>44</v>
      </c>
      <c r="C7" s="48" t="s">
        <v>44</v>
      </c>
      <c r="D7" s="48" t="s">
        <v>711</v>
      </c>
      <c r="E7" s="47" t="s">
        <v>48</v>
      </c>
      <c r="F7" s="49" t="s">
        <v>712</v>
      </c>
      <c r="G7" s="47">
        <v>500</v>
      </c>
      <c r="H7" s="51" t="str">
        <f t="shared" si="0"/>
        <v>00002E</v>
      </c>
      <c r="I7" s="49" t="str">
        <f t="shared" si="2"/>
        <v>'00002E': {'message': 'コンフィグファイルに{0[0]}が設定されていません。サイト管理者に問い合わせてください。', 'http_status_code': 500},</v>
      </c>
      <c r="J7" s="47" t="s">
        <v>713</v>
      </c>
      <c r="K7" s="47" t="b">
        <f t="shared" si="3"/>
        <v>1</v>
      </c>
      <c r="L7" s="47">
        <f>COUNTIF(利用者編!C:C,'common (2)'!H7)</f>
        <v>11</v>
      </c>
    </row>
    <row r="8" spans="1:12" ht="26.1">
      <c r="A8" s="52">
        <f t="shared" si="1"/>
        <v>7</v>
      </c>
      <c r="B8" s="48" t="s">
        <v>44</v>
      </c>
      <c r="C8" s="48" t="s">
        <v>44</v>
      </c>
      <c r="D8" s="48" t="s">
        <v>711</v>
      </c>
      <c r="E8" s="47" t="s">
        <v>48</v>
      </c>
      <c r="F8" s="49" t="s">
        <v>712</v>
      </c>
      <c r="G8" s="47">
        <v>500</v>
      </c>
      <c r="H8" s="51" t="str">
        <f t="shared" ref="H8:H71" si="4">B8&amp;C8&amp;D8&amp;E8</f>
        <v>00002E</v>
      </c>
      <c r="I8" s="49" t="str">
        <f t="shared" si="2"/>
        <v>'00002E': {'message': 'コンフィグファイルに{0[0]}が設定されていません。サイト管理者に問い合わせてください。', 'http_status_code': 500},</v>
      </c>
      <c r="J8" s="47" t="s">
        <v>713</v>
      </c>
      <c r="K8" s="47" t="b">
        <f t="shared" si="3"/>
        <v>1</v>
      </c>
      <c r="L8" s="47">
        <f>COUNTIF(利用者編!C:C,'common (2)'!H8)</f>
        <v>11</v>
      </c>
    </row>
    <row r="9" spans="1:12" ht="26.1">
      <c r="A9" s="52">
        <f t="shared" si="1"/>
        <v>8</v>
      </c>
      <c r="B9" s="48" t="s">
        <v>44</v>
      </c>
      <c r="C9" s="48" t="s">
        <v>44</v>
      </c>
      <c r="D9" s="48" t="s">
        <v>711</v>
      </c>
      <c r="E9" s="47" t="s">
        <v>48</v>
      </c>
      <c r="F9" s="49" t="s">
        <v>712</v>
      </c>
      <c r="G9" s="47">
        <v>500</v>
      </c>
      <c r="H9" s="51" t="str">
        <f t="shared" si="4"/>
        <v>00002E</v>
      </c>
      <c r="I9" s="49" t="str">
        <f t="shared" si="2"/>
        <v>'00002E': {'message': 'コンフィグファイルに{0[0]}が設定されていません。サイト管理者に問い合わせてください。', 'http_status_code': 500},</v>
      </c>
      <c r="J9" s="47" t="s">
        <v>713</v>
      </c>
      <c r="K9" s="47" t="b">
        <f t="shared" si="3"/>
        <v>1</v>
      </c>
      <c r="L9" s="47">
        <f>COUNTIF(利用者編!C:C,'common (2)'!H9)</f>
        <v>11</v>
      </c>
    </row>
    <row r="10" spans="1:12" ht="26.1">
      <c r="A10" s="52">
        <f t="shared" si="1"/>
        <v>9</v>
      </c>
      <c r="B10" s="48" t="s">
        <v>44</v>
      </c>
      <c r="C10" s="48" t="s">
        <v>44</v>
      </c>
      <c r="D10" s="48" t="s">
        <v>711</v>
      </c>
      <c r="E10" s="47" t="s">
        <v>48</v>
      </c>
      <c r="F10" s="49" t="s">
        <v>712</v>
      </c>
      <c r="G10" s="47">
        <v>500</v>
      </c>
      <c r="H10" s="51" t="str">
        <f t="shared" si="4"/>
        <v>00002E</v>
      </c>
      <c r="I10" s="49" t="str">
        <f t="shared" si="2"/>
        <v>'00002E': {'message': 'コンフィグファイルに{0[0]}が設定されていません。サイト管理者に問い合わせてください。', 'http_status_code': 500},</v>
      </c>
      <c r="J10" s="47" t="s">
        <v>713</v>
      </c>
      <c r="K10" s="47" t="b">
        <f t="shared" si="3"/>
        <v>1</v>
      </c>
      <c r="L10" s="47">
        <f>COUNTIF(利用者編!C:C,'common (2)'!H10)</f>
        <v>11</v>
      </c>
    </row>
    <row r="11" spans="1:12" ht="26.1">
      <c r="A11" s="52">
        <f t="shared" si="1"/>
        <v>10</v>
      </c>
      <c r="B11" s="48" t="s">
        <v>44</v>
      </c>
      <c r="C11" s="48" t="s">
        <v>44</v>
      </c>
      <c r="D11" s="48" t="s">
        <v>711</v>
      </c>
      <c r="E11" s="47" t="s">
        <v>48</v>
      </c>
      <c r="F11" s="49" t="s">
        <v>712</v>
      </c>
      <c r="G11" s="47">
        <v>500</v>
      </c>
      <c r="H11" s="51" t="str">
        <f t="shared" si="4"/>
        <v>00002E</v>
      </c>
      <c r="I11" s="49" t="str">
        <f t="shared" si="2"/>
        <v>'00002E': {'message': 'コンフィグファイルに{0[0]}が設定されていません。サイト管理者に問い合わせてください。', 'http_status_code': 500},</v>
      </c>
      <c r="J11" s="47" t="s">
        <v>713</v>
      </c>
      <c r="K11" s="47" t="b">
        <f t="shared" si="3"/>
        <v>1</v>
      </c>
      <c r="L11" s="47">
        <f>COUNTIF(利用者編!C:C,'common (2)'!H11)</f>
        <v>11</v>
      </c>
    </row>
    <row r="12" spans="1:12" ht="26.1">
      <c r="A12" s="52">
        <f t="shared" si="1"/>
        <v>11</v>
      </c>
      <c r="B12" s="48" t="s">
        <v>44</v>
      </c>
      <c r="C12" s="48" t="s">
        <v>44</v>
      </c>
      <c r="D12" s="48" t="s">
        <v>711</v>
      </c>
      <c r="E12" s="47" t="s">
        <v>48</v>
      </c>
      <c r="F12" s="49" t="s">
        <v>712</v>
      </c>
      <c r="G12" s="47">
        <v>500</v>
      </c>
      <c r="H12" s="51" t="str">
        <f t="shared" si="4"/>
        <v>00002E</v>
      </c>
      <c r="I12" s="49" t="str">
        <f t="shared" si="2"/>
        <v>'00002E': {'message': 'コンフィグファイルに{0[0]}が設定されていません。サイト管理者に問い合わせてください。', 'http_status_code': 500},</v>
      </c>
      <c r="J12" s="47" t="s">
        <v>713</v>
      </c>
      <c r="K12" s="47" t="b">
        <f t="shared" si="3"/>
        <v>1</v>
      </c>
      <c r="L12" s="47">
        <f>COUNTIF(利用者編!C:C,'common (2)'!H12)</f>
        <v>11</v>
      </c>
    </row>
    <row r="13" spans="1:12" ht="26.1">
      <c r="A13" s="52">
        <f t="shared" si="1"/>
        <v>12</v>
      </c>
      <c r="B13" s="48" t="s">
        <v>44</v>
      </c>
      <c r="C13" s="48" t="s">
        <v>44</v>
      </c>
      <c r="D13" s="48" t="s">
        <v>711</v>
      </c>
      <c r="E13" s="47" t="s">
        <v>48</v>
      </c>
      <c r="F13" s="49" t="s">
        <v>712</v>
      </c>
      <c r="G13" s="47">
        <v>500</v>
      </c>
      <c r="H13" s="51" t="str">
        <f t="shared" si="4"/>
        <v>00002E</v>
      </c>
      <c r="I13" s="49" t="str">
        <f t="shared" si="2"/>
        <v>'00002E': {'message': 'コンフィグファイルに{0[0]}が設定されていません。サイト管理者に問い合わせてください。', 'http_status_code': 500},</v>
      </c>
      <c r="J13" s="47" t="s">
        <v>713</v>
      </c>
      <c r="K13" s="47" t="b">
        <f t="shared" si="3"/>
        <v>1</v>
      </c>
      <c r="L13" s="47">
        <f>COUNTIF(利用者編!C:C,'common (2)'!H13)</f>
        <v>11</v>
      </c>
    </row>
    <row r="14" spans="1:12" ht="26.1">
      <c r="A14" s="52">
        <f t="shared" si="1"/>
        <v>13</v>
      </c>
      <c r="B14" s="48" t="s">
        <v>44</v>
      </c>
      <c r="C14" s="48" t="s">
        <v>44</v>
      </c>
      <c r="D14" s="48" t="s">
        <v>711</v>
      </c>
      <c r="E14" s="47" t="s">
        <v>48</v>
      </c>
      <c r="F14" s="49" t="s">
        <v>712</v>
      </c>
      <c r="G14" s="47">
        <v>500</v>
      </c>
      <c r="H14" s="51" t="str">
        <f t="shared" si="4"/>
        <v>00002E</v>
      </c>
      <c r="I14" s="49" t="str">
        <f t="shared" si="2"/>
        <v>'00002E': {'message': 'コンフィグファイルに{0[0]}が設定されていません。サイト管理者に問い合わせてください。', 'http_status_code': 500},</v>
      </c>
      <c r="J14" s="47" t="s">
        <v>713</v>
      </c>
      <c r="K14" s="47" t="b">
        <f t="shared" si="3"/>
        <v>1</v>
      </c>
      <c r="L14" s="47">
        <f>COUNTIF(利用者編!C:C,'common (2)'!H14)</f>
        <v>11</v>
      </c>
    </row>
    <row r="15" spans="1:12" ht="26.1">
      <c r="A15" s="52">
        <f t="shared" si="1"/>
        <v>14</v>
      </c>
      <c r="B15" s="48" t="s">
        <v>44</v>
      </c>
      <c r="C15" s="48" t="s">
        <v>44</v>
      </c>
      <c r="D15" s="48" t="s">
        <v>711</v>
      </c>
      <c r="E15" s="47" t="s">
        <v>48</v>
      </c>
      <c r="F15" s="49" t="s">
        <v>712</v>
      </c>
      <c r="G15" s="47">
        <v>500</v>
      </c>
      <c r="H15" s="51" t="str">
        <f t="shared" si="4"/>
        <v>00002E</v>
      </c>
      <c r="I15" s="49" t="str">
        <f t="shared" si="2"/>
        <v>'00002E': {'message': 'コンフィグファイルに{0[0]}が設定されていません。サイト管理者に問い合わせてください。', 'http_status_code': 500},</v>
      </c>
      <c r="J15" s="47" t="s">
        <v>713</v>
      </c>
      <c r="K15" s="47" t="b">
        <f t="shared" si="3"/>
        <v>1</v>
      </c>
      <c r="L15" s="47">
        <f>COUNTIF(利用者編!C:C,'common (2)'!H15)</f>
        <v>11</v>
      </c>
    </row>
    <row r="16" spans="1:12">
      <c r="A16" s="52">
        <f t="shared" si="1"/>
        <v>15</v>
      </c>
      <c r="B16" s="48" t="s">
        <v>44</v>
      </c>
      <c r="C16" s="48" t="s">
        <v>43</v>
      </c>
      <c r="D16" s="48" t="s">
        <v>47</v>
      </c>
      <c r="E16" s="47" t="s">
        <v>238</v>
      </c>
      <c r="F16" s="49" t="s">
        <v>257</v>
      </c>
      <c r="H16" s="51" t="str">
        <f t="shared" si="4"/>
        <v>01001N</v>
      </c>
      <c r="I16" s="49" t="str">
        <f t="shared" si="2"/>
        <v>'01001N': {'message': 'リソースURL:{0[0]}, ヘッダ情報:{0[1]}'},</v>
      </c>
      <c r="J16" s="47" t="s">
        <v>714</v>
      </c>
      <c r="K16" s="47" t="b">
        <f t="shared" si="3"/>
        <v>1</v>
      </c>
      <c r="L16" s="47">
        <f>COUNTIF(利用者編!C:C,'common (2)'!H16)</f>
        <v>0</v>
      </c>
    </row>
    <row r="17" spans="1:12" ht="26.1">
      <c r="A17" s="52">
        <f t="shared" si="1"/>
        <v>16</v>
      </c>
      <c r="B17" s="48" t="s">
        <v>44</v>
      </c>
      <c r="C17" s="48" t="s">
        <v>43</v>
      </c>
      <c r="D17" s="48" t="s">
        <v>711</v>
      </c>
      <c r="E17" s="47" t="s">
        <v>48</v>
      </c>
      <c r="F17" s="49" t="s">
        <v>228</v>
      </c>
      <c r="G17" s="47">
        <v>500</v>
      </c>
      <c r="H17" s="51" t="str">
        <f t="shared" si="4"/>
        <v>01002E</v>
      </c>
      <c r="I17" s="49" t="str">
        <f t="shared" si="2"/>
        <v>'01002E': {'message': 'エラーが発生しました。エラー内容:{0[0]}', 'http_status_code': 500},</v>
      </c>
      <c r="J17" s="47" t="s">
        <v>715</v>
      </c>
      <c r="K17" s="47" t="b">
        <f t="shared" si="3"/>
        <v>1</v>
      </c>
      <c r="L17" s="47">
        <f>COUNTIF(利用者編!C:C,'common (2)'!H17)</f>
        <v>0</v>
      </c>
    </row>
    <row r="18" spans="1:12" ht="26.1">
      <c r="A18" s="52">
        <f t="shared" si="1"/>
        <v>17</v>
      </c>
      <c r="B18" s="48" t="s">
        <v>44</v>
      </c>
      <c r="C18" s="48" t="s">
        <v>43</v>
      </c>
      <c r="D18" s="48" t="s">
        <v>711</v>
      </c>
      <c r="E18" s="47" t="s">
        <v>48</v>
      </c>
      <c r="F18" s="49" t="s">
        <v>228</v>
      </c>
      <c r="G18" s="47">
        <v>500</v>
      </c>
      <c r="H18" s="51" t="str">
        <f t="shared" si="4"/>
        <v>01002E</v>
      </c>
      <c r="I18" s="49" t="str">
        <f t="shared" si="2"/>
        <v>'01002E': {'message': 'エラーが発生しました。エラー内容:{0[0]}', 'http_status_code': 500},</v>
      </c>
      <c r="J18" s="47" t="s">
        <v>715</v>
      </c>
      <c r="K18" s="47" t="b">
        <f t="shared" si="3"/>
        <v>1</v>
      </c>
      <c r="L18" s="47">
        <f>COUNTIF(利用者編!C:C,'common (2)'!H18)</f>
        <v>0</v>
      </c>
    </row>
    <row r="19" spans="1:12" ht="26.1">
      <c r="A19" s="52">
        <f t="shared" si="1"/>
        <v>18</v>
      </c>
      <c r="B19" s="48" t="s">
        <v>44</v>
      </c>
      <c r="C19" s="48" t="s">
        <v>43</v>
      </c>
      <c r="D19" s="48" t="s">
        <v>716</v>
      </c>
      <c r="E19" s="47" t="s">
        <v>48</v>
      </c>
      <c r="F19" s="49" t="s">
        <v>717</v>
      </c>
      <c r="G19" s="47">
        <v>404</v>
      </c>
      <c r="H19" s="51" t="str">
        <f t="shared" si="4"/>
        <v>01003E</v>
      </c>
      <c r="I19" s="49" t="str">
        <f t="shared" si="2"/>
        <v>'01003E': {'message': 'ファイルが見つかりませんでした。サイト管理者に問い合わせてください。', 'http_status_code': 404},</v>
      </c>
      <c r="J19" s="47" t="s">
        <v>718</v>
      </c>
      <c r="K19" s="47" t="b">
        <f t="shared" si="3"/>
        <v>1</v>
      </c>
      <c r="L19" s="47">
        <f>COUNTIF(利用者編!C:C,'common (2)'!H19)</f>
        <v>0</v>
      </c>
    </row>
    <row r="20" spans="1:12" ht="26.1">
      <c r="A20" s="52">
        <f t="shared" si="1"/>
        <v>19</v>
      </c>
      <c r="B20" s="48" t="s">
        <v>44</v>
      </c>
      <c r="C20" s="48" t="s">
        <v>43</v>
      </c>
      <c r="D20" s="48" t="s">
        <v>719</v>
      </c>
      <c r="E20" s="47" t="s">
        <v>48</v>
      </c>
      <c r="F20" s="49" t="s">
        <v>720</v>
      </c>
      <c r="G20" s="47">
        <v>403</v>
      </c>
      <c r="H20" s="51" t="str">
        <f t="shared" si="4"/>
        <v>01004E</v>
      </c>
      <c r="I20" s="49" t="str">
        <f t="shared" si="2"/>
        <v>'01004E': {'message': 'HTTP接続時のベーシック認証に失敗しました。サイト管理者に問い合わせてください。', 'http_status_code': 403},</v>
      </c>
      <c r="J20" s="47" t="s">
        <v>721</v>
      </c>
      <c r="K20" s="47" t="b">
        <f t="shared" si="3"/>
        <v>1</v>
      </c>
      <c r="L20" s="47">
        <f>COUNTIF(利用者編!C:C,'common (2)'!H20)</f>
        <v>0</v>
      </c>
    </row>
    <row r="21" spans="1:12" ht="26.1">
      <c r="A21" s="52">
        <f t="shared" si="1"/>
        <v>20</v>
      </c>
      <c r="B21" s="48" t="s">
        <v>44</v>
      </c>
      <c r="C21" s="48" t="s">
        <v>43</v>
      </c>
      <c r="D21" s="48" t="s">
        <v>722</v>
      </c>
      <c r="E21" s="47" t="s">
        <v>48</v>
      </c>
      <c r="F21" s="49" t="s">
        <v>723</v>
      </c>
      <c r="G21" s="47">
        <v>400</v>
      </c>
      <c r="H21" s="51" t="str">
        <f t="shared" si="4"/>
        <v>01005E</v>
      </c>
      <c r="I21" s="49" t="str">
        <f t="shared" si="2"/>
        <v>'01005E': {'message': 'リソースURLからドメインの取得に失敗しました。サイト管理者に問い合わせてください。', 'http_status_code': 400},</v>
      </c>
      <c r="J21" s="47" t="s">
        <v>724</v>
      </c>
      <c r="K21" s="47" t="b">
        <f t="shared" si="3"/>
        <v>1</v>
      </c>
      <c r="L21" s="47">
        <f>COUNTIF(利用者編!C:C,'common (2)'!H21)</f>
        <v>0</v>
      </c>
    </row>
    <row r="22" spans="1:12" ht="26.1">
      <c r="A22" s="52">
        <f t="shared" si="1"/>
        <v>21</v>
      </c>
      <c r="B22" s="48" t="s">
        <v>44</v>
      </c>
      <c r="C22" s="48" t="s">
        <v>43</v>
      </c>
      <c r="D22" s="48" t="s">
        <v>725</v>
      </c>
      <c r="E22" s="47" t="s">
        <v>48</v>
      </c>
      <c r="F22" s="49" t="s">
        <v>726</v>
      </c>
      <c r="G22" s="47">
        <v>408</v>
      </c>
      <c r="H22" s="51" t="str">
        <f t="shared" si="4"/>
        <v>01006E</v>
      </c>
      <c r="I22" s="49" t="str">
        <f t="shared" si="2"/>
        <v>'01006E': {'message': 'タイムアウトが発生しました。サイト管理者に問い合わせてください。', 'http_status_code': 408},</v>
      </c>
      <c r="J22" s="47" t="s">
        <v>727</v>
      </c>
      <c r="K22" s="47" t="b">
        <f t="shared" si="3"/>
        <v>1</v>
      </c>
      <c r="L22" s="47">
        <f>COUNTIF(利用者編!C:C,'common (2)'!H22)</f>
        <v>0</v>
      </c>
    </row>
    <row r="23" spans="1:12" ht="26.1">
      <c r="A23" s="52">
        <f t="shared" si="1"/>
        <v>22</v>
      </c>
      <c r="B23" s="48" t="s">
        <v>44</v>
      </c>
      <c r="C23" s="48" t="s">
        <v>43</v>
      </c>
      <c r="D23" s="48" t="s">
        <v>725</v>
      </c>
      <c r="E23" s="47" t="s">
        <v>48</v>
      </c>
      <c r="F23" s="49" t="s">
        <v>726</v>
      </c>
      <c r="G23" s="47">
        <v>408</v>
      </c>
      <c r="H23" s="51" t="str">
        <f t="shared" si="4"/>
        <v>01006E</v>
      </c>
      <c r="I23" s="49" t="str">
        <f t="shared" si="2"/>
        <v>'01006E': {'message': 'タイムアウトが発生しました。サイト管理者に問い合わせてください。', 'http_status_code': 408},</v>
      </c>
      <c r="J23" s="47" t="s">
        <v>727</v>
      </c>
      <c r="K23" s="47" t="b">
        <f t="shared" si="3"/>
        <v>1</v>
      </c>
      <c r="L23" s="47">
        <f>COUNTIF(利用者編!C:C,'common (2)'!H23)</f>
        <v>0</v>
      </c>
    </row>
    <row r="24" spans="1:12">
      <c r="A24" s="52">
        <f t="shared" si="1"/>
        <v>23</v>
      </c>
      <c r="B24" s="48" t="s">
        <v>44</v>
      </c>
      <c r="C24" s="48" t="s">
        <v>728</v>
      </c>
      <c r="D24" s="48" t="s">
        <v>47</v>
      </c>
      <c r="E24" s="47" t="s">
        <v>238</v>
      </c>
      <c r="F24" s="49" t="s">
        <v>287</v>
      </c>
      <c r="H24" s="51" t="str">
        <f t="shared" si="4"/>
        <v>02001N</v>
      </c>
      <c r="I24" s="49" t="str">
        <f t="shared" si="2"/>
        <v>'02001N': {'message': 'リソースURL:{0[0]}'},</v>
      </c>
      <c r="J24" s="47" t="s">
        <v>729</v>
      </c>
      <c r="K24" s="47" t="b">
        <f t="shared" si="3"/>
        <v>1</v>
      </c>
      <c r="L24" s="47">
        <f>COUNTIF(利用者編!C:C,'common (2)'!H24)</f>
        <v>0</v>
      </c>
    </row>
    <row r="25" spans="1:12" ht="26.1">
      <c r="A25" s="52">
        <f t="shared" si="1"/>
        <v>24</v>
      </c>
      <c r="B25" s="48" t="s">
        <v>44</v>
      </c>
      <c r="C25" s="48" t="s">
        <v>728</v>
      </c>
      <c r="D25" s="48" t="s">
        <v>711</v>
      </c>
      <c r="E25" s="47" t="s">
        <v>48</v>
      </c>
      <c r="F25" s="49" t="s">
        <v>228</v>
      </c>
      <c r="G25" s="47">
        <v>500</v>
      </c>
      <c r="H25" s="51" t="str">
        <f t="shared" si="4"/>
        <v>02002E</v>
      </c>
      <c r="I25" s="49" t="str">
        <f t="shared" si="2"/>
        <v>'02002E': {'message': 'エラーが発生しました。エラー内容:{0[0]}', 'http_status_code': 500},</v>
      </c>
      <c r="J25" s="47" t="s">
        <v>730</v>
      </c>
      <c r="K25" s="47" t="b">
        <f t="shared" si="3"/>
        <v>1</v>
      </c>
      <c r="L25" s="47">
        <f>COUNTIF(利用者編!C:C,'common (2)'!H25)</f>
        <v>0</v>
      </c>
    </row>
    <row r="26" spans="1:12" ht="26.1">
      <c r="A26" s="52">
        <f t="shared" si="1"/>
        <v>25</v>
      </c>
      <c r="B26" s="48" t="s">
        <v>44</v>
      </c>
      <c r="C26" s="48" t="s">
        <v>728</v>
      </c>
      <c r="D26" s="48" t="s">
        <v>716</v>
      </c>
      <c r="E26" s="47" t="s">
        <v>48</v>
      </c>
      <c r="F26" s="49" t="s">
        <v>731</v>
      </c>
      <c r="G26" s="47">
        <v>403</v>
      </c>
      <c r="H26" s="51" t="str">
        <f t="shared" si="4"/>
        <v>02003E</v>
      </c>
      <c r="I26" s="49" t="str">
        <f t="shared" si="2"/>
        <v>'02003E': {'message': 'FTP接続の認証に失敗しました。サイト管理者に問い合わせてください。', 'http_status_code': 403},</v>
      </c>
      <c r="J26" s="47" t="s">
        <v>732</v>
      </c>
      <c r="K26" s="47" t="b">
        <f t="shared" si="3"/>
        <v>1</v>
      </c>
      <c r="L26" s="47">
        <f>COUNTIF(利用者編!C:C,'common (2)'!H26)</f>
        <v>0</v>
      </c>
    </row>
    <row r="27" spans="1:12" ht="26.1">
      <c r="A27" s="52">
        <f t="shared" si="1"/>
        <v>26</v>
      </c>
      <c r="B27" s="48" t="s">
        <v>44</v>
      </c>
      <c r="C27" s="48" t="s">
        <v>728</v>
      </c>
      <c r="D27" s="48" t="s">
        <v>719</v>
      </c>
      <c r="E27" s="47" t="s">
        <v>48</v>
      </c>
      <c r="F27" s="49" t="s">
        <v>717</v>
      </c>
      <c r="G27" s="47">
        <v>404</v>
      </c>
      <c r="H27" s="51" t="str">
        <f t="shared" si="4"/>
        <v>02004E</v>
      </c>
      <c r="I27" s="49" t="str">
        <f t="shared" si="2"/>
        <v>'02004E': {'message': 'ファイルが見つかりませんでした。サイト管理者に問い合わせてください。', 'http_status_code': 404},</v>
      </c>
      <c r="J27" s="47" t="s">
        <v>733</v>
      </c>
      <c r="K27" s="47" t="b">
        <f t="shared" si="3"/>
        <v>1</v>
      </c>
      <c r="L27" s="47">
        <f>COUNTIF(利用者編!C:C,'common (2)'!H27)</f>
        <v>0</v>
      </c>
    </row>
    <row r="28" spans="1:12" ht="26.1">
      <c r="A28" s="52">
        <f t="shared" si="1"/>
        <v>27</v>
      </c>
      <c r="B28" s="48" t="s">
        <v>44</v>
      </c>
      <c r="C28" s="48" t="s">
        <v>728</v>
      </c>
      <c r="D28" s="48" t="s">
        <v>722</v>
      </c>
      <c r="E28" s="47" t="s">
        <v>48</v>
      </c>
      <c r="F28" s="49" t="s">
        <v>726</v>
      </c>
      <c r="G28" s="47">
        <v>408</v>
      </c>
      <c r="H28" s="51" t="str">
        <f t="shared" si="4"/>
        <v>02005E</v>
      </c>
      <c r="I28" s="49" t="str">
        <f t="shared" si="2"/>
        <v>'02005E': {'message': 'タイムアウトが発生しました。サイト管理者に問い合わせてください。', 'http_status_code': 408},</v>
      </c>
      <c r="J28" s="47" t="s">
        <v>734</v>
      </c>
      <c r="K28" s="47" t="b">
        <f t="shared" si="3"/>
        <v>1</v>
      </c>
      <c r="L28" s="47">
        <f>COUNTIF(利用者編!C:C,'common (2)'!H28)</f>
        <v>0</v>
      </c>
    </row>
    <row r="29" spans="1:12" ht="26.1">
      <c r="A29" s="52">
        <f t="shared" si="1"/>
        <v>28</v>
      </c>
      <c r="B29" s="48" t="s">
        <v>44</v>
      </c>
      <c r="C29" s="48" t="s">
        <v>728</v>
      </c>
      <c r="D29" s="48" t="s">
        <v>725</v>
      </c>
      <c r="E29" s="47" t="s">
        <v>48</v>
      </c>
      <c r="F29" s="49" t="s">
        <v>723</v>
      </c>
      <c r="G29" s="47">
        <v>400</v>
      </c>
      <c r="H29" s="51" t="str">
        <f t="shared" si="4"/>
        <v>02006E</v>
      </c>
      <c r="I29" s="49" t="str">
        <f t="shared" si="2"/>
        <v>'02006E': {'message': 'リソースURLからドメインの取得に失敗しました。サイト管理者に問い合わせてください。', 'http_status_code': 400},</v>
      </c>
      <c r="J29" s="47" t="s">
        <v>735</v>
      </c>
      <c r="K29" s="47" t="b">
        <f t="shared" si="3"/>
        <v>1</v>
      </c>
      <c r="L29" s="47">
        <f>COUNTIF(利用者編!C:C,'common (2)'!H29)</f>
        <v>0</v>
      </c>
    </row>
    <row r="30" spans="1:12">
      <c r="A30" s="52">
        <f t="shared" si="1"/>
        <v>29</v>
      </c>
      <c r="B30" s="48" t="s">
        <v>44</v>
      </c>
      <c r="C30" s="48" t="s">
        <v>736</v>
      </c>
      <c r="D30" s="48" t="s">
        <v>47</v>
      </c>
      <c r="E30" s="47" t="s">
        <v>238</v>
      </c>
      <c r="F30" s="49" t="s">
        <v>390</v>
      </c>
      <c r="H30" s="51" t="str">
        <f t="shared" si="4"/>
        <v>03001N</v>
      </c>
      <c r="I30" s="49" t="str">
        <f t="shared" si="2"/>
        <v>'03001N': {'message': 'クエリストリング:{0[0]}, 認証トークン:{0[1]}'},</v>
      </c>
      <c r="J30" s="47" t="s">
        <v>737</v>
      </c>
      <c r="K30" s="47" t="b">
        <f t="shared" si="3"/>
        <v>1</v>
      </c>
      <c r="L30" s="47">
        <f>COUNTIF(利用者編!C:C,'common (2)'!H30)</f>
        <v>0</v>
      </c>
    </row>
    <row r="31" spans="1:12">
      <c r="A31" s="52">
        <f t="shared" si="1"/>
        <v>30</v>
      </c>
      <c r="B31" s="48" t="s">
        <v>44</v>
      </c>
      <c r="C31" s="48" t="s">
        <v>736</v>
      </c>
      <c r="D31" s="48" t="s">
        <v>716</v>
      </c>
      <c r="E31" s="47" t="s">
        <v>48</v>
      </c>
      <c r="F31" s="49" t="s">
        <v>228</v>
      </c>
      <c r="H31" s="51" t="str">
        <f t="shared" si="4"/>
        <v>03003E</v>
      </c>
      <c r="I31" s="49" t="str">
        <f t="shared" si="2"/>
        <v>'03003E': {'message': 'エラーが発生しました。エラー内容:{0[0]}'},</v>
      </c>
      <c r="J31" s="47" t="s">
        <v>738</v>
      </c>
      <c r="K31" s="47" t="b">
        <f t="shared" si="3"/>
        <v>1</v>
      </c>
      <c r="L31" s="47">
        <f>COUNTIF(利用者編!C:C,'common (2)'!H31)</f>
        <v>0</v>
      </c>
    </row>
    <row r="32" spans="1:12" ht="39">
      <c r="A32" s="52">
        <f t="shared" si="1"/>
        <v>31</v>
      </c>
      <c r="B32" s="48" t="s">
        <v>44</v>
      </c>
      <c r="C32" s="48" t="s">
        <v>739</v>
      </c>
      <c r="D32" s="48" t="s">
        <v>47</v>
      </c>
      <c r="E32" s="47" t="s">
        <v>238</v>
      </c>
      <c r="F32" s="49" t="s">
        <v>415</v>
      </c>
      <c r="H32" s="51" t="str">
        <f t="shared" si="4"/>
        <v>04001N</v>
      </c>
      <c r="I32" s="49" t="str">
        <f t="shared" si="2"/>
        <v>'04001N': {'message': 'リソースURL:{0[0]}, リソース提供手段識別子:{0[1]}, 認証トークン:{0[2]}, データ提供IFが使用するカスタムヘッダー:{0[3]}'},</v>
      </c>
      <c r="J32" s="47" t="s">
        <v>740</v>
      </c>
      <c r="K32" s="47" t="b">
        <f t="shared" si="3"/>
        <v>1</v>
      </c>
      <c r="L32" s="47">
        <f>COUNTIF(利用者編!C:C,'common (2)'!H32)</f>
        <v>0</v>
      </c>
    </row>
    <row r="33" spans="1:12" ht="26.1">
      <c r="A33" s="52">
        <f t="shared" si="1"/>
        <v>32</v>
      </c>
      <c r="B33" s="48" t="s">
        <v>44</v>
      </c>
      <c r="C33" s="48" t="s">
        <v>739</v>
      </c>
      <c r="D33" s="48" t="s">
        <v>711</v>
      </c>
      <c r="E33" s="47" t="s">
        <v>48</v>
      </c>
      <c r="F33" s="49" t="s">
        <v>367</v>
      </c>
      <c r="G33" s="47">
        <v>400</v>
      </c>
      <c r="H33" s="51" t="str">
        <f t="shared" si="4"/>
        <v>04002E</v>
      </c>
      <c r="I33" s="49" t="str">
        <f t="shared" si="2"/>
        <v>'04002E': {'message': 'リソース提供手段識別子の値が不正です。リクエストパラメータの値を確認してください。', 'http_status_code': 400},</v>
      </c>
      <c r="J33" s="47" t="s">
        <v>741</v>
      </c>
      <c r="K33" s="47" t="b">
        <f t="shared" si="3"/>
        <v>1</v>
      </c>
      <c r="L33" s="47">
        <f>COUNTIF(利用者編!C:C,'common (2)'!H33)</f>
        <v>0</v>
      </c>
    </row>
    <row r="34" spans="1:12" ht="39">
      <c r="A34" s="52">
        <f t="shared" si="1"/>
        <v>33</v>
      </c>
      <c r="B34" s="48" t="s">
        <v>44</v>
      </c>
      <c r="C34" s="48" t="s">
        <v>739</v>
      </c>
      <c r="D34" s="48" t="s">
        <v>742</v>
      </c>
      <c r="E34" s="47" t="s">
        <v>48</v>
      </c>
      <c r="F34" s="49" t="s">
        <v>421</v>
      </c>
      <c r="G34" s="47">
        <v>400</v>
      </c>
      <c r="H34" s="51" t="str">
        <f t="shared" si="4"/>
        <v>04009E</v>
      </c>
      <c r="I34" s="49" t="str">
        <f t="shared" si="2"/>
        <v>'04009E': {'message': 'データ提供IFが使用するカスタムヘッダーの変換に失敗しました。データ提供IFが使用するカスタムヘッダーを確認してください。', 'http_status_code': 400},</v>
      </c>
      <c r="J34" s="47" t="s">
        <v>743</v>
      </c>
      <c r="K34" s="47" t="b">
        <f t="shared" si="3"/>
        <v>1</v>
      </c>
      <c r="L34" s="47">
        <f>COUNTIF(利用者編!C:C,'common (2)'!H34)</f>
        <v>0</v>
      </c>
    </row>
    <row r="35" spans="1:12" ht="26.1">
      <c r="A35" s="52">
        <f t="shared" si="1"/>
        <v>34</v>
      </c>
      <c r="B35" s="48" t="s">
        <v>44</v>
      </c>
      <c r="C35" s="48" t="s">
        <v>739</v>
      </c>
      <c r="D35" s="48" t="s">
        <v>744</v>
      </c>
      <c r="E35" s="47" t="s">
        <v>48</v>
      </c>
      <c r="F35" s="49" t="s">
        <v>745</v>
      </c>
      <c r="G35" s="47">
        <v>500</v>
      </c>
      <c r="H35" s="51" t="str">
        <f t="shared" si="4"/>
        <v>04010E</v>
      </c>
      <c r="I35" s="49" t="str">
        <f t="shared" si="2"/>
        <v>'04010E': {'message': 'リソースURLに紐づくCKAN情報が取得できませんでした。サイト管理者に問い合わせてください。', 'http_status_code': 500},</v>
      </c>
      <c r="J35" s="47" t="s">
        <v>746</v>
      </c>
      <c r="K35" s="47" t="b">
        <f t="shared" si="3"/>
        <v>1</v>
      </c>
      <c r="L35" s="47">
        <f>COUNTIF(利用者編!C:C,'common (2)'!H35)</f>
        <v>0</v>
      </c>
    </row>
    <row r="36" spans="1:12" ht="39">
      <c r="A36" s="52">
        <f t="shared" si="1"/>
        <v>35</v>
      </c>
      <c r="B36" s="48" t="s">
        <v>44</v>
      </c>
      <c r="C36" s="48" t="s">
        <v>739</v>
      </c>
      <c r="D36" s="48" t="s">
        <v>747</v>
      </c>
      <c r="E36" s="47" t="s">
        <v>48</v>
      </c>
      <c r="F36" s="49" t="s">
        <v>748</v>
      </c>
      <c r="G36" s="47">
        <v>500</v>
      </c>
      <c r="H36" s="51" t="str">
        <f t="shared" si="4"/>
        <v>04013E</v>
      </c>
      <c r="I36" s="49" t="str">
        <f t="shared" si="2"/>
        <v>'04013E': {'message': '対象のリソースURLに紐づくCKAN情報で交換実績記録用リソースIDに登録されている値が混在しています。サイト管理者に問い合わせてください。', 'http_status_code': 500},</v>
      </c>
      <c r="J36" s="47" t="s">
        <v>749</v>
      </c>
      <c r="K36" s="47" t="b">
        <f t="shared" si="3"/>
        <v>1</v>
      </c>
      <c r="L36" s="47">
        <f>COUNTIF(利用者編!C:C,'common (2)'!H36)</f>
        <v>0</v>
      </c>
    </row>
    <row r="37" spans="1:12">
      <c r="A37" s="52">
        <f t="shared" si="1"/>
        <v>36</v>
      </c>
      <c r="B37" s="48" t="s">
        <v>44</v>
      </c>
      <c r="C37" s="48" t="s">
        <v>739</v>
      </c>
      <c r="D37" s="48" t="s">
        <v>750</v>
      </c>
      <c r="E37" s="47" t="s">
        <v>48</v>
      </c>
      <c r="F37" s="49" t="s">
        <v>228</v>
      </c>
      <c r="H37" s="51" t="str">
        <f t="shared" si="4"/>
        <v>04014E</v>
      </c>
      <c r="I37" s="49" t="str">
        <f t="shared" si="2"/>
        <v>'04014E': {'message': 'エラーが発生しました。エラー内容:{0[0]}'},</v>
      </c>
      <c r="J37" s="47" t="s">
        <v>751</v>
      </c>
      <c r="K37" s="47" t="b">
        <f t="shared" si="3"/>
        <v>1</v>
      </c>
      <c r="L37" s="47">
        <f>COUNTIF(利用者編!C:C,'common (2)'!H37)</f>
        <v>0</v>
      </c>
    </row>
    <row r="38" spans="1:12" ht="26.1">
      <c r="A38" s="52">
        <f t="shared" si="1"/>
        <v>37</v>
      </c>
      <c r="B38" s="48" t="s">
        <v>44</v>
      </c>
      <c r="C38" s="48" t="s">
        <v>739</v>
      </c>
      <c r="D38" s="48" t="s">
        <v>752</v>
      </c>
      <c r="E38" s="47" t="s">
        <v>48</v>
      </c>
      <c r="F38" s="49" t="s">
        <v>753</v>
      </c>
      <c r="G38" s="47">
        <v>401</v>
      </c>
      <c r="H38" s="51" t="str">
        <f t="shared" si="4"/>
        <v>04015E</v>
      </c>
      <c r="I38" s="49" t="str">
        <f t="shared" si="2"/>
        <v>'04015E': {'message': '認証認可処理を行いましたが、対象のトークンは取得できません。サイト管理者に問い合わせてください。', 'http_status_code': 401},</v>
      </c>
      <c r="J38" s="47" t="s">
        <v>754</v>
      </c>
      <c r="K38" s="47" t="b">
        <f t="shared" si="3"/>
        <v>1</v>
      </c>
      <c r="L38" s="47">
        <f>COUNTIF(利用者編!C:C,'common (2)'!H38)</f>
        <v>0</v>
      </c>
    </row>
    <row r="39" spans="1:12" ht="39">
      <c r="A39" s="52">
        <f t="shared" si="1"/>
        <v>38</v>
      </c>
      <c r="B39" s="48" t="s">
        <v>44</v>
      </c>
      <c r="C39" s="48" t="s">
        <v>739</v>
      </c>
      <c r="D39" s="48" t="s">
        <v>755</v>
      </c>
      <c r="E39" s="47" t="s">
        <v>48</v>
      </c>
      <c r="F39" s="49" t="s">
        <v>756</v>
      </c>
      <c r="G39" s="47">
        <v>401</v>
      </c>
      <c r="H39" s="51" t="str">
        <f t="shared" si="4"/>
        <v>04016E</v>
      </c>
      <c r="I39" s="49" t="str">
        <f t="shared" si="2"/>
        <v>'04016E': {'message': '認証認可処理を行いましたが、対象のトークンは使用できないか、リソースURLが認可されていません。サイト管理者に問い合わせてください。', 'http_status_code': 401},</v>
      </c>
      <c r="J39" s="47" t="s">
        <v>757</v>
      </c>
      <c r="K39" s="47" t="b">
        <f t="shared" si="3"/>
        <v>1</v>
      </c>
      <c r="L39" s="47">
        <f>COUNTIF(利用者編!C:C,'common (2)'!H39)</f>
        <v>0</v>
      </c>
    </row>
    <row r="40" spans="1:12">
      <c r="A40" s="52">
        <f t="shared" si="1"/>
        <v>39</v>
      </c>
      <c r="B40" s="48" t="s">
        <v>44</v>
      </c>
      <c r="C40" s="48" t="s">
        <v>739</v>
      </c>
      <c r="D40" s="48" t="s">
        <v>758</v>
      </c>
      <c r="E40" s="47" t="s">
        <v>48</v>
      </c>
      <c r="F40" s="49" t="s">
        <v>228</v>
      </c>
      <c r="H40" s="51" t="str">
        <f t="shared" si="4"/>
        <v>04017E</v>
      </c>
      <c r="I40" s="49" t="str">
        <f t="shared" si="2"/>
        <v>'04017E': {'message': 'エラーが発生しました。エラー内容:{0[0]}'},</v>
      </c>
      <c r="J40" s="47" t="s">
        <v>759</v>
      </c>
      <c r="K40" s="47" t="b">
        <f t="shared" si="3"/>
        <v>1</v>
      </c>
      <c r="L40" s="47">
        <f>COUNTIF(利用者編!C:C,'common (2)'!H40)</f>
        <v>0</v>
      </c>
    </row>
    <row r="41" spans="1:12">
      <c r="A41" s="52">
        <f t="shared" si="1"/>
        <v>40</v>
      </c>
      <c r="B41" s="48" t="s">
        <v>44</v>
      </c>
      <c r="C41" s="48" t="s">
        <v>739</v>
      </c>
      <c r="D41" s="48" t="s">
        <v>760</v>
      </c>
      <c r="E41" s="47" t="s">
        <v>48</v>
      </c>
      <c r="F41" s="49" t="s">
        <v>228</v>
      </c>
      <c r="H41" s="51" t="str">
        <f t="shared" si="4"/>
        <v>04018E</v>
      </c>
      <c r="I41" s="49" t="str">
        <f t="shared" si="2"/>
        <v>'04018E': {'message': 'エラーが発生しました。エラー内容:{0[0]}'},</v>
      </c>
      <c r="J41" s="47" t="s">
        <v>761</v>
      </c>
      <c r="K41" s="47" t="b">
        <f t="shared" si="3"/>
        <v>1</v>
      </c>
      <c r="L41" s="47">
        <f>COUNTIF(利用者編!C:C,'common (2)'!H41)</f>
        <v>0</v>
      </c>
    </row>
    <row r="42" spans="1:12" ht="26.1">
      <c r="A42" s="52">
        <f t="shared" si="1"/>
        <v>41</v>
      </c>
      <c r="B42" s="48" t="s">
        <v>44</v>
      </c>
      <c r="C42" s="48" t="s">
        <v>739</v>
      </c>
      <c r="D42" s="48" t="s">
        <v>762</v>
      </c>
      <c r="E42" s="47" t="s">
        <v>48</v>
      </c>
      <c r="F42" s="49" t="s">
        <v>763</v>
      </c>
      <c r="G42" s="47">
        <v>500</v>
      </c>
      <c r="H42" s="51" t="str">
        <f t="shared" si="4"/>
        <v>04019E</v>
      </c>
      <c r="I42" s="49" t="str">
        <f t="shared" si="2"/>
        <v>'04019E': {'message': 'リソース情報を取得しましたが、リソース情報が設定されていません。サイト管理者に問い合わせてください。', 'http_status_code': 500},</v>
      </c>
      <c r="J42" s="47" t="s">
        <v>764</v>
      </c>
      <c r="K42" s="47" t="b">
        <f t="shared" si="3"/>
        <v>1</v>
      </c>
      <c r="L42" s="47">
        <f>COUNTIF(利用者編!C:C,'common (2)'!H42)</f>
        <v>0</v>
      </c>
    </row>
    <row r="43" spans="1:12">
      <c r="A43" s="52">
        <f t="shared" si="1"/>
        <v>42</v>
      </c>
      <c r="B43" s="48" t="s">
        <v>44</v>
      </c>
      <c r="C43" s="48" t="s">
        <v>739</v>
      </c>
      <c r="D43" s="48" t="s">
        <v>765</v>
      </c>
      <c r="E43" s="47" t="s">
        <v>48</v>
      </c>
      <c r="F43" s="49" t="s">
        <v>228</v>
      </c>
      <c r="H43" s="51" t="str">
        <f t="shared" si="4"/>
        <v>04021E</v>
      </c>
      <c r="I43" s="49" t="str">
        <f t="shared" si="2"/>
        <v>'04021E': {'message': 'エラーが発生しました。エラー内容:{0[0]}'},</v>
      </c>
      <c r="J43" s="47" t="s">
        <v>766</v>
      </c>
      <c r="K43" s="47" t="b">
        <f t="shared" si="3"/>
        <v>1</v>
      </c>
      <c r="L43" s="47">
        <f>COUNTIF(利用者編!C:C,'common (2)'!H43)</f>
        <v>0</v>
      </c>
    </row>
    <row r="44" spans="1:12" ht="26.1">
      <c r="A44" s="52">
        <f t="shared" si="1"/>
        <v>43</v>
      </c>
      <c r="B44" s="48" t="s">
        <v>44</v>
      </c>
      <c r="C44" s="48" t="s">
        <v>739</v>
      </c>
      <c r="D44" s="48" t="s">
        <v>767</v>
      </c>
      <c r="E44" s="47" t="s">
        <v>48</v>
      </c>
      <c r="F44" s="49" t="s">
        <v>768</v>
      </c>
      <c r="G44" s="47">
        <v>500</v>
      </c>
      <c r="H44" s="51" t="str">
        <f t="shared" si="4"/>
        <v>04022E</v>
      </c>
      <c r="I44" s="49" t="str">
        <f t="shared" si="2"/>
        <v>'04022E': {'message': '送信履歴登録に失敗しました。サイト管理者に問い合わせてください。', 'http_status_code': 500},</v>
      </c>
      <c r="J44" s="47" t="s">
        <v>769</v>
      </c>
      <c r="K44" s="47" t="b">
        <f t="shared" si="3"/>
        <v>1</v>
      </c>
      <c r="L44" s="47">
        <f>COUNTIF(利用者編!C:C,'common (2)'!H44)</f>
        <v>0</v>
      </c>
    </row>
    <row r="45" spans="1:12" ht="26.1">
      <c r="A45" s="52">
        <f t="shared" si="1"/>
        <v>44</v>
      </c>
      <c r="B45" s="48" t="s">
        <v>44</v>
      </c>
      <c r="C45" s="48" t="s">
        <v>739</v>
      </c>
      <c r="D45" s="48" t="s">
        <v>770</v>
      </c>
      <c r="E45" s="47" t="s">
        <v>48</v>
      </c>
      <c r="F45" s="49" t="s">
        <v>771</v>
      </c>
      <c r="G45" s="47">
        <v>403</v>
      </c>
      <c r="H45" s="51" t="str">
        <f t="shared" si="4"/>
        <v>04023E</v>
      </c>
      <c r="I45" s="49" t="str">
        <f t="shared" si="2"/>
        <v>'04023E': {'message': '認可を要するデータ要求に失敗しました。サイト管理者に問い合わせてください。', 'http_status_code': 403},</v>
      </c>
      <c r="J45" s="47" t="s">
        <v>772</v>
      </c>
      <c r="K45" s="47" t="b">
        <f t="shared" si="3"/>
        <v>1</v>
      </c>
      <c r="L45" s="47">
        <f>COUNTIF(利用者編!C:C,'common (2)'!H45)</f>
        <v>0</v>
      </c>
    </row>
    <row r="46" spans="1:12">
      <c r="A46" s="52">
        <f t="shared" si="1"/>
        <v>45</v>
      </c>
      <c r="B46" s="48" t="s">
        <v>44</v>
      </c>
      <c r="C46" s="48" t="s">
        <v>773</v>
      </c>
      <c r="D46" s="48" t="s">
        <v>47</v>
      </c>
      <c r="E46" s="47" t="s">
        <v>238</v>
      </c>
      <c r="F46" s="49" t="s">
        <v>390</v>
      </c>
      <c r="H46" s="51" t="str">
        <f t="shared" si="4"/>
        <v>05001N</v>
      </c>
      <c r="I46" s="49" t="str">
        <f t="shared" si="2"/>
        <v>'05001N': {'message': 'クエリストリング:{0[0]}, 認証トークン:{0[1]}'},</v>
      </c>
      <c r="J46" s="47" t="s">
        <v>774</v>
      </c>
      <c r="K46" s="47" t="b">
        <f t="shared" si="3"/>
        <v>1</v>
      </c>
      <c r="L46" s="47">
        <f>COUNTIF(利用者編!C:C,'common (2)'!H46)</f>
        <v>0</v>
      </c>
    </row>
    <row r="47" spans="1:12">
      <c r="A47" s="52">
        <f t="shared" si="1"/>
        <v>46</v>
      </c>
      <c r="B47" s="48" t="s">
        <v>44</v>
      </c>
      <c r="C47" s="48" t="s">
        <v>773</v>
      </c>
      <c r="D47" s="48" t="s">
        <v>711</v>
      </c>
      <c r="E47" s="47" t="s">
        <v>48</v>
      </c>
      <c r="F47" s="49" t="s">
        <v>228</v>
      </c>
      <c r="H47" s="51" t="str">
        <f t="shared" si="4"/>
        <v>05002E</v>
      </c>
      <c r="I47" s="49" t="str">
        <f t="shared" si="2"/>
        <v>'05002E': {'message': 'エラーが発生しました。エラー内容:{0[0]}'},</v>
      </c>
      <c r="J47" s="47" t="s">
        <v>775</v>
      </c>
      <c r="K47" s="47" t="b">
        <f t="shared" si="3"/>
        <v>1</v>
      </c>
      <c r="L47" s="47">
        <f>COUNTIF(利用者編!C:C,'common (2)'!H47)</f>
        <v>0</v>
      </c>
    </row>
    <row r="48" spans="1:12" ht="39">
      <c r="A48" s="52">
        <f t="shared" si="1"/>
        <v>47</v>
      </c>
      <c r="B48" s="48" t="s">
        <v>44</v>
      </c>
      <c r="C48" s="48" t="s">
        <v>776</v>
      </c>
      <c r="D48" s="48" t="s">
        <v>47</v>
      </c>
      <c r="E48" s="47" t="s">
        <v>238</v>
      </c>
      <c r="F48" s="49" t="s">
        <v>463</v>
      </c>
      <c r="H48" s="51" t="str">
        <f t="shared" si="4"/>
        <v>06001N</v>
      </c>
      <c r="I48" s="49" t="str">
        <f t="shared" si="2"/>
        <v>'06001N': {'message': 'リソースURL:{0[0]}, リソース提供種別識別子:{0[1]}, 認証トークン:{0[2]}, データ提供IFが使用するカスタムヘッダー:{0[3]}'},</v>
      </c>
      <c r="J48" s="47" t="s">
        <v>777</v>
      </c>
      <c r="K48" s="47" t="b">
        <f t="shared" si="3"/>
        <v>1</v>
      </c>
      <c r="L48" s="47">
        <f>COUNTIF(利用者編!C:C,'common (2)'!H48)</f>
        <v>0</v>
      </c>
    </row>
    <row r="49" spans="1:12" ht="26.1">
      <c r="A49" s="52">
        <f t="shared" si="1"/>
        <v>48</v>
      </c>
      <c r="B49" s="48" t="s">
        <v>44</v>
      </c>
      <c r="C49" s="48" t="s">
        <v>776</v>
      </c>
      <c r="D49" s="48" t="s">
        <v>711</v>
      </c>
      <c r="E49" s="47" t="s">
        <v>48</v>
      </c>
      <c r="F49" s="49" t="s">
        <v>228</v>
      </c>
      <c r="G49" s="47">
        <v>500</v>
      </c>
      <c r="H49" s="51" t="str">
        <f t="shared" si="4"/>
        <v>06002E</v>
      </c>
      <c r="I49" s="49" t="str">
        <f t="shared" si="2"/>
        <v>'06002E': {'message': 'エラーが発生しました。エラー内容:{0[0]}', 'http_status_code': 500},</v>
      </c>
      <c r="J49" s="47" t="s">
        <v>778</v>
      </c>
      <c r="K49" s="47" t="b">
        <f t="shared" si="3"/>
        <v>1</v>
      </c>
      <c r="L49" s="47">
        <f>COUNTIF(利用者編!C:C,'common (2)'!H49)</f>
        <v>0</v>
      </c>
    </row>
    <row r="50" spans="1:12">
      <c r="A50" s="52">
        <f t="shared" si="1"/>
        <v>49</v>
      </c>
      <c r="B50" s="48" t="s">
        <v>44</v>
      </c>
      <c r="C50" s="48" t="s">
        <v>779</v>
      </c>
      <c r="D50" s="48" t="s">
        <v>47</v>
      </c>
      <c r="E50" s="47" t="s">
        <v>238</v>
      </c>
      <c r="F50" s="49" t="s">
        <v>244</v>
      </c>
      <c r="H50" s="51" t="str">
        <f t="shared" si="4"/>
        <v>07001N</v>
      </c>
      <c r="I50" s="49" t="str">
        <f t="shared" si="2"/>
        <v>'07001N': {'message': 'クエリストリング:{0[0]},CKAN URL:{0[1]}'},</v>
      </c>
      <c r="J50" s="47" t="s">
        <v>780</v>
      </c>
      <c r="K50" s="47" t="b">
        <f t="shared" si="3"/>
        <v>1</v>
      </c>
      <c r="L50" s="47">
        <f>COUNTIF(利用者編!C:C,'common (2)'!H50)</f>
        <v>0</v>
      </c>
    </row>
    <row r="51" spans="1:12">
      <c r="A51" s="52">
        <f t="shared" si="1"/>
        <v>50</v>
      </c>
      <c r="B51" s="48" t="s">
        <v>44</v>
      </c>
      <c r="C51" s="48" t="s">
        <v>779</v>
      </c>
      <c r="D51" s="48" t="s">
        <v>711</v>
      </c>
      <c r="E51" s="47" t="s">
        <v>48</v>
      </c>
      <c r="F51" s="49" t="s">
        <v>228</v>
      </c>
      <c r="H51" s="51" t="str">
        <f t="shared" si="4"/>
        <v>07002E</v>
      </c>
      <c r="I51" s="49" t="str">
        <f t="shared" si="2"/>
        <v>'07002E': {'message': 'エラーが発生しました。エラー内容:{0[0]}'},</v>
      </c>
      <c r="J51" s="47" t="s">
        <v>781</v>
      </c>
      <c r="K51" s="47" t="b">
        <f t="shared" si="3"/>
        <v>1</v>
      </c>
      <c r="L51" s="47">
        <f>COUNTIF(利用者編!C:C,'common (2)'!H51)</f>
        <v>0</v>
      </c>
    </row>
    <row r="52" spans="1:12">
      <c r="A52" s="52">
        <f t="shared" si="1"/>
        <v>51</v>
      </c>
      <c r="B52" s="48" t="s">
        <v>44</v>
      </c>
      <c r="C52" s="48" t="s">
        <v>782</v>
      </c>
      <c r="D52" s="48" t="s">
        <v>47</v>
      </c>
      <c r="E52" s="47" t="s">
        <v>238</v>
      </c>
      <c r="F52" s="49" t="s">
        <v>314</v>
      </c>
      <c r="H52" s="51" t="str">
        <f t="shared" si="4"/>
        <v>08001N</v>
      </c>
      <c r="I52" s="49" t="str">
        <f t="shared" si="2"/>
        <v>'08001N': {'message': 'リソースURL: {0[0]}'},</v>
      </c>
      <c r="J52" s="47" t="s">
        <v>783</v>
      </c>
      <c r="K52" s="47" t="b">
        <f t="shared" si="3"/>
        <v>1</v>
      </c>
      <c r="L52" s="47">
        <f>COUNTIF(利用者編!C:C,'common (2)'!H52)</f>
        <v>0</v>
      </c>
    </row>
    <row r="53" spans="1:12" ht="26.1">
      <c r="A53" s="52">
        <f t="shared" si="1"/>
        <v>52</v>
      </c>
      <c r="B53" s="48" t="s">
        <v>44</v>
      </c>
      <c r="C53" s="48" t="s">
        <v>782</v>
      </c>
      <c r="D53" s="48" t="s">
        <v>711</v>
      </c>
      <c r="E53" s="47" t="s">
        <v>48</v>
      </c>
      <c r="F53" s="49" t="s">
        <v>784</v>
      </c>
      <c r="G53" s="47">
        <v>401</v>
      </c>
      <c r="H53" s="51" t="str">
        <f t="shared" si="4"/>
        <v>08002E</v>
      </c>
      <c r="I53" s="49" t="str">
        <f t="shared" si="2"/>
        <v>'08002E': {'message': '認証情報が不正です。NGSIコンフィグを確認してください。', 'http_status_code': 401},</v>
      </c>
      <c r="J53" s="47" t="s">
        <v>785</v>
      </c>
      <c r="K53" s="47" t="b">
        <f t="shared" si="3"/>
        <v>1</v>
      </c>
      <c r="L53" s="47">
        <f>COUNTIF(利用者編!C:C,'common (2)'!H53)</f>
        <v>0</v>
      </c>
    </row>
    <row r="54" spans="1:12" ht="26.1">
      <c r="A54" s="52">
        <f t="shared" si="1"/>
        <v>53</v>
      </c>
      <c r="B54" s="48" t="s">
        <v>44</v>
      </c>
      <c r="C54" s="48" t="s">
        <v>782</v>
      </c>
      <c r="D54" s="48" t="s">
        <v>716</v>
      </c>
      <c r="E54" s="47" t="s">
        <v>48</v>
      </c>
      <c r="F54" s="49" t="s">
        <v>786</v>
      </c>
      <c r="G54" s="47">
        <v>404</v>
      </c>
      <c r="H54" s="51" t="str">
        <f t="shared" si="4"/>
        <v>08003E</v>
      </c>
      <c r="I54" s="49" t="str">
        <f t="shared" si="2"/>
        <v>'08003E': {'message': '指定したリソースが見つかりませんでした。', 'http_status_code': 404},</v>
      </c>
      <c r="J54" s="47" t="s">
        <v>787</v>
      </c>
      <c r="K54" s="47" t="b">
        <f t="shared" si="3"/>
        <v>1</v>
      </c>
      <c r="L54" s="47">
        <f>COUNTIF(利用者編!C:C,'common (2)'!H54)</f>
        <v>0</v>
      </c>
    </row>
    <row r="55" spans="1:12" ht="26.1">
      <c r="A55" s="52">
        <f t="shared" si="1"/>
        <v>54</v>
      </c>
      <c r="B55" s="48" t="s">
        <v>44</v>
      </c>
      <c r="C55" s="48" t="s">
        <v>782</v>
      </c>
      <c r="D55" s="48" t="s">
        <v>719</v>
      </c>
      <c r="E55" s="47" t="s">
        <v>48</v>
      </c>
      <c r="F55" s="49" t="s">
        <v>788</v>
      </c>
      <c r="G55" s="47">
        <v>409</v>
      </c>
      <c r="H55" s="51" t="str">
        <f t="shared" si="4"/>
        <v>08004E</v>
      </c>
      <c r="I55" s="49" t="str">
        <f t="shared" si="2"/>
        <v>'08004E': {'message': '指定したリソースに対応するデータが複数存在します。', 'http_status_code': 409},</v>
      </c>
      <c r="J55" s="47" t="s">
        <v>789</v>
      </c>
      <c r="K55" s="47" t="b">
        <f t="shared" si="3"/>
        <v>1</v>
      </c>
      <c r="L55" s="47">
        <f>COUNTIF(利用者編!C:C,'common (2)'!H55)</f>
        <v>0</v>
      </c>
    </row>
    <row r="56" spans="1:12" ht="26.1">
      <c r="A56" s="52">
        <f t="shared" si="1"/>
        <v>55</v>
      </c>
      <c r="B56" s="48" t="s">
        <v>44</v>
      </c>
      <c r="C56" s="48" t="s">
        <v>782</v>
      </c>
      <c r="D56" s="48" t="s">
        <v>722</v>
      </c>
      <c r="E56" s="47" t="s">
        <v>48</v>
      </c>
      <c r="F56" s="49" t="s">
        <v>228</v>
      </c>
      <c r="G56" s="47">
        <v>500</v>
      </c>
      <c r="H56" s="51" t="str">
        <f t="shared" si="4"/>
        <v>08005E</v>
      </c>
      <c r="I56" s="49" t="str">
        <f t="shared" si="2"/>
        <v>'08005E': {'message': 'エラーが発生しました。エラー内容:{0[0]}', 'http_status_code': 500},</v>
      </c>
      <c r="J56" s="47" t="s">
        <v>790</v>
      </c>
      <c r="K56" s="47" t="b">
        <f t="shared" si="3"/>
        <v>1</v>
      </c>
      <c r="L56" s="47">
        <f>COUNTIF(利用者編!C:C,'common (2)'!H56)</f>
        <v>0</v>
      </c>
    </row>
    <row r="57" spans="1:12" ht="26.1">
      <c r="A57" s="52">
        <f t="shared" si="1"/>
        <v>56</v>
      </c>
      <c r="B57" s="48" t="s">
        <v>44</v>
      </c>
      <c r="C57" s="48" t="s">
        <v>791</v>
      </c>
      <c r="D57" s="48" t="s">
        <v>47</v>
      </c>
      <c r="E57" s="47" t="s">
        <v>238</v>
      </c>
      <c r="F57" s="49" t="s">
        <v>469</v>
      </c>
      <c r="H57" s="51" t="str">
        <f t="shared" si="4"/>
        <v>09001N</v>
      </c>
      <c r="I57" s="49" t="str">
        <f t="shared" si="2"/>
        <v>'09001N': {'message': '提供者ID: {0[0]}, 利用者ID:{0[1]}, 交換実績記録用リソースID:{0[2]}'},</v>
      </c>
      <c r="J57" s="47" t="s">
        <v>792</v>
      </c>
      <c r="K57" s="47" t="b">
        <f t="shared" si="3"/>
        <v>1</v>
      </c>
      <c r="L57" s="47">
        <f>COUNTIF(利用者編!C:C,'common (2)'!H57)</f>
        <v>0</v>
      </c>
    </row>
    <row r="58" spans="1:12">
      <c r="A58" s="52">
        <f t="shared" si="1"/>
        <v>57</v>
      </c>
      <c r="B58" s="48" t="s">
        <v>44</v>
      </c>
      <c r="C58" s="48" t="s">
        <v>791</v>
      </c>
      <c r="D58" s="48" t="s">
        <v>711</v>
      </c>
      <c r="E58" s="47" t="s">
        <v>48</v>
      </c>
      <c r="F58" s="49" t="s">
        <v>228</v>
      </c>
      <c r="H58" s="51" t="str">
        <f t="shared" si="4"/>
        <v>09002E</v>
      </c>
      <c r="I58" s="49" t="str">
        <f t="shared" si="2"/>
        <v>'09002E': {'message': 'エラーが発生しました。エラー内容:{0[0]}'},</v>
      </c>
      <c r="J58" s="47" t="s">
        <v>793</v>
      </c>
      <c r="K58" s="47" t="b">
        <f t="shared" si="3"/>
        <v>1</v>
      </c>
      <c r="L58" s="47">
        <f>COUNTIF(利用者編!C:C,'common (2)'!H58)</f>
        <v>0</v>
      </c>
    </row>
    <row r="59" spans="1:12" ht="39">
      <c r="A59" s="52">
        <f t="shared" si="1"/>
        <v>58</v>
      </c>
      <c r="B59" s="48" t="s">
        <v>44</v>
      </c>
      <c r="C59" s="48" t="s">
        <v>791</v>
      </c>
      <c r="D59" s="48" t="s">
        <v>719</v>
      </c>
      <c r="E59" s="47" t="s">
        <v>238</v>
      </c>
      <c r="F59" s="49" t="s">
        <v>794</v>
      </c>
      <c r="H59" s="51" t="str">
        <f t="shared" si="4"/>
        <v>09004N</v>
      </c>
      <c r="I59" s="49" t="str">
        <f t="shared" si="2"/>
        <v>'09004N': {'message': '提供者ID: {0[0]}, 利用者ID:{0[1]}, 取引ID:{0[2]}, ハッシュ値:{0[3]}, 契約管理サービスURL:{0[4]}, 契約管理サービスキー:{0[5]}'},</v>
      </c>
      <c r="J59" s="47" t="s">
        <v>795</v>
      </c>
      <c r="K59" s="47" t="b">
        <f t="shared" si="3"/>
        <v>1</v>
      </c>
      <c r="L59" s="47">
        <f>COUNTIF(利用者編!C:C,'common (2)'!H59)</f>
        <v>0</v>
      </c>
    </row>
    <row r="60" spans="1:12">
      <c r="A60" s="52">
        <f t="shared" si="1"/>
        <v>59</v>
      </c>
      <c r="B60" s="48" t="s">
        <v>44</v>
      </c>
      <c r="C60" s="48" t="s">
        <v>791</v>
      </c>
      <c r="D60" s="48" t="s">
        <v>722</v>
      </c>
      <c r="E60" s="47" t="s">
        <v>48</v>
      </c>
      <c r="F60" s="49" t="s">
        <v>228</v>
      </c>
      <c r="H60" s="51" t="str">
        <f t="shared" si="4"/>
        <v>09005E</v>
      </c>
      <c r="I60" s="49" t="str">
        <f t="shared" si="2"/>
        <v>'09005E': {'message': 'エラーが発生しました。エラー内容:{0[0]}'},</v>
      </c>
      <c r="J60" s="47" t="s">
        <v>796</v>
      </c>
      <c r="K60" s="47" t="b">
        <f t="shared" si="3"/>
        <v>1</v>
      </c>
      <c r="L60" s="47">
        <f>COUNTIF(利用者編!C:C,'common (2)'!H60)</f>
        <v>0</v>
      </c>
    </row>
    <row r="61" spans="1:12" ht="26.1">
      <c r="A61" s="52">
        <f t="shared" si="1"/>
        <v>60</v>
      </c>
      <c r="B61" s="48" t="s">
        <v>44</v>
      </c>
      <c r="C61" s="48" t="s">
        <v>797</v>
      </c>
      <c r="D61" s="48" t="s">
        <v>47</v>
      </c>
      <c r="E61" s="47" t="s">
        <v>238</v>
      </c>
      <c r="F61" s="49" t="s">
        <v>495</v>
      </c>
      <c r="H61" s="51" t="str">
        <f t="shared" si="4"/>
        <v>0A001N</v>
      </c>
      <c r="I61" s="49" t="str">
        <f t="shared" si="2"/>
        <v>'0A001N': {'message': 'トークン情報: {0[0]}, 提供者コネクタID:{0[1]}, 提供者コネクタのシークレット:{0[2]}'},</v>
      </c>
      <c r="J61" s="47" t="s">
        <v>798</v>
      </c>
      <c r="K61" s="47" t="b">
        <f t="shared" si="3"/>
        <v>1</v>
      </c>
      <c r="L61" s="47">
        <f>COUNTIF(利用者編!C:C,'common (2)'!H61)</f>
        <v>0</v>
      </c>
    </row>
    <row r="62" spans="1:12">
      <c r="A62" s="52">
        <f t="shared" si="1"/>
        <v>61</v>
      </c>
      <c r="B62" s="48" t="s">
        <v>44</v>
      </c>
      <c r="C62" s="48" t="s">
        <v>797</v>
      </c>
      <c r="D62" s="48" t="s">
        <v>711</v>
      </c>
      <c r="E62" s="47" t="s">
        <v>48</v>
      </c>
      <c r="F62" s="49" t="s">
        <v>228</v>
      </c>
      <c r="H62" s="51" t="str">
        <f t="shared" si="4"/>
        <v>0A002E</v>
      </c>
      <c r="I62" s="49" t="str">
        <f t="shared" si="2"/>
        <v>'0A002E': {'message': 'エラーが発生しました。エラー内容:{0[0]}'},</v>
      </c>
      <c r="J62" s="47" t="s">
        <v>799</v>
      </c>
      <c r="K62" s="47" t="b">
        <f t="shared" si="3"/>
        <v>1</v>
      </c>
      <c r="L62" s="47">
        <f>COUNTIF(利用者編!C:C,'common (2)'!H62)</f>
        <v>0</v>
      </c>
    </row>
    <row r="63" spans="1:12" ht="26.1">
      <c r="A63" s="52">
        <f t="shared" si="1"/>
        <v>62</v>
      </c>
      <c r="B63" s="48" t="s">
        <v>44</v>
      </c>
      <c r="C63" s="48" t="s">
        <v>797</v>
      </c>
      <c r="D63" s="48" t="s">
        <v>716</v>
      </c>
      <c r="E63" s="47" t="s">
        <v>48</v>
      </c>
      <c r="F63" s="49" t="s">
        <v>800</v>
      </c>
      <c r="G63" s="47">
        <v>401</v>
      </c>
      <c r="H63" s="51" t="str">
        <f t="shared" si="4"/>
        <v>0A003E</v>
      </c>
      <c r="I63" s="49" t="str">
        <f t="shared" si="2"/>
        <v>'0A003E': {'message': '認証処理を行いましたが、対象のトークンは使用できません。サイト管理者に問い合わせてください。', 'http_status_code': 401},</v>
      </c>
      <c r="J63" s="47" t="s">
        <v>801</v>
      </c>
      <c r="K63" s="47" t="b">
        <f t="shared" si="3"/>
        <v>1</v>
      </c>
      <c r="L63" s="47">
        <f>COUNTIF(利用者編!C:C,'common (2)'!H63)</f>
        <v>0</v>
      </c>
    </row>
    <row r="64" spans="1:12" ht="26.1">
      <c r="A64" s="52">
        <f t="shared" si="1"/>
        <v>63</v>
      </c>
      <c r="B64" s="48" t="s">
        <v>44</v>
      </c>
      <c r="C64" s="48" t="s">
        <v>797</v>
      </c>
      <c r="D64" s="48" t="s">
        <v>719</v>
      </c>
      <c r="E64" s="47" t="s">
        <v>238</v>
      </c>
      <c r="F64" s="49" t="s">
        <v>495</v>
      </c>
      <c r="H64" s="51" t="str">
        <f t="shared" si="4"/>
        <v>0A004N</v>
      </c>
      <c r="I64" s="49" t="str">
        <f t="shared" si="2"/>
        <v>'0A004N': {'message': 'トークン情報: {0[0]}, 提供者コネクタID:{0[1]}, 提供者コネクタのシークレット:{0[2]}'},</v>
      </c>
      <c r="J64" s="47" t="s">
        <v>802</v>
      </c>
      <c r="K64" s="47" t="b">
        <f t="shared" si="3"/>
        <v>1</v>
      </c>
      <c r="L64" s="47">
        <f>COUNTIF(利用者編!C:C,'common (2)'!H64)</f>
        <v>0</v>
      </c>
    </row>
    <row r="65" spans="1:12">
      <c r="A65" s="52">
        <f t="shared" si="1"/>
        <v>64</v>
      </c>
      <c r="B65" s="48" t="s">
        <v>44</v>
      </c>
      <c r="C65" s="48" t="s">
        <v>797</v>
      </c>
      <c r="D65" s="48" t="s">
        <v>722</v>
      </c>
      <c r="E65" s="47" t="s">
        <v>48</v>
      </c>
      <c r="F65" s="49" t="s">
        <v>228</v>
      </c>
      <c r="H65" s="51" t="str">
        <f t="shared" si="4"/>
        <v>0A005E</v>
      </c>
      <c r="I65" s="49" t="str">
        <f t="shared" si="2"/>
        <v>'0A005E': {'message': 'エラーが発生しました。エラー内容:{0[0]}'},</v>
      </c>
      <c r="J65" s="47" t="s">
        <v>803</v>
      </c>
      <c r="K65" s="47" t="b">
        <f t="shared" si="3"/>
        <v>1</v>
      </c>
      <c r="L65" s="47">
        <f>COUNTIF(利用者編!C:C,'common (2)'!H65)</f>
        <v>0</v>
      </c>
    </row>
    <row r="66" spans="1:12" ht="26.1">
      <c r="A66" s="52">
        <f t="shared" si="1"/>
        <v>65</v>
      </c>
      <c r="B66" s="48" t="s">
        <v>44</v>
      </c>
      <c r="C66" s="48" t="s">
        <v>797</v>
      </c>
      <c r="D66" s="48" t="s">
        <v>725</v>
      </c>
      <c r="E66" s="47" t="s">
        <v>238</v>
      </c>
      <c r="F66" s="49" t="s">
        <v>804</v>
      </c>
      <c r="H66" s="51" t="str">
        <f t="shared" si="4"/>
        <v>0A006N</v>
      </c>
      <c r="I66" s="49" t="str">
        <f t="shared" si="2"/>
        <v>'0A006N': {'message': '提供者コネクタID:{0[0]}, 提供者コネクタのシークレット:{0[1]}'},</v>
      </c>
      <c r="J66" s="47" t="s">
        <v>805</v>
      </c>
      <c r="K66" s="47" t="b">
        <f t="shared" si="3"/>
        <v>1</v>
      </c>
      <c r="L66" s="47">
        <f>COUNTIF(利用者編!C:C,'common (2)'!H66)</f>
        <v>0</v>
      </c>
    </row>
    <row r="67" spans="1:12">
      <c r="A67" s="52">
        <f t="shared" ref="A67:A119" si="5">ROW()-ROW(A$1)</f>
        <v>66</v>
      </c>
      <c r="B67" s="48" t="s">
        <v>44</v>
      </c>
      <c r="C67" s="48" t="s">
        <v>797</v>
      </c>
      <c r="D67" s="48" t="s">
        <v>806</v>
      </c>
      <c r="E67" s="47" t="s">
        <v>48</v>
      </c>
      <c r="F67" s="49" t="s">
        <v>228</v>
      </c>
      <c r="H67" s="51" t="str">
        <f t="shared" si="4"/>
        <v>0A007E</v>
      </c>
      <c r="I67" s="49" t="str">
        <f t="shared" ref="I67:I119" si="6">"'"&amp;H67&amp;"': {'message': '"&amp;F67&amp;IF(ISBLANK(G67),"'},","', 'http_status_code': "&amp;G67&amp;"},")</f>
        <v>'0A007E': {'message': 'エラーが発生しました。エラー内容:{0[0]}'},</v>
      </c>
      <c r="J67" s="47" t="s">
        <v>807</v>
      </c>
      <c r="K67" s="47" t="b">
        <f t="shared" ref="K67:K119" si="7">EXACT(I67,J67)</f>
        <v>1</v>
      </c>
      <c r="L67" s="47">
        <f>COUNTIF(利用者編!C:C,'common (2)'!H67)</f>
        <v>0</v>
      </c>
    </row>
    <row r="68" spans="1:12">
      <c r="A68" s="52">
        <f t="shared" si="5"/>
        <v>67</v>
      </c>
      <c r="B68" s="48" t="s">
        <v>44</v>
      </c>
      <c r="C68" s="48" t="s">
        <v>797</v>
      </c>
      <c r="D68" s="48" t="s">
        <v>808</v>
      </c>
      <c r="E68" s="47" t="s">
        <v>238</v>
      </c>
      <c r="F68" s="49" t="s">
        <v>809</v>
      </c>
      <c r="H68" s="51" t="str">
        <f t="shared" si="4"/>
        <v>0A008N</v>
      </c>
      <c r="I68" s="49" t="str">
        <f t="shared" si="6"/>
        <v>'0A008N': {'message': 'トークン情報:{0[0]}, リソースURL:{0[1]}'},</v>
      </c>
      <c r="J68" s="47" t="s">
        <v>810</v>
      </c>
      <c r="K68" s="47" t="b">
        <f t="shared" si="7"/>
        <v>1</v>
      </c>
      <c r="L68" s="47">
        <f>COUNTIF(利用者編!C:C,'common (2)'!H68)</f>
        <v>0</v>
      </c>
    </row>
    <row r="69" spans="1:12">
      <c r="A69" s="52">
        <f t="shared" si="5"/>
        <v>68</v>
      </c>
      <c r="B69" s="48" t="s">
        <v>44</v>
      </c>
      <c r="C69" s="48" t="s">
        <v>797</v>
      </c>
      <c r="D69" s="48" t="s">
        <v>742</v>
      </c>
      <c r="E69" s="47" t="s">
        <v>48</v>
      </c>
      <c r="F69" s="49" t="s">
        <v>228</v>
      </c>
      <c r="H69" s="51" t="str">
        <f t="shared" si="4"/>
        <v>0A009E</v>
      </c>
      <c r="I69" s="49" t="str">
        <f t="shared" si="6"/>
        <v>'0A009E': {'message': 'エラーが発生しました。エラー内容:{0[0]}'},</v>
      </c>
      <c r="J69" s="47" t="s">
        <v>811</v>
      </c>
      <c r="K69" s="47" t="b">
        <f t="shared" si="7"/>
        <v>1</v>
      </c>
      <c r="L69" s="47">
        <f>COUNTIF(利用者編!C:C,'common (2)'!H69)</f>
        <v>0</v>
      </c>
    </row>
    <row r="70" spans="1:12" ht="26.1">
      <c r="A70" s="52">
        <f t="shared" si="5"/>
        <v>69</v>
      </c>
      <c r="B70" s="48" t="s">
        <v>44</v>
      </c>
      <c r="C70" s="48" t="s">
        <v>797</v>
      </c>
      <c r="D70" s="48" t="s">
        <v>744</v>
      </c>
      <c r="E70" s="47" t="s">
        <v>238</v>
      </c>
      <c r="F70" s="49" t="s">
        <v>520</v>
      </c>
      <c r="H70" s="51" t="str">
        <f t="shared" si="4"/>
        <v>0A010N</v>
      </c>
      <c r="I70" s="49" t="str">
        <f t="shared" si="6"/>
        <v>'0A010N': {'message': 'トークン情報: {0[0]}, リソースID:{0[1]}, 提供者コネクタID:{0[2]}'},</v>
      </c>
      <c r="J70" s="47" t="s">
        <v>812</v>
      </c>
      <c r="K70" s="47" t="b">
        <f t="shared" si="7"/>
        <v>1</v>
      </c>
      <c r="L70" s="47">
        <f>COUNTIF(利用者編!C:C,'common (2)'!H70)</f>
        <v>0</v>
      </c>
    </row>
    <row r="71" spans="1:12">
      <c r="A71" s="52">
        <f t="shared" si="5"/>
        <v>70</v>
      </c>
      <c r="B71" s="48" t="s">
        <v>44</v>
      </c>
      <c r="C71" s="48" t="s">
        <v>797</v>
      </c>
      <c r="D71" s="48" t="s">
        <v>813</v>
      </c>
      <c r="E71" s="47" t="s">
        <v>48</v>
      </c>
      <c r="F71" s="49" t="s">
        <v>228</v>
      </c>
      <c r="H71" s="51" t="str">
        <f t="shared" si="4"/>
        <v>0A011E</v>
      </c>
      <c r="I71" s="49" t="str">
        <f t="shared" si="6"/>
        <v>'0A011E': {'message': 'エラーが発生しました。エラー内容:{0[0]}'},</v>
      </c>
      <c r="J71" s="47" t="s">
        <v>814</v>
      </c>
      <c r="K71" s="47" t="b">
        <f t="shared" si="7"/>
        <v>1</v>
      </c>
      <c r="L71" s="47">
        <f>COUNTIF(利用者編!C:C,'common (2)'!H71)</f>
        <v>0</v>
      </c>
    </row>
    <row r="72" spans="1:12" ht="39">
      <c r="A72" s="52">
        <f t="shared" si="5"/>
        <v>71</v>
      </c>
      <c r="B72" s="48" t="s">
        <v>44</v>
      </c>
      <c r="C72" s="48" t="s">
        <v>797</v>
      </c>
      <c r="D72" s="48" t="s">
        <v>815</v>
      </c>
      <c r="E72" s="47" t="s">
        <v>48</v>
      </c>
      <c r="F72" s="49" t="s">
        <v>816</v>
      </c>
      <c r="G72" s="47">
        <v>403</v>
      </c>
      <c r="H72" s="51" t="str">
        <f t="shared" ref="H72:H119" si="8">B72&amp;C72&amp;D72&amp;E72</f>
        <v>0A012E</v>
      </c>
      <c r="I72" s="49" t="str">
        <f t="shared" si="6"/>
        <v>'0A012E': {'message': '認可確認に失敗しました。対象のトークンが使用できないか、リソースURLに認可がありません。サイト管理者に問い合わせてください。', 'http_status_code': 403},</v>
      </c>
      <c r="J72" s="47" t="s">
        <v>817</v>
      </c>
      <c r="K72" s="47" t="b">
        <f t="shared" si="7"/>
        <v>1</v>
      </c>
      <c r="L72" s="47">
        <f>COUNTIF(利用者編!C:C,'common (2)'!H72)</f>
        <v>0</v>
      </c>
    </row>
    <row r="73" spans="1:12">
      <c r="A73" s="52">
        <f t="shared" si="5"/>
        <v>72</v>
      </c>
      <c r="B73" s="48" t="s">
        <v>44</v>
      </c>
      <c r="C73" s="48" t="s">
        <v>797</v>
      </c>
      <c r="D73" s="48" t="s">
        <v>747</v>
      </c>
      <c r="E73" s="47" t="s">
        <v>238</v>
      </c>
      <c r="F73" s="49" t="s">
        <v>818</v>
      </c>
      <c r="H73" s="51" t="str">
        <f t="shared" si="8"/>
        <v>0A013N</v>
      </c>
      <c r="I73" s="49" t="str">
        <f t="shared" si="6"/>
        <v>'0A013N': {'message': 'トークン情報: {0[0]}, リソースID:{0[1]}'},</v>
      </c>
      <c r="J73" s="47" t="s">
        <v>819</v>
      </c>
      <c r="K73" s="47" t="b">
        <f t="shared" si="7"/>
        <v>1</v>
      </c>
      <c r="L73" s="47">
        <f>COUNTIF(利用者編!C:C,'common (2)'!H73)</f>
        <v>0</v>
      </c>
    </row>
    <row r="74" spans="1:12">
      <c r="A74" s="52">
        <f t="shared" si="5"/>
        <v>73</v>
      </c>
      <c r="B74" s="48" t="s">
        <v>44</v>
      </c>
      <c r="C74" s="48" t="s">
        <v>797</v>
      </c>
      <c r="D74" s="48" t="s">
        <v>750</v>
      </c>
      <c r="E74" s="47" t="s">
        <v>48</v>
      </c>
      <c r="F74" s="49" t="s">
        <v>228</v>
      </c>
      <c r="H74" s="51" t="str">
        <f t="shared" si="8"/>
        <v>0A014E</v>
      </c>
      <c r="I74" s="49" t="str">
        <f t="shared" si="6"/>
        <v>'0A014E': {'message': 'エラーが発生しました。エラー内容:{0[0]}'},</v>
      </c>
      <c r="J74" s="47" t="s">
        <v>820</v>
      </c>
      <c r="K74" s="47" t="b">
        <f t="shared" si="7"/>
        <v>1</v>
      </c>
      <c r="L74" s="47">
        <f>COUNTIF(利用者編!C:C,'common (2)'!H74)</f>
        <v>0</v>
      </c>
    </row>
    <row r="75" spans="1:12" ht="26.1">
      <c r="A75" s="52">
        <f t="shared" si="5"/>
        <v>74</v>
      </c>
      <c r="B75" s="48" t="s">
        <v>44</v>
      </c>
      <c r="C75" s="48" t="s">
        <v>797</v>
      </c>
      <c r="D75" s="48" t="s">
        <v>752</v>
      </c>
      <c r="E75" s="47" t="s">
        <v>48</v>
      </c>
      <c r="F75" s="49" t="s">
        <v>821</v>
      </c>
      <c r="G75" s="47">
        <v>403</v>
      </c>
      <c r="H75" s="51" t="str">
        <f t="shared" si="8"/>
        <v>0A015E</v>
      </c>
      <c r="I75" s="49" t="str">
        <f t="shared" si="6"/>
        <v>'0A015E': {'message': '対象のリソース情報に付加情報がありません。サイト管理者に問い合わせてください。', 'http_status_code': 403},</v>
      </c>
      <c r="J75" s="47" t="s">
        <v>822</v>
      </c>
      <c r="K75" s="47" t="b">
        <f t="shared" si="7"/>
        <v>1</v>
      </c>
      <c r="L75" s="47">
        <f>COUNTIF(利用者編!C:C,'common (2)'!H75)</f>
        <v>0</v>
      </c>
    </row>
    <row r="76" spans="1:12" ht="26.1">
      <c r="A76" s="52">
        <f t="shared" si="5"/>
        <v>75</v>
      </c>
      <c r="B76" s="48" t="s">
        <v>44</v>
      </c>
      <c r="C76" s="48" t="s">
        <v>797</v>
      </c>
      <c r="D76" s="48" t="s">
        <v>755</v>
      </c>
      <c r="E76" s="47" t="s">
        <v>48</v>
      </c>
      <c r="F76" s="49" t="s">
        <v>823</v>
      </c>
      <c r="G76" s="47">
        <v>404</v>
      </c>
      <c r="H76" s="51" t="str">
        <f t="shared" si="8"/>
        <v>0A016E</v>
      </c>
      <c r="I76" s="49" t="str">
        <f t="shared" si="6"/>
        <v>'0A016E': {'message': '対象のリソースに対する認可情報が設定されていません。サイト管理者に問い合わせてください。', 'http_status_code': 404},</v>
      </c>
      <c r="J76" s="47" t="s">
        <v>824</v>
      </c>
      <c r="K76" s="47" t="b">
        <f t="shared" si="7"/>
        <v>1</v>
      </c>
      <c r="L76" s="47">
        <f>COUNTIF(利用者編!C:C,'common (2)'!H76)</f>
        <v>0</v>
      </c>
    </row>
    <row r="77" spans="1:12" ht="26.1">
      <c r="A77" s="52">
        <f t="shared" si="5"/>
        <v>76</v>
      </c>
      <c r="B77" s="48" t="s">
        <v>43</v>
      </c>
      <c r="C77" s="48" t="s">
        <v>728</v>
      </c>
      <c r="D77" s="48" t="s">
        <v>47</v>
      </c>
      <c r="E77" s="47" t="s">
        <v>238</v>
      </c>
      <c r="F77" s="49" t="s">
        <v>825</v>
      </c>
      <c r="H77" s="51" t="str">
        <f t="shared" si="8"/>
        <v>12001N</v>
      </c>
      <c r="I77" s="49" t="str">
        <f t="shared" si="6"/>
        <v>'12001N': {'message': 'クエリストリング:{0[0]}, 提供者ID:{0[1]}, 利用者トークン:{0[2]}, 検索種別:{0[3]}'},</v>
      </c>
      <c r="J77" s="47" t="s">
        <v>826</v>
      </c>
      <c r="K77" s="47" t="b">
        <f t="shared" si="7"/>
        <v>1</v>
      </c>
      <c r="L77" s="47">
        <f>COUNTIF(利用者編!C:C,'common (2)'!H77)</f>
        <v>1</v>
      </c>
    </row>
    <row r="78" spans="1:12">
      <c r="A78" s="52">
        <f t="shared" si="5"/>
        <v>77</v>
      </c>
      <c r="B78" s="48" t="s">
        <v>43</v>
      </c>
      <c r="C78" s="48" t="s">
        <v>728</v>
      </c>
      <c r="D78" s="48" t="s">
        <v>711</v>
      </c>
      <c r="E78" s="47" t="s">
        <v>48</v>
      </c>
      <c r="F78" s="49" t="s">
        <v>228</v>
      </c>
      <c r="H78" s="51" t="str">
        <f t="shared" si="8"/>
        <v>12002E</v>
      </c>
      <c r="I78" s="49" t="str">
        <f t="shared" si="6"/>
        <v>'12002E': {'message': 'エラーが発生しました。エラー内容:{0[0]}'},</v>
      </c>
      <c r="J78" s="47" t="s">
        <v>827</v>
      </c>
      <c r="K78" s="47" t="b">
        <f t="shared" si="7"/>
        <v>1</v>
      </c>
      <c r="L78" s="47">
        <f>COUNTIF(利用者編!C:C,'common (2)'!H78)</f>
        <v>1</v>
      </c>
    </row>
    <row r="79" spans="1:12" ht="26.1">
      <c r="A79" s="52">
        <f t="shared" si="5"/>
        <v>78</v>
      </c>
      <c r="B79" s="48" t="s">
        <v>43</v>
      </c>
      <c r="C79" s="48" t="s">
        <v>728</v>
      </c>
      <c r="D79" s="48" t="s">
        <v>719</v>
      </c>
      <c r="E79" s="47" t="s">
        <v>48</v>
      </c>
      <c r="F79" s="49" t="s">
        <v>828</v>
      </c>
      <c r="G79" s="47">
        <v>400</v>
      </c>
      <c r="H79" s="51" t="str">
        <f t="shared" si="8"/>
        <v>12004E</v>
      </c>
      <c r="I79" s="49" t="str">
        <f t="shared" si="6"/>
        <v>'12004E': {'message': '検索種別の値が不正です。サイト管理者に問い合わせてください。', 'http_status_code': 400},</v>
      </c>
      <c r="J79" s="47" t="s">
        <v>829</v>
      </c>
      <c r="K79" s="47" t="b">
        <f t="shared" si="7"/>
        <v>1</v>
      </c>
      <c r="L79" s="47">
        <f>COUNTIF(利用者編!C:C,'common (2)'!H79)</f>
        <v>1</v>
      </c>
    </row>
    <row r="80" spans="1:12" ht="26.1">
      <c r="A80" s="52">
        <f t="shared" si="5"/>
        <v>79</v>
      </c>
      <c r="B80" s="48" t="s">
        <v>43</v>
      </c>
      <c r="C80" s="48" t="s">
        <v>739</v>
      </c>
      <c r="D80" s="48" t="s">
        <v>47</v>
      </c>
      <c r="E80" s="47" t="s">
        <v>238</v>
      </c>
      <c r="F80" s="49" t="s">
        <v>830</v>
      </c>
      <c r="H80" s="51" t="str">
        <f t="shared" si="8"/>
        <v>14001N</v>
      </c>
      <c r="I80" s="49" t="str">
        <f t="shared" si="6"/>
        <v>'14001N': {'message': 'リソースURL: {0[0]}, リソース提供手段識別子:{0[1]}, 提供者ID:{0[2]},契約確認要否:{0[3]},利用者トークン:{0[4]}'},</v>
      </c>
      <c r="J80" s="47" t="s">
        <v>831</v>
      </c>
      <c r="K80" s="47" t="b">
        <f t="shared" si="7"/>
        <v>1</v>
      </c>
      <c r="L80" s="47">
        <f>COUNTIF(利用者編!C:C,'common (2)'!H80)</f>
        <v>1</v>
      </c>
    </row>
    <row r="81" spans="1:12">
      <c r="A81" s="52">
        <f t="shared" si="5"/>
        <v>80</v>
      </c>
      <c r="B81" s="48" t="s">
        <v>43</v>
      </c>
      <c r="C81" s="48" t="s">
        <v>739</v>
      </c>
      <c r="D81" s="48" t="s">
        <v>711</v>
      </c>
      <c r="E81" s="47" t="s">
        <v>48</v>
      </c>
      <c r="F81" s="49" t="s">
        <v>228</v>
      </c>
      <c r="H81" s="51" t="str">
        <f t="shared" si="8"/>
        <v>14002E</v>
      </c>
      <c r="I81" s="49" t="str">
        <f t="shared" si="6"/>
        <v>'14002E': {'message': 'エラーが発生しました。エラー内容:{0[0]}'},</v>
      </c>
      <c r="J81" s="47" t="s">
        <v>832</v>
      </c>
      <c r="K81" s="47" t="b">
        <f t="shared" si="7"/>
        <v>1</v>
      </c>
      <c r="L81" s="47">
        <f>COUNTIF(利用者編!C:C,'common (2)'!H81)</f>
        <v>1</v>
      </c>
    </row>
    <row r="82" spans="1:12" ht="26.1">
      <c r="A82" s="52">
        <f t="shared" si="5"/>
        <v>81</v>
      </c>
      <c r="B82" s="48" t="s">
        <v>43</v>
      </c>
      <c r="C82" s="48" t="s">
        <v>739</v>
      </c>
      <c r="D82" s="48" t="s">
        <v>716</v>
      </c>
      <c r="E82" s="47" t="s">
        <v>48</v>
      </c>
      <c r="F82" s="49" t="s">
        <v>833</v>
      </c>
      <c r="G82" s="47">
        <v>400</v>
      </c>
      <c r="H82" s="51" t="str">
        <f t="shared" si="8"/>
        <v>14003E</v>
      </c>
      <c r="I82" s="49" t="str">
        <f t="shared" si="6"/>
        <v>'14003E': {'message': 'リソース提供手段識別子の値が不正です。サイト管理者に問い合わせてください。', 'http_status_code': 400},</v>
      </c>
      <c r="J82" s="47" t="s">
        <v>834</v>
      </c>
      <c r="K82" s="47" t="b">
        <f t="shared" si="7"/>
        <v>1</v>
      </c>
      <c r="L82" s="47">
        <f>COUNTIF(利用者編!C:C,'common (2)'!H82)</f>
        <v>2</v>
      </c>
    </row>
    <row r="83" spans="1:12" ht="39">
      <c r="A83" s="52">
        <f t="shared" si="5"/>
        <v>82</v>
      </c>
      <c r="B83" s="48" t="s">
        <v>43</v>
      </c>
      <c r="C83" s="48" t="s">
        <v>739</v>
      </c>
      <c r="D83" s="48" t="s">
        <v>719</v>
      </c>
      <c r="E83" s="47" t="s">
        <v>48</v>
      </c>
      <c r="F83" s="49" t="s">
        <v>835</v>
      </c>
      <c r="G83" s="47">
        <v>500</v>
      </c>
      <c r="H83" s="51" t="str">
        <f t="shared" si="8"/>
        <v>14004E</v>
      </c>
      <c r="I83" s="49" t="str">
        <f t="shared" si="6"/>
        <v>'14004E': {'message': 'コネクタロケーションから、提供者コネクタURLと契約管理サービスURLが取得できませんでした。利用者側コネクタメインコンテナのコネクタロケーションを確認してください。', 'http_status_code': 500},</v>
      </c>
      <c r="J83" s="47" t="s">
        <v>836</v>
      </c>
      <c r="K83" s="47" t="b">
        <f t="shared" si="7"/>
        <v>1</v>
      </c>
      <c r="L83" s="47">
        <f>COUNTIF(利用者編!C:C,'common (2)'!H83)</f>
        <v>2</v>
      </c>
    </row>
    <row r="84" spans="1:12" ht="39">
      <c r="A84" s="52">
        <f t="shared" si="5"/>
        <v>83</v>
      </c>
      <c r="B84" s="48" t="s">
        <v>43</v>
      </c>
      <c r="C84" s="48" t="s">
        <v>739</v>
      </c>
      <c r="D84" s="48" t="s">
        <v>722</v>
      </c>
      <c r="E84" s="47" t="s">
        <v>48</v>
      </c>
      <c r="F84" s="49" t="s">
        <v>421</v>
      </c>
      <c r="G84" s="47">
        <v>400</v>
      </c>
      <c r="H84" s="51" t="str">
        <f t="shared" si="8"/>
        <v>14005E</v>
      </c>
      <c r="I84" s="49" t="str">
        <f t="shared" si="6"/>
        <v>'14005E': {'message': 'データ提供IFが使用するカスタムヘッダーの変換に失敗しました。データ提供IFが使用するカスタムヘッダーを確認してください。', 'http_status_code': 400},</v>
      </c>
      <c r="J84" s="47" t="s">
        <v>837</v>
      </c>
      <c r="K84" s="47" t="b">
        <f t="shared" si="7"/>
        <v>1</v>
      </c>
      <c r="L84" s="47">
        <f>COUNTIF(利用者編!C:C,'common (2)'!H84)</f>
        <v>2</v>
      </c>
    </row>
    <row r="85" spans="1:12" ht="26.1">
      <c r="A85" s="52">
        <f t="shared" si="5"/>
        <v>84</v>
      </c>
      <c r="B85" s="48" t="s">
        <v>43</v>
      </c>
      <c r="C85" s="48" t="s">
        <v>739</v>
      </c>
      <c r="D85" s="48" t="s">
        <v>808</v>
      </c>
      <c r="E85" s="47" t="s">
        <v>48</v>
      </c>
      <c r="F85" s="49" t="s">
        <v>603</v>
      </c>
      <c r="G85" s="47">
        <v>500</v>
      </c>
      <c r="H85" s="51" t="str">
        <f t="shared" si="8"/>
        <v>14008E</v>
      </c>
      <c r="I85" s="49" t="str">
        <f t="shared" si="6"/>
        <v>'14008E': {'message': '有効な利用者トークンが設定されておりません。有効な利用者トークンを設定してください。', 'http_status_code': 500},</v>
      </c>
      <c r="J85" s="47" t="s">
        <v>838</v>
      </c>
      <c r="K85" s="47" t="b">
        <f t="shared" si="7"/>
        <v>1</v>
      </c>
      <c r="L85" s="47">
        <f>COUNTIF(利用者編!C:C,'common (2)'!H85)</f>
        <v>1</v>
      </c>
    </row>
    <row r="86" spans="1:12" ht="39">
      <c r="A86" s="52">
        <f t="shared" si="5"/>
        <v>85</v>
      </c>
      <c r="B86" s="48" t="s">
        <v>43</v>
      </c>
      <c r="C86" s="48" t="s">
        <v>773</v>
      </c>
      <c r="D86" s="48" t="s">
        <v>47</v>
      </c>
      <c r="E86" s="47" t="s">
        <v>238</v>
      </c>
      <c r="F86" s="49" t="s">
        <v>652</v>
      </c>
      <c r="H86" s="51" t="str">
        <f t="shared" si="8"/>
        <v>15001N</v>
      </c>
      <c r="I86" s="49" t="str">
        <f t="shared" si="6"/>
        <v>'15001N': {'message': 'リソースURL: {0[0]}, リソース提供手段識別子:{0[1]}, 提供者コネクタURL:{0[2]},認証トークン:{0[3]},データ提供IFが使用するカスタムヘッダー:{0[4]}'},</v>
      </c>
      <c r="J86" s="47" t="s">
        <v>839</v>
      </c>
      <c r="K86" s="47" t="b">
        <f t="shared" si="7"/>
        <v>1</v>
      </c>
      <c r="L86" s="47">
        <f>COUNTIF(利用者編!C:C,'common (2)'!H86)</f>
        <v>1</v>
      </c>
    </row>
    <row r="87" spans="1:12">
      <c r="A87" s="52">
        <f t="shared" si="5"/>
        <v>86</v>
      </c>
      <c r="B87" s="48" t="s">
        <v>43</v>
      </c>
      <c r="C87" s="48" t="s">
        <v>773</v>
      </c>
      <c r="D87" s="48" t="s">
        <v>711</v>
      </c>
      <c r="E87" s="47" t="s">
        <v>48</v>
      </c>
      <c r="F87" s="49" t="s">
        <v>228</v>
      </c>
      <c r="H87" s="51" t="str">
        <f t="shared" si="8"/>
        <v>15002E</v>
      </c>
      <c r="I87" s="49" t="str">
        <f t="shared" si="6"/>
        <v>'15002E': {'message': 'エラーが発生しました。エラー内容:{0[0]}'},</v>
      </c>
      <c r="J87" s="47" t="s">
        <v>840</v>
      </c>
      <c r="K87" s="47" t="b">
        <f t="shared" si="7"/>
        <v>1</v>
      </c>
      <c r="L87" s="47">
        <f>COUNTIF(利用者編!C:C,'common (2)'!H87)</f>
        <v>1</v>
      </c>
    </row>
    <row r="88" spans="1:12">
      <c r="A88" s="52">
        <f t="shared" si="5"/>
        <v>87</v>
      </c>
      <c r="B88" s="48" t="s">
        <v>43</v>
      </c>
      <c r="C88" s="48" t="s">
        <v>776</v>
      </c>
      <c r="D88" s="48" t="s">
        <v>47</v>
      </c>
      <c r="E88" s="47" t="s">
        <v>238</v>
      </c>
      <c r="F88" s="49" t="s">
        <v>636</v>
      </c>
      <c r="H88" s="51" t="str">
        <f t="shared" si="8"/>
        <v>16001N</v>
      </c>
      <c r="I88" s="49" t="str">
        <f t="shared" si="6"/>
        <v>'16001N': {'message': 'クエリストリング: {0[0]}, 検索種別:{0[1]}'},</v>
      </c>
      <c r="J88" s="47" t="s">
        <v>841</v>
      </c>
      <c r="K88" s="47" t="b">
        <f t="shared" si="7"/>
        <v>1</v>
      </c>
      <c r="L88" s="47">
        <f>COUNTIF(利用者編!C:C,'common (2)'!H88)</f>
        <v>1</v>
      </c>
    </row>
    <row r="89" spans="1:12">
      <c r="A89" s="52">
        <f t="shared" si="5"/>
        <v>88</v>
      </c>
      <c r="B89" s="48" t="s">
        <v>43</v>
      </c>
      <c r="C89" s="48" t="s">
        <v>776</v>
      </c>
      <c r="D89" s="48" t="s">
        <v>711</v>
      </c>
      <c r="E89" s="47" t="s">
        <v>48</v>
      </c>
      <c r="F89" s="49" t="s">
        <v>228</v>
      </c>
      <c r="H89" s="51" t="str">
        <f t="shared" si="8"/>
        <v>16002E</v>
      </c>
      <c r="I89" s="49" t="str">
        <f t="shared" si="6"/>
        <v>'16002E': {'message': 'エラーが発生しました。エラー内容:{0[0]}'},</v>
      </c>
      <c r="J89" s="47" t="s">
        <v>842</v>
      </c>
      <c r="K89" s="47" t="b">
        <f t="shared" si="7"/>
        <v>1</v>
      </c>
      <c r="L89" s="47">
        <f>COUNTIF(利用者編!C:C,'common (2)'!H89)</f>
        <v>1</v>
      </c>
    </row>
    <row r="90" spans="1:12" ht="26.1">
      <c r="A90" s="52">
        <f t="shared" si="5"/>
        <v>89</v>
      </c>
      <c r="B90" s="48" t="s">
        <v>43</v>
      </c>
      <c r="C90" s="48" t="s">
        <v>779</v>
      </c>
      <c r="D90" s="48" t="s">
        <v>47</v>
      </c>
      <c r="E90" s="47" t="s">
        <v>238</v>
      </c>
      <c r="F90" s="49" t="s">
        <v>642</v>
      </c>
      <c r="H90" s="51" t="str">
        <f t="shared" si="8"/>
        <v>17001N</v>
      </c>
      <c r="I90" s="49" t="str">
        <f t="shared" si="6"/>
        <v>'17001N': {'message': 'クエリストリング: {0[0]}, 提供者コネクタURL:{0[1]}, 認証トークン:{0[2]},検索種別:{0[3]}'},</v>
      </c>
      <c r="J90" s="47" t="s">
        <v>843</v>
      </c>
      <c r="K90" s="47" t="b">
        <f t="shared" si="7"/>
        <v>1</v>
      </c>
      <c r="L90" s="47">
        <f>COUNTIF(利用者編!C:C,'common (2)'!H90)</f>
        <v>0</v>
      </c>
    </row>
    <row r="91" spans="1:12">
      <c r="A91" s="52">
        <f t="shared" si="5"/>
        <v>90</v>
      </c>
      <c r="B91" s="48" t="s">
        <v>43</v>
      </c>
      <c r="C91" s="48" t="s">
        <v>779</v>
      </c>
      <c r="D91" s="48" t="s">
        <v>711</v>
      </c>
      <c r="E91" s="47" t="s">
        <v>48</v>
      </c>
      <c r="F91" s="49" t="s">
        <v>228</v>
      </c>
      <c r="H91" s="51" t="str">
        <f t="shared" si="8"/>
        <v>17002E</v>
      </c>
      <c r="I91" s="49" t="str">
        <f t="shared" si="6"/>
        <v>'17002E': {'message': 'エラーが発生しました。エラー内容:{0[0]}'},</v>
      </c>
      <c r="J91" s="47" t="s">
        <v>844</v>
      </c>
      <c r="K91" s="47" t="b">
        <f t="shared" si="7"/>
        <v>1</v>
      </c>
      <c r="L91" s="47">
        <f>COUNTIF(利用者編!C:C,'common (2)'!H91)</f>
        <v>1</v>
      </c>
    </row>
    <row r="92" spans="1:12" ht="26.1">
      <c r="A92" s="52">
        <f t="shared" si="5"/>
        <v>91</v>
      </c>
      <c r="B92" s="48" t="s">
        <v>43</v>
      </c>
      <c r="C92" s="48" t="s">
        <v>782</v>
      </c>
      <c r="D92" s="48" t="s">
        <v>47</v>
      </c>
      <c r="E92" s="47" t="s">
        <v>238</v>
      </c>
      <c r="F92" s="49" t="s">
        <v>578</v>
      </c>
      <c r="H92" s="51" t="str">
        <f t="shared" si="8"/>
        <v>18001N</v>
      </c>
      <c r="I92" s="49" t="str">
        <f t="shared" si="6"/>
        <v>'18001N': {'message': 'リソースURL: {0[0]}, リソース提供手段識別子:{0[1]}, 提供者ID:{0[2]}, IdP URL:{0[3]}, 利用者トークン:{0[4]}'},</v>
      </c>
      <c r="J92" s="47" t="s">
        <v>845</v>
      </c>
      <c r="K92" s="47" t="b">
        <f t="shared" si="7"/>
        <v>1</v>
      </c>
      <c r="L92" s="47">
        <f>COUNTIF(利用者編!C:C,'common (2)'!H92)</f>
        <v>1</v>
      </c>
    </row>
    <row r="93" spans="1:12" ht="26.1">
      <c r="A93" s="52">
        <f t="shared" si="5"/>
        <v>92</v>
      </c>
      <c r="B93" s="48" t="s">
        <v>43</v>
      </c>
      <c r="C93" s="48" t="s">
        <v>782</v>
      </c>
      <c r="D93" s="48" t="s">
        <v>711</v>
      </c>
      <c r="E93" s="47" t="s">
        <v>48</v>
      </c>
      <c r="F93" s="49" t="s">
        <v>367</v>
      </c>
      <c r="G93" s="47">
        <v>400</v>
      </c>
      <c r="H93" s="51" t="str">
        <f t="shared" si="8"/>
        <v>18002E</v>
      </c>
      <c r="I93" s="49" t="str">
        <f t="shared" si="6"/>
        <v>'18002E': {'message': 'リソース提供手段識別子の値が不正です。リクエストパラメータの値を確認してください。', 'http_status_code': 400},</v>
      </c>
      <c r="J93" s="47" t="s">
        <v>846</v>
      </c>
      <c r="K93" s="47" t="b">
        <f t="shared" si="7"/>
        <v>1</v>
      </c>
      <c r="L93" s="47">
        <f>COUNTIF(利用者編!C:C,'common (2)'!H93)</f>
        <v>1</v>
      </c>
    </row>
    <row r="94" spans="1:12" ht="26.1">
      <c r="A94" s="52">
        <f t="shared" si="5"/>
        <v>93</v>
      </c>
      <c r="B94" s="48" t="s">
        <v>43</v>
      </c>
      <c r="C94" s="48" t="s">
        <v>791</v>
      </c>
      <c r="D94" s="48" t="s">
        <v>47</v>
      </c>
      <c r="E94" s="47" t="s">
        <v>238</v>
      </c>
      <c r="F94" s="49" t="s">
        <v>469</v>
      </c>
      <c r="H94" s="51" t="str">
        <f t="shared" si="8"/>
        <v>19001N</v>
      </c>
      <c r="I94" s="49" t="str">
        <f t="shared" si="6"/>
        <v>'19001N': {'message': '提供者ID: {0[0]}, 利用者ID:{0[1]}, 交換実績記録用リソースID:{0[2]}'},</v>
      </c>
      <c r="J94" s="47" t="s">
        <v>847</v>
      </c>
      <c r="K94" s="47" t="b">
        <f t="shared" si="7"/>
        <v>1</v>
      </c>
      <c r="L94" s="47">
        <f>COUNTIF(利用者編!C:C,'common (2)'!H94)</f>
        <v>1</v>
      </c>
    </row>
    <row r="95" spans="1:12">
      <c r="A95" s="52">
        <f t="shared" si="5"/>
        <v>94</v>
      </c>
      <c r="B95" s="48" t="s">
        <v>43</v>
      </c>
      <c r="C95" s="48" t="s">
        <v>791</v>
      </c>
      <c r="D95" s="48" t="s">
        <v>711</v>
      </c>
      <c r="E95" s="47" t="s">
        <v>48</v>
      </c>
      <c r="F95" s="49" t="s">
        <v>228</v>
      </c>
      <c r="H95" s="51" t="str">
        <f t="shared" si="8"/>
        <v>19002E</v>
      </c>
      <c r="I95" s="49" t="str">
        <f t="shared" si="6"/>
        <v>'19002E': {'message': 'エラーが発生しました。エラー内容:{0[0]}'},</v>
      </c>
      <c r="J95" s="47" t="s">
        <v>848</v>
      </c>
      <c r="K95" s="47" t="b">
        <f t="shared" si="7"/>
        <v>1</v>
      </c>
      <c r="L95" s="47">
        <f>COUNTIF(利用者編!C:C,'common (2)'!H95)</f>
        <v>5</v>
      </c>
    </row>
    <row r="96" spans="1:12" ht="26.1">
      <c r="A96" s="52">
        <f t="shared" si="5"/>
        <v>95</v>
      </c>
      <c r="B96" s="48" t="s">
        <v>43</v>
      </c>
      <c r="C96" s="48" t="s">
        <v>797</v>
      </c>
      <c r="D96" s="48" t="s">
        <v>47</v>
      </c>
      <c r="E96" s="47" t="s">
        <v>238</v>
      </c>
      <c r="F96" s="49" t="s">
        <v>702</v>
      </c>
      <c r="H96" s="51" t="str">
        <f t="shared" si="8"/>
        <v>1A001N</v>
      </c>
      <c r="I96" s="49" t="str">
        <f t="shared" si="6"/>
        <v>'1A001N': {'message': 'トークン情報: {0[0]}, 利用者コネクタID:{0[1]}, 利用者コネクタのシークレット:{0[2]}'},</v>
      </c>
      <c r="J96" s="47" t="s">
        <v>849</v>
      </c>
      <c r="K96" s="47" t="b">
        <f t="shared" si="7"/>
        <v>1</v>
      </c>
      <c r="L96" s="47">
        <f>COUNTIF(利用者編!C:C,'common (2)'!H96)</f>
        <v>1</v>
      </c>
    </row>
    <row r="97" spans="1:12">
      <c r="A97" s="52">
        <f t="shared" si="5"/>
        <v>96</v>
      </c>
      <c r="B97" s="48" t="s">
        <v>43</v>
      </c>
      <c r="C97" s="48" t="s">
        <v>797</v>
      </c>
      <c r="D97" s="48" t="s">
        <v>711</v>
      </c>
      <c r="E97" s="47" t="s">
        <v>48</v>
      </c>
      <c r="F97" s="49" t="s">
        <v>228</v>
      </c>
      <c r="H97" s="51" t="str">
        <f t="shared" si="8"/>
        <v>1A002E</v>
      </c>
      <c r="I97" s="49" t="str">
        <f t="shared" si="6"/>
        <v>'1A002E': {'message': 'エラーが発生しました。エラー内容:{0[0]}'},</v>
      </c>
      <c r="J97" s="47" t="s">
        <v>850</v>
      </c>
      <c r="K97" s="47" t="b">
        <f t="shared" si="7"/>
        <v>1</v>
      </c>
      <c r="L97" s="47">
        <f>COUNTIF(利用者編!C:C,'common (2)'!H97)</f>
        <v>3</v>
      </c>
    </row>
    <row r="98" spans="1:12" ht="39">
      <c r="A98" s="52">
        <f t="shared" si="5"/>
        <v>97</v>
      </c>
      <c r="B98" s="48" t="s">
        <v>43</v>
      </c>
      <c r="C98" s="48" t="s">
        <v>797</v>
      </c>
      <c r="D98" s="48" t="s">
        <v>716</v>
      </c>
      <c r="E98" s="47" t="s">
        <v>48</v>
      </c>
      <c r="F98" s="49" t="s">
        <v>707</v>
      </c>
      <c r="G98" s="47">
        <v>401</v>
      </c>
      <c r="H98" s="51" t="str">
        <f t="shared" si="8"/>
        <v>1A003E</v>
      </c>
      <c r="I98" s="49" t="str">
        <f t="shared" si="6"/>
        <v>'1A003E': {'message': '認証処理を行いましたが、対象の認証トークンは使用できません。リクエストパラメータに設定した利用者トークンを確認してください。', 'http_status_code': 401},</v>
      </c>
      <c r="J98" s="47" t="s">
        <v>851</v>
      </c>
      <c r="K98" s="47" t="b">
        <f t="shared" si="7"/>
        <v>1</v>
      </c>
      <c r="L98" s="47">
        <f>COUNTIF(利用者編!C:C,'common (2)'!H98)</f>
        <v>3</v>
      </c>
    </row>
    <row r="99" spans="1:12" ht="26.1">
      <c r="A99" s="52">
        <f t="shared" si="5"/>
        <v>98</v>
      </c>
      <c r="B99" s="48" t="s">
        <v>43</v>
      </c>
      <c r="C99" s="48" t="s">
        <v>797</v>
      </c>
      <c r="D99" s="48" t="s">
        <v>719</v>
      </c>
      <c r="E99" s="47" t="s">
        <v>238</v>
      </c>
      <c r="F99" s="49" t="s">
        <v>689</v>
      </c>
      <c r="H99" s="51" t="str">
        <f t="shared" si="8"/>
        <v>1A004N</v>
      </c>
      <c r="I99" s="49" t="str">
        <f t="shared" si="6"/>
        <v>'1A004N': {'message': '利用者トークン:{0[0]}, 利用者コネクタID: {0[1]}, 利用者コネクタのシークレット:{0[2]}, IdP:{0[3]}'},</v>
      </c>
      <c r="J99" s="47" t="s">
        <v>852</v>
      </c>
      <c r="K99" s="47" t="b">
        <f t="shared" si="7"/>
        <v>1</v>
      </c>
      <c r="L99" s="47">
        <f>COUNTIF(利用者編!C:C,'common (2)'!H99)</f>
        <v>1</v>
      </c>
    </row>
    <row r="100" spans="1:12">
      <c r="A100" s="52">
        <f t="shared" si="5"/>
        <v>99</v>
      </c>
      <c r="B100" s="48" t="s">
        <v>43</v>
      </c>
      <c r="C100" s="48" t="s">
        <v>797</v>
      </c>
      <c r="D100" s="48" t="s">
        <v>722</v>
      </c>
      <c r="E100" s="47" t="s">
        <v>48</v>
      </c>
      <c r="F100" s="49" t="s">
        <v>228</v>
      </c>
      <c r="H100" s="51" t="str">
        <f t="shared" si="8"/>
        <v>1A005E</v>
      </c>
      <c r="I100" s="49" t="str">
        <f t="shared" si="6"/>
        <v>'1A005E': {'message': 'エラーが発生しました。エラー内容:{0[0]}'},</v>
      </c>
      <c r="J100" s="47" t="s">
        <v>853</v>
      </c>
      <c r="K100" s="47" t="b">
        <f t="shared" si="7"/>
        <v>1</v>
      </c>
      <c r="L100" s="47">
        <f>COUNTIF(利用者編!C:C,'common (2)'!H100)</f>
        <v>1</v>
      </c>
    </row>
    <row r="101" spans="1:12" ht="39">
      <c r="A101" s="52">
        <f t="shared" si="5"/>
        <v>100</v>
      </c>
      <c r="B101" s="48" t="s">
        <v>43</v>
      </c>
      <c r="C101" s="48" t="s">
        <v>797</v>
      </c>
      <c r="D101" s="48" t="s">
        <v>725</v>
      </c>
      <c r="E101" s="47" t="s">
        <v>48</v>
      </c>
      <c r="F101" s="49" t="s">
        <v>854</v>
      </c>
      <c r="G101" s="47">
        <v>401</v>
      </c>
      <c r="H101" s="51" t="str">
        <f t="shared" si="8"/>
        <v>1A006E</v>
      </c>
      <c r="I101" s="49" t="str">
        <f t="shared" si="6"/>
        <v>'1A006E': {'message': '認証トークン取得処理を行いましたが、対象の利用者トークンは使用できません。リクエストパラメータに設定した利用者トークンを確認してください。', 'http_status_code': 401},</v>
      </c>
      <c r="J101" s="47" t="s">
        <v>855</v>
      </c>
      <c r="K101" s="47" t="b">
        <f t="shared" si="7"/>
        <v>1</v>
      </c>
      <c r="L101" s="47">
        <f>COUNTIF(利用者編!C:C,'common (2)'!H101)</f>
        <v>1</v>
      </c>
    </row>
    <row r="102" spans="1:12" ht="26.1">
      <c r="A102" s="52">
        <f t="shared" si="5"/>
        <v>101</v>
      </c>
      <c r="B102" s="48" t="s">
        <v>43</v>
      </c>
      <c r="C102" s="48" t="s">
        <v>856</v>
      </c>
      <c r="D102" s="48" t="s">
        <v>47</v>
      </c>
      <c r="E102" s="47" t="s">
        <v>238</v>
      </c>
      <c r="F102" s="49" t="s">
        <v>609</v>
      </c>
      <c r="H102" s="51" t="str">
        <f t="shared" si="8"/>
        <v>1B001N</v>
      </c>
      <c r="I102" s="49" t="str">
        <f t="shared" si="6"/>
        <v>'1B001N': {'message': '交換実績記録用リソースID: {0[0]}, 履歴取得方向:{0[1]}, 検索深度:{0[2]}'},</v>
      </c>
      <c r="J102" s="47" t="s">
        <v>857</v>
      </c>
      <c r="K102" s="47" t="b">
        <f t="shared" si="7"/>
        <v>1</v>
      </c>
      <c r="L102" s="47">
        <f>COUNTIF(利用者編!C:C,'common (2)'!H102)</f>
        <v>1</v>
      </c>
    </row>
    <row r="103" spans="1:12">
      <c r="A103" s="52">
        <f t="shared" si="5"/>
        <v>102</v>
      </c>
      <c r="B103" s="48" t="s">
        <v>43</v>
      </c>
      <c r="C103" s="48" t="s">
        <v>856</v>
      </c>
      <c r="D103" s="48" t="s">
        <v>711</v>
      </c>
      <c r="E103" s="47" t="s">
        <v>48</v>
      </c>
      <c r="F103" s="49" t="s">
        <v>228</v>
      </c>
      <c r="H103" s="51" t="str">
        <f t="shared" si="8"/>
        <v>1B002E</v>
      </c>
      <c r="I103" s="49" t="str">
        <f t="shared" si="6"/>
        <v>'1B002E': {'message': 'エラーが発生しました。エラー内容:{0[0]}'},</v>
      </c>
      <c r="J103" s="47" t="s">
        <v>858</v>
      </c>
      <c r="K103" s="47" t="b">
        <f t="shared" si="7"/>
        <v>1</v>
      </c>
      <c r="L103" s="47">
        <f>COUNTIF(利用者編!C:C,'common (2)'!H103)</f>
        <v>1</v>
      </c>
    </row>
    <row r="104" spans="1:12" ht="26.1">
      <c r="A104" s="52">
        <f t="shared" si="5"/>
        <v>103</v>
      </c>
      <c r="B104" s="48" t="s">
        <v>43</v>
      </c>
      <c r="C104" s="48" t="s">
        <v>856</v>
      </c>
      <c r="D104" s="48" t="s">
        <v>716</v>
      </c>
      <c r="E104" s="47" t="s">
        <v>48</v>
      </c>
      <c r="F104" s="49" t="s">
        <v>612</v>
      </c>
      <c r="G104" s="47">
        <v>500</v>
      </c>
      <c r="H104" s="51" t="str">
        <f t="shared" si="8"/>
        <v>1B003E</v>
      </c>
      <c r="I104" s="49" t="str">
        <f t="shared" si="6"/>
        <v>'1B003E': {'message': '来歴管理I/Fからのレスポンスを正常に取得できませんでした', 'http_status_code': 500},</v>
      </c>
      <c r="J104" s="47" t="s">
        <v>859</v>
      </c>
      <c r="K104" s="47" t="b">
        <f t="shared" si="7"/>
        <v>1</v>
      </c>
      <c r="L104" s="47">
        <f>COUNTIF(利用者編!C:C,'common (2)'!H104)</f>
        <v>1</v>
      </c>
    </row>
    <row r="105" spans="1:12" ht="26.1">
      <c r="A105" s="52">
        <f t="shared" si="5"/>
        <v>104</v>
      </c>
      <c r="B105" s="48" t="s">
        <v>43</v>
      </c>
      <c r="C105" s="48" t="s">
        <v>856</v>
      </c>
      <c r="D105" s="48" t="s">
        <v>719</v>
      </c>
      <c r="E105" s="47" t="s">
        <v>48</v>
      </c>
      <c r="F105" s="49" t="s">
        <v>665</v>
      </c>
      <c r="G105" s="47">
        <v>400</v>
      </c>
      <c r="H105" s="51" t="str">
        <f t="shared" si="8"/>
        <v>1B004E</v>
      </c>
      <c r="I105" s="49" t="str">
        <f t="shared" si="6"/>
        <v>'1B004E': {'message': '履歴取得方向(direction)の値が不正です。履歴取得方向の値を確認してください。', 'http_status_code': 400},</v>
      </c>
      <c r="J105" s="47" t="s">
        <v>860</v>
      </c>
      <c r="K105" s="47" t="b">
        <f t="shared" si="7"/>
        <v>1</v>
      </c>
      <c r="L105" s="47">
        <f>COUNTIF(利用者編!C:C,'common (2)'!H105)</f>
        <v>0</v>
      </c>
    </row>
    <row r="106" spans="1:12" ht="26.1">
      <c r="A106" s="52">
        <f t="shared" si="5"/>
        <v>105</v>
      </c>
      <c r="B106" s="48" t="s">
        <v>43</v>
      </c>
      <c r="C106" s="48" t="s">
        <v>856</v>
      </c>
      <c r="D106" s="48" t="s">
        <v>722</v>
      </c>
      <c r="E106" s="47" t="s">
        <v>48</v>
      </c>
      <c r="F106" s="49" t="s">
        <v>670</v>
      </c>
      <c r="G106" s="47">
        <v>400</v>
      </c>
      <c r="H106" s="51" t="str">
        <f t="shared" si="8"/>
        <v>1B005E</v>
      </c>
      <c r="I106" s="49" t="str">
        <f t="shared" si="6"/>
        <v>'1B005E': {'message': '検索深度(depth)の値が不正です。検索深度の値を確認してください。', 'http_status_code': 400},</v>
      </c>
      <c r="J106" s="47" t="s">
        <v>861</v>
      </c>
      <c r="K106" s="47" t="b">
        <f t="shared" si="7"/>
        <v>1</v>
      </c>
      <c r="L106" s="47">
        <f>COUNTIF(利用者編!C:C,'common (2)'!H106)</f>
        <v>0</v>
      </c>
    </row>
    <row r="107" spans="1:12">
      <c r="A107" s="52">
        <f t="shared" si="5"/>
        <v>106</v>
      </c>
      <c r="B107" s="48" t="s">
        <v>43</v>
      </c>
      <c r="C107" s="48" t="s">
        <v>862</v>
      </c>
      <c r="D107" s="48" t="s">
        <v>47</v>
      </c>
      <c r="E107" s="47" t="s">
        <v>238</v>
      </c>
      <c r="F107" s="49" t="s">
        <v>624</v>
      </c>
      <c r="H107" s="51" t="str">
        <f t="shared" si="8"/>
        <v>1C001N</v>
      </c>
      <c r="I107" s="49" t="str">
        <f t="shared" si="6"/>
        <v>'1C001N': {'message': '履歴ID検索用文字列:{0[0]}'},</v>
      </c>
      <c r="J107" s="47" t="s">
        <v>863</v>
      </c>
      <c r="K107" s="47" t="b">
        <f t="shared" si="7"/>
        <v>1</v>
      </c>
      <c r="L107" s="47">
        <f>COUNTIF(利用者編!C:C,'common (2)'!H107)</f>
        <v>0</v>
      </c>
    </row>
    <row r="108" spans="1:12">
      <c r="A108" s="52">
        <f t="shared" si="5"/>
        <v>107</v>
      </c>
      <c r="B108" s="48" t="s">
        <v>43</v>
      </c>
      <c r="C108" s="48" t="s">
        <v>862</v>
      </c>
      <c r="D108" s="48" t="s">
        <v>711</v>
      </c>
      <c r="E108" s="47" t="s">
        <v>48</v>
      </c>
      <c r="F108" s="49" t="s">
        <v>228</v>
      </c>
      <c r="H108" s="51" t="str">
        <f t="shared" si="8"/>
        <v>1C002E</v>
      </c>
      <c r="I108" s="49" t="str">
        <f t="shared" si="6"/>
        <v>'1C002E': {'message': 'エラーが発生しました。エラー内容:{0[0]}'},</v>
      </c>
      <c r="J108" s="47" t="s">
        <v>864</v>
      </c>
      <c r="K108" s="47" t="b">
        <f t="shared" si="7"/>
        <v>1</v>
      </c>
      <c r="L108" s="47">
        <f>COUNTIF(利用者編!C:C,'common (2)'!H108)</f>
        <v>1</v>
      </c>
    </row>
    <row r="109" spans="1:12" ht="26.1">
      <c r="A109" s="52">
        <f t="shared" si="5"/>
        <v>108</v>
      </c>
      <c r="B109" s="48" t="s">
        <v>43</v>
      </c>
      <c r="C109" s="48" t="s">
        <v>862</v>
      </c>
      <c r="D109" s="48" t="s">
        <v>716</v>
      </c>
      <c r="E109" s="47" t="s">
        <v>48</v>
      </c>
      <c r="F109" s="49" t="s">
        <v>612</v>
      </c>
      <c r="G109" s="47">
        <v>500</v>
      </c>
      <c r="H109" s="51" t="str">
        <f t="shared" si="8"/>
        <v>1C003E</v>
      </c>
      <c r="I109" s="49" t="str">
        <f t="shared" si="6"/>
        <v>'1C003E': {'message': '来歴管理I/Fからのレスポンスを正常に取得できませんでした', 'http_status_code': 500},</v>
      </c>
      <c r="J109" s="47" t="s">
        <v>865</v>
      </c>
      <c r="K109" s="47" t="b">
        <f t="shared" si="7"/>
        <v>1</v>
      </c>
      <c r="L109" s="47">
        <f>COUNTIF(利用者編!C:C,'common (2)'!H109)</f>
        <v>1</v>
      </c>
    </row>
    <row r="110" spans="1:12" ht="26.1">
      <c r="A110" s="52">
        <f t="shared" si="5"/>
        <v>109</v>
      </c>
      <c r="B110" s="48" t="s">
        <v>43</v>
      </c>
      <c r="C110" s="48" t="s">
        <v>866</v>
      </c>
      <c r="D110" s="48" t="s">
        <v>47</v>
      </c>
      <c r="E110" s="47" t="s">
        <v>238</v>
      </c>
      <c r="F110" s="49" t="s">
        <v>609</v>
      </c>
      <c r="H110" s="51" t="str">
        <f t="shared" si="8"/>
        <v>1D001N</v>
      </c>
      <c r="I110" s="49" t="str">
        <f t="shared" si="6"/>
        <v>'1D001N': {'message': '交換実績記録用リソースID: {0[0]}, 履歴取得方向:{0[1]}, 検索深度:{0[2]}'},</v>
      </c>
      <c r="J110" s="47" t="s">
        <v>867</v>
      </c>
      <c r="K110" s="47" t="b">
        <f t="shared" si="7"/>
        <v>1</v>
      </c>
      <c r="L110" s="47">
        <f>COUNTIF(利用者編!C:C,'common (2)'!H110)</f>
        <v>1</v>
      </c>
    </row>
    <row r="111" spans="1:12">
      <c r="A111" s="52">
        <f t="shared" si="5"/>
        <v>110</v>
      </c>
      <c r="B111" s="48" t="s">
        <v>43</v>
      </c>
      <c r="C111" s="48" t="s">
        <v>866</v>
      </c>
      <c r="D111" s="48" t="s">
        <v>711</v>
      </c>
      <c r="E111" s="47" t="s">
        <v>48</v>
      </c>
      <c r="F111" s="49" t="s">
        <v>228</v>
      </c>
      <c r="H111" s="51" t="str">
        <f t="shared" si="8"/>
        <v>1D002E</v>
      </c>
      <c r="I111" s="49" t="str">
        <f t="shared" si="6"/>
        <v>'1D002E': {'message': 'エラーが発生しました。エラー内容:{0[0]}'},</v>
      </c>
      <c r="J111" s="47" t="s">
        <v>868</v>
      </c>
      <c r="K111" s="47" t="b">
        <f t="shared" si="7"/>
        <v>1</v>
      </c>
      <c r="L111" s="47">
        <f>COUNTIF(利用者編!C:C,'common (2)'!H111)</f>
        <v>1</v>
      </c>
    </row>
    <row r="112" spans="1:12" ht="26.1">
      <c r="A112" s="52">
        <f t="shared" si="5"/>
        <v>111</v>
      </c>
      <c r="B112" s="48" t="s">
        <v>43</v>
      </c>
      <c r="C112" s="48" t="s">
        <v>866</v>
      </c>
      <c r="D112" s="48" t="s">
        <v>716</v>
      </c>
      <c r="E112" s="47" t="s">
        <v>48</v>
      </c>
      <c r="F112" s="49" t="s">
        <v>612</v>
      </c>
      <c r="G112" s="47">
        <v>500</v>
      </c>
      <c r="H112" s="51" t="str">
        <f t="shared" si="8"/>
        <v>1D003E</v>
      </c>
      <c r="I112" s="49" t="str">
        <f t="shared" si="6"/>
        <v>'1D003E': {'message': '来歴管理I/Fからのレスポンスを正常に取得できませんでした', 'http_status_code': 500},</v>
      </c>
      <c r="J112" s="47" t="s">
        <v>869</v>
      </c>
      <c r="K112" s="47" t="b">
        <f t="shared" si="7"/>
        <v>1</v>
      </c>
      <c r="L112" s="47">
        <f>COUNTIF(利用者編!C:C,'common (2)'!H112)</f>
        <v>1</v>
      </c>
    </row>
    <row r="113" spans="1:12" ht="26.1">
      <c r="A113" s="52">
        <f t="shared" si="5"/>
        <v>112</v>
      </c>
      <c r="B113" s="48" t="s">
        <v>43</v>
      </c>
      <c r="C113" s="48" t="s">
        <v>866</v>
      </c>
      <c r="D113" s="48" t="s">
        <v>719</v>
      </c>
      <c r="E113" s="47" t="s">
        <v>48</v>
      </c>
      <c r="F113" s="49" t="s">
        <v>665</v>
      </c>
      <c r="G113" s="47">
        <v>400</v>
      </c>
      <c r="H113" s="51" t="str">
        <f t="shared" si="8"/>
        <v>1D004E</v>
      </c>
      <c r="I113" s="49" t="str">
        <f t="shared" si="6"/>
        <v>'1D004E': {'message': '履歴取得方向(direction)の値が不正です。履歴取得方向の値を確認してください。', 'http_status_code': 400},</v>
      </c>
      <c r="J113" s="47" t="s">
        <v>870</v>
      </c>
      <c r="K113" s="47" t="b">
        <f t="shared" si="7"/>
        <v>1</v>
      </c>
      <c r="L113" s="47">
        <f>COUNTIF(利用者編!C:C,'common (2)'!H113)</f>
        <v>1</v>
      </c>
    </row>
    <row r="114" spans="1:12" ht="26.1">
      <c r="A114" s="52">
        <f t="shared" si="5"/>
        <v>113</v>
      </c>
      <c r="B114" s="48" t="s">
        <v>43</v>
      </c>
      <c r="C114" s="48" t="s">
        <v>866</v>
      </c>
      <c r="D114" s="48" t="s">
        <v>722</v>
      </c>
      <c r="E114" s="47" t="s">
        <v>48</v>
      </c>
      <c r="F114" s="49" t="s">
        <v>670</v>
      </c>
      <c r="G114" s="47">
        <v>400</v>
      </c>
      <c r="H114" s="51" t="str">
        <f t="shared" si="8"/>
        <v>1D005E</v>
      </c>
      <c r="I114" s="49" t="str">
        <f t="shared" si="6"/>
        <v>'1D005E': {'message': '検索深度(depth)の値が不正です。検索深度の値を確認してください。', 'http_status_code': 400},</v>
      </c>
      <c r="J114" s="47" t="s">
        <v>871</v>
      </c>
      <c r="K114" s="47" t="b">
        <f t="shared" si="7"/>
        <v>1</v>
      </c>
      <c r="L114" s="47">
        <f>COUNTIF(利用者編!C:C,'common (2)'!H114)</f>
        <v>1</v>
      </c>
    </row>
    <row r="115" spans="1:12">
      <c r="A115" s="52">
        <f t="shared" si="5"/>
        <v>114</v>
      </c>
      <c r="B115" s="48" t="s">
        <v>43</v>
      </c>
      <c r="C115" s="48" t="s">
        <v>128</v>
      </c>
      <c r="D115" s="48" t="s">
        <v>47</v>
      </c>
      <c r="E115" s="47" t="s">
        <v>238</v>
      </c>
      <c r="F115" s="49" t="s">
        <v>624</v>
      </c>
      <c r="H115" s="51" t="str">
        <f t="shared" si="8"/>
        <v>1E001N</v>
      </c>
      <c r="I115" s="49" t="str">
        <f t="shared" si="6"/>
        <v>'1E001N': {'message': '履歴ID検索用文字列:{0[0]}'},</v>
      </c>
      <c r="J115" s="47" t="s">
        <v>872</v>
      </c>
      <c r="K115" s="47" t="b">
        <f t="shared" si="7"/>
        <v>1</v>
      </c>
      <c r="L115" s="47">
        <f>COUNTIF(利用者編!C:C,'common (2)'!H115)</f>
        <v>2</v>
      </c>
    </row>
    <row r="116" spans="1:12">
      <c r="A116" s="52">
        <f t="shared" si="5"/>
        <v>115</v>
      </c>
      <c r="B116" s="48" t="s">
        <v>43</v>
      </c>
      <c r="C116" s="48" t="s">
        <v>128</v>
      </c>
      <c r="D116" s="48" t="s">
        <v>711</v>
      </c>
      <c r="E116" s="47" t="s">
        <v>48</v>
      </c>
      <c r="F116" s="49" t="s">
        <v>228</v>
      </c>
      <c r="H116" s="51" t="str">
        <f t="shared" si="8"/>
        <v>1E002E</v>
      </c>
      <c r="I116" s="49" t="str">
        <f t="shared" si="6"/>
        <v>'1E002E': {'message': 'エラーが発生しました。エラー内容:{0[0]}'},</v>
      </c>
      <c r="J116" s="47" t="s">
        <v>873</v>
      </c>
      <c r="K116" s="47" t="b">
        <f t="shared" si="7"/>
        <v>1</v>
      </c>
      <c r="L116" s="47">
        <f>COUNTIF(利用者編!C:C,'common (2)'!H116)</f>
        <v>1</v>
      </c>
    </row>
    <row r="117" spans="1:12" ht="26.1">
      <c r="A117" s="52">
        <f t="shared" si="5"/>
        <v>116</v>
      </c>
      <c r="B117" s="48" t="s">
        <v>43</v>
      </c>
      <c r="C117" s="48" t="s">
        <v>128</v>
      </c>
      <c r="D117" s="48" t="s">
        <v>716</v>
      </c>
      <c r="E117" s="47" t="s">
        <v>48</v>
      </c>
      <c r="F117" s="49" t="s">
        <v>612</v>
      </c>
      <c r="G117" s="47">
        <v>500</v>
      </c>
      <c r="H117" s="51" t="str">
        <f t="shared" si="8"/>
        <v>1E003E</v>
      </c>
      <c r="I117" s="49" t="str">
        <f t="shared" si="6"/>
        <v>'1E003E': {'message': '来歴管理I/Fからのレスポンスを正常に取得できませんでした', 'http_status_code': 500},</v>
      </c>
      <c r="J117" s="47" t="s">
        <v>874</v>
      </c>
      <c r="K117" s="47" t="b">
        <f t="shared" si="7"/>
        <v>1</v>
      </c>
      <c r="L117" s="47">
        <f>COUNTIF(利用者編!C:C,'common (2)'!H117)</f>
        <v>1</v>
      </c>
    </row>
    <row r="118" spans="1:12" ht="39">
      <c r="A118" s="52">
        <f t="shared" si="5"/>
        <v>117</v>
      </c>
      <c r="B118" s="48" t="s">
        <v>43</v>
      </c>
      <c r="C118" s="48" t="s">
        <v>875</v>
      </c>
      <c r="D118" s="48" t="s">
        <v>47</v>
      </c>
      <c r="E118" s="47" t="s">
        <v>238</v>
      </c>
      <c r="F118" s="49" t="s">
        <v>794</v>
      </c>
      <c r="H118" s="51" t="str">
        <f t="shared" si="8"/>
        <v>1F001N</v>
      </c>
      <c r="I118" s="49" t="str">
        <f t="shared" si="6"/>
        <v>'1F001N': {'message': '提供者ID: {0[0]}, 利用者ID:{0[1]}, 取引ID:{0[2]}, ハッシュ値:{0[3]}, 契約管理サービスURL:{0[4]}, 契約管理サービスキー:{0[5]}'},</v>
      </c>
      <c r="J118" s="47" t="s">
        <v>876</v>
      </c>
      <c r="K118" s="47" t="b">
        <f t="shared" si="7"/>
        <v>1</v>
      </c>
      <c r="L118" s="47">
        <f>COUNTIF(利用者編!C:C,'common (2)'!H118)</f>
        <v>1</v>
      </c>
    </row>
    <row r="119" spans="1:12">
      <c r="A119" s="52">
        <f t="shared" si="5"/>
        <v>118</v>
      </c>
      <c r="B119" s="48" t="s">
        <v>43</v>
      </c>
      <c r="C119" s="48" t="s">
        <v>875</v>
      </c>
      <c r="D119" s="48" t="s">
        <v>711</v>
      </c>
      <c r="E119" s="47" t="s">
        <v>48</v>
      </c>
      <c r="F119" s="49" t="s">
        <v>228</v>
      </c>
      <c r="H119" s="51" t="str">
        <f t="shared" si="8"/>
        <v>1F002E</v>
      </c>
      <c r="I119" s="49" t="str">
        <f t="shared" si="6"/>
        <v>'1F002E': {'message': 'エラーが発生しました。エラー内容:{0[0]}'},</v>
      </c>
      <c r="J119" s="47" t="s">
        <v>877</v>
      </c>
      <c r="K119" s="47" t="b">
        <f t="shared" si="7"/>
        <v>1</v>
      </c>
      <c r="L119" s="47">
        <f>COUNTIF(利用者編!C:C,'common (2)'!H119)</f>
        <v>1</v>
      </c>
    </row>
  </sheetData>
  <autoFilter ref="A1:L119" xr:uid="{A2FE5D60-DFCF-4D79-9311-91C8D880B6E2}"/>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02AE-9B97-41BD-9ED9-1D12CD53D0BF}">
  <sheetPr>
    <pageSetUpPr fitToPage="1"/>
  </sheetPr>
  <dimension ref="B1:K96"/>
  <sheetViews>
    <sheetView showGridLines="0" view="pageBreakPreview" topLeftCell="A25" zoomScale="55" zoomScaleNormal="145" zoomScaleSheetLayoutView="55" workbookViewId="0">
      <selection activeCell="A71" sqref="A71:XFD71"/>
    </sheetView>
  </sheetViews>
  <sheetFormatPr defaultColWidth="9" defaultRowHeight="15"/>
  <cols>
    <col min="1" max="1" width="1.75" style="3" customWidth="1"/>
    <col min="2" max="2" width="3.375" style="3" customWidth="1"/>
    <col min="3" max="3" width="13" style="3" bestFit="1" customWidth="1"/>
    <col min="4" max="4" width="32" style="3" bestFit="1" customWidth="1"/>
    <col min="5" max="6" width="26.625" style="3" bestFit="1" customWidth="1"/>
    <col min="7" max="7" width="21" style="3" customWidth="1"/>
    <col min="8" max="9" width="43.75" style="3" customWidth="1"/>
    <col min="10" max="10" width="5.75" style="3" customWidth="1"/>
    <col min="11" max="11" width="4.875" style="3" bestFit="1" customWidth="1"/>
    <col min="12" max="16384" width="9" style="3"/>
  </cols>
  <sheetData>
    <row r="1" spans="2:11" ht="9" customHeight="1"/>
    <row r="2" spans="2:11">
      <c r="B2" s="6" t="s">
        <v>878</v>
      </c>
      <c r="C2" s="6"/>
      <c r="D2" s="16"/>
    </row>
    <row r="3" spans="2:11">
      <c r="B3" s="30" t="s">
        <v>56</v>
      </c>
      <c r="C3" s="30" t="s">
        <v>200</v>
      </c>
      <c r="D3" s="30" t="s">
        <v>201</v>
      </c>
      <c r="E3" s="30" t="s">
        <v>165</v>
      </c>
      <c r="F3" s="30" t="s">
        <v>164</v>
      </c>
      <c r="G3" s="30" t="s">
        <v>879</v>
      </c>
      <c r="H3" s="30" t="s">
        <v>203</v>
      </c>
      <c r="I3" s="30" t="s">
        <v>204</v>
      </c>
    </row>
    <row r="4" spans="2:11">
      <c r="B4" s="132" t="s">
        <v>168</v>
      </c>
      <c r="C4" s="133"/>
      <c r="D4" s="133"/>
      <c r="E4" s="133"/>
      <c r="F4" s="133"/>
      <c r="G4" s="133"/>
      <c r="H4" s="133"/>
      <c r="I4" s="134"/>
      <c r="K4" s="3" t="str">
        <f>IF(ISBLANK(C4),"",B4)</f>
        <v/>
      </c>
    </row>
    <row r="5" spans="2:11" ht="30">
      <c r="B5" s="4">
        <f>ROW()-ROW($B$4)</f>
        <v>1</v>
      </c>
      <c r="C5" s="4" t="s">
        <v>230</v>
      </c>
      <c r="D5" s="5" t="s">
        <v>880</v>
      </c>
      <c r="E5" s="5" t="s">
        <v>168</v>
      </c>
      <c r="F5" s="5" t="s">
        <v>446</v>
      </c>
      <c r="G5" s="5">
        <v>400</v>
      </c>
      <c r="H5" s="5" t="s">
        <v>881</v>
      </c>
      <c r="I5" s="5" t="s">
        <v>882</v>
      </c>
      <c r="K5" s="3">
        <f>IF(ISBLANK(C5),"",B5)</f>
        <v>1</v>
      </c>
    </row>
    <row r="6" spans="2:11" ht="45">
      <c r="B6" s="4">
        <f>ROW()-ROW($B$4)</f>
        <v>2</v>
      </c>
      <c r="C6" s="4" t="s">
        <v>266</v>
      </c>
      <c r="D6" s="5" t="s">
        <v>883</v>
      </c>
      <c r="E6" s="5" t="s">
        <v>168</v>
      </c>
      <c r="F6" s="5" t="s">
        <v>446</v>
      </c>
      <c r="G6" s="5">
        <v>500</v>
      </c>
      <c r="H6" s="5" t="s">
        <v>884</v>
      </c>
      <c r="I6" s="5" t="s">
        <v>885</v>
      </c>
      <c r="K6" s="3">
        <f t="shared" ref="K6:K69" si="0">IF(ISBLANK(C6),"",B6)</f>
        <v>2</v>
      </c>
    </row>
    <row r="7" spans="2:11" ht="45">
      <c r="B7" s="20">
        <f>ROW()-ROW($B$4)</f>
        <v>3</v>
      </c>
      <c r="C7" s="20" t="s">
        <v>886</v>
      </c>
      <c r="D7" s="23" t="s">
        <v>887</v>
      </c>
      <c r="E7" s="23" t="s">
        <v>168</v>
      </c>
      <c r="F7" s="23" t="s">
        <v>446</v>
      </c>
      <c r="G7" s="23">
        <v>500</v>
      </c>
      <c r="H7" s="23" t="s">
        <v>888</v>
      </c>
      <c r="I7" s="23" t="s">
        <v>889</v>
      </c>
      <c r="K7" s="3">
        <f t="shared" si="0"/>
        <v>3</v>
      </c>
    </row>
    <row r="8" spans="2:11">
      <c r="B8" s="132" t="s">
        <v>890</v>
      </c>
      <c r="C8" s="133"/>
      <c r="D8" s="133"/>
      <c r="E8" s="133"/>
      <c r="F8" s="133"/>
      <c r="G8" s="133"/>
      <c r="H8" s="133"/>
      <c r="I8" s="134"/>
      <c r="K8" s="3" t="str">
        <f t="shared" si="0"/>
        <v/>
      </c>
    </row>
    <row r="9" spans="2:11" ht="45">
      <c r="B9" s="4">
        <f xml:space="preserve"> $B7 + 1</f>
        <v>4</v>
      </c>
      <c r="C9" s="4" t="s">
        <v>891</v>
      </c>
      <c r="D9" s="15" t="s">
        <v>892</v>
      </c>
      <c r="E9" s="15" t="s">
        <v>893</v>
      </c>
      <c r="F9" s="7" t="s">
        <v>894</v>
      </c>
      <c r="G9" s="24">
        <v>200</v>
      </c>
      <c r="H9" s="4" t="s">
        <v>895</v>
      </c>
      <c r="I9" s="28" t="s">
        <v>454</v>
      </c>
      <c r="K9" s="3">
        <f t="shared" si="0"/>
        <v>4</v>
      </c>
    </row>
    <row r="10" spans="2:11" ht="45">
      <c r="B10" s="4">
        <f xml:space="preserve"> $B9 + 1</f>
        <v>5</v>
      </c>
      <c r="C10" s="4" t="s">
        <v>223</v>
      </c>
      <c r="D10" s="15" t="s">
        <v>522</v>
      </c>
      <c r="E10" s="15" t="s">
        <v>893</v>
      </c>
      <c r="F10" s="7" t="s">
        <v>446</v>
      </c>
      <c r="G10" s="24">
        <v>500</v>
      </c>
      <c r="H10" s="5" t="s">
        <v>896</v>
      </c>
      <c r="I10" s="5" t="s">
        <v>395</v>
      </c>
      <c r="K10" s="3">
        <f t="shared" si="0"/>
        <v>5</v>
      </c>
    </row>
    <row r="11" spans="2:11" ht="45">
      <c r="B11" s="4">
        <f xml:space="preserve"> $B10 + 1</f>
        <v>6</v>
      </c>
      <c r="C11" s="4" t="s">
        <v>897</v>
      </c>
      <c r="D11" s="15" t="s">
        <v>898</v>
      </c>
      <c r="E11" s="15" t="s">
        <v>893</v>
      </c>
      <c r="F11" s="7" t="s">
        <v>446</v>
      </c>
      <c r="G11" s="24">
        <v>404</v>
      </c>
      <c r="H11" s="5" t="s">
        <v>899</v>
      </c>
      <c r="I11" s="5" t="s">
        <v>900</v>
      </c>
      <c r="K11" s="3">
        <f t="shared" si="0"/>
        <v>6</v>
      </c>
    </row>
    <row r="12" spans="2:11" ht="45">
      <c r="B12" s="4">
        <f t="shared" ref="B12:B53" si="1" xml:space="preserve"> $B11 + 1</f>
        <v>7</v>
      </c>
      <c r="C12" s="4" t="s">
        <v>901</v>
      </c>
      <c r="D12" s="15" t="s">
        <v>902</v>
      </c>
      <c r="E12" s="15" t="s">
        <v>893</v>
      </c>
      <c r="F12" s="7" t="s">
        <v>446</v>
      </c>
      <c r="G12" s="24">
        <v>403</v>
      </c>
      <c r="H12" s="5" t="s">
        <v>903</v>
      </c>
      <c r="I12" s="5" t="s">
        <v>904</v>
      </c>
      <c r="K12" s="3">
        <f t="shared" si="0"/>
        <v>7</v>
      </c>
    </row>
    <row r="13" spans="2:11" ht="45">
      <c r="B13" s="4">
        <f t="shared" si="1"/>
        <v>8</v>
      </c>
      <c r="C13" s="4" t="s">
        <v>905</v>
      </c>
      <c r="D13" s="15" t="s">
        <v>906</v>
      </c>
      <c r="E13" s="15" t="s">
        <v>893</v>
      </c>
      <c r="F13" s="7" t="s">
        <v>446</v>
      </c>
      <c r="G13" s="24">
        <v>400</v>
      </c>
      <c r="H13" s="5" t="s">
        <v>907</v>
      </c>
      <c r="I13" s="5" t="s">
        <v>900</v>
      </c>
      <c r="K13" s="3">
        <f t="shared" si="0"/>
        <v>8</v>
      </c>
    </row>
    <row r="14" spans="2:11" ht="45">
      <c r="B14" s="4">
        <f t="shared" si="1"/>
        <v>9</v>
      </c>
      <c r="C14" s="4" t="s">
        <v>908</v>
      </c>
      <c r="D14" s="15" t="s">
        <v>909</v>
      </c>
      <c r="E14" s="15" t="s">
        <v>893</v>
      </c>
      <c r="F14" s="7" t="s">
        <v>446</v>
      </c>
      <c r="G14" s="24">
        <v>408</v>
      </c>
      <c r="H14" s="5" t="s">
        <v>910</v>
      </c>
      <c r="I14" s="5" t="s">
        <v>911</v>
      </c>
      <c r="K14" s="3">
        <f t="shared" si="0"/>
        <v>9</v>
      </c>
    </row>
    <row r="15" spans="2:11" ht="45">
      <c r="B15" s="4">
        <f t="shared" si="1"/>
        <v>10</v>
      </c>
      <c r="C15" s="4" t="s">
        <v>912</v>
      </c>
      <c r="D15" s="15" t="s">
        <v>913</v>
      </c>
      <c r="E15" s="15" t="s">
        <v>914</v>
      </c>
      <c r="F15" s="7" t="s">
        <v>894</v>
      </c>
      <c r="G15" s="24">
        <v>200</v>
      </c>
      <c r="H15" s="4" t="s">
        <v>915</v>
      </c>
      <c r="I15" s="28" t="s">
        <v>454</v>
      </c>
      <c r="K15" s="3">
        <f t="shared" si="0"/>
        <v>10</v>
      </c>
    </row>
    <row r="16" spans="2:11" ht="45">
      <c r="B16" s="4">
        <f t="shared" si="1"/>
        <v>11</v>
      </c>
      <c r="C16" s="4" t="s">
        <v>916</v>
      </c>
      <c r="D16" s="15" t="s">
        <v>522</v>
      </c>
      <c r="E16" s="15" t="s">
        <v>914</v>
      </c>
      <c r="F16" s="7" t="s">
        <v>446</v>
      </c>
      <c r="G16" s="24">
        <v>500</v>
      </c>
      <c r="H16" s="5" t="s">
        <v>917</v>
      </c>
      <c r="I16" s="5" t="s">
        <v>395</v>
      </c>
      <c r="K16" s="3">
        <f t="shared" si="0"/>
        <v>11</v>
      </c>
    </row>
    <row r="17" spans="2:11" ht="45">
      <c r="B17" s="4">
        <f t="shared" si="1"/>
        <v>12</v>
      </c>
      <c r="C17" s="4" t="s">
        <v>918</v>
      </c>
      <c r="D17" s="15" t="s">
        <v>919</v>
      </c>
      <c r="E17" s="15" t="s">
        <v>914</v>
      </c>
      <c r="F17" s="7" t="s">
        <v>446</v>
      </c>
      <c r="G17" s="24">
        <v>403</v>
      </c>
      <c r="H17" s="5" t="s">
        <v>920</v>
      </c>
      <c r="I17" s="5" t="s">
        <v>921</v>
      </c>
      <c r="K17" s="3">
        <f t="shared" si="0"/>
        <v>12</v>
      </c>
    </row>
    <row r="18" spans="2:11" ht="45">
      <c r="B18" s="4">
        <f t="shared" si="1"/>
        <v>13</v>
      </c>
      <c r="C18" s="4" t="s">
        <v>922</v>
      </c>
      <c r="D18" s="15" t="s">
        <v>898</v>
      </c>
      <c r="E18" s="15" t="s">
        <v>914</v>
      </c>
      <c r="F18" s="7" t="s">
        <v>446</v>
      </c>
      <c r="G18" s="24">
        <v>404</v>
      </c>
      <c r="H18" s="5" t="s">
        <v>923</v>
      </c>
      <c r="I18" s="5" t="s">
        <v>900</v>
      </c>
      <c r="K18" s="3">
        <f t="shared" si="0"/>
        <v>13</v>
      </c>
    </row>
    <row r="19" spans="2:11" ht="45">
      <c r="B19" s="4">
        <f t="shared" si="1"/>
        <v>14</v>
      </c>
      <c r="C19" s="4" t="s">
        <v>924</v>
      </c>
      <c r="D19" s="15" t="s">
        <v>909</v>
      </c>
      <c r="E19" s="15" t="s">
        <v>914</v>
      </c>
      <c r="F19" s="7" t="s">
        <v>446</v>
      </c>
      <c r="G19" s="24">
        <v>408</v>
      </c>
      <c r="H19" s="5" t="s">
        <v>910</v>
      </c>
      <c r="I19" s="5" t="s">
        <v>911</v>
      </c>
      <c r="K19" s="3">
        <f t="shared" si="0"/>
        <v>14</v>
      </c>
    </row>
    <row r="20" spans="2:11" ht="45">
      <c r="B20" s="4">
        <f t="shared" si="1"/>
        <v>15</v>
      </c>
      <c r="C20" s="4" t="s">
        <v>925</v>
      </c>
      <c r="D20" s="15" t="s">
        <v>906</v>
      </c>
      <c r="E20" s="15" t="s">
        <v>914</v>
      </c>
      <c r="F20" s="7" t="s">
        <v>446</v>
      </c>
      <c r="G20" s="24">
        <v>400</v>
      </c>
      <c r="H20" s="5" t="s">
        <v>907</v>
      </c>
      <c r="I20" s="5" t="s">
        <v>900</v>
      </c>
      <c r="K20" s="3">
        <f t="shared" si="0"/>
        <v>15</v>
      </c>
    </row>
    <row r="21" spans="2:11" ht="60">
      <c r="B21" s="4">
        <f t="shared" si="1"/>
        <v>16</v>
      </c>
      <c r="C21" s="4" t="s">
        <v>926</v>
      </c>
      <c r="D21" s="15" t="s">
        <v>927</v>
      </c>
      <c r="E21" s="15" t="s">
        <v>928</v>
      </c>
      <c r="F21" s="7" t="s">
        <v>894</v>
      </c>
      <c r="G21" s="24">
        <v>200</v>
      </c>
      <c r="H21" s="5" t="s">
        <v>929</v>
      </c>
      <c r="I21" s="28" t="s">
        <v>454</v>
      </c>
      <c r="K21" s="3">
        <f t="shared" si="0"/>
        <v>16</v>
      </c>
    </row>
    <row r="22" spans="2:11" ht="45">
      <c r="B22" s="20">
        <f t="shared" si="1"/>
        <v>17</v>
      </c>
      <c r="C22" s="20" t="s">
        <v>930</v>
      </c>
      <c r="D22" s="21" t="s">
        <v>522</v>
      </c>
      <c r="E22" s="21" t="s">
        <v>928</v>
      </c>
      <c r="F22" s="22" t="s">
        <v>446</v>
      </c>
      <c r="G22" s="21" t="s">
        <v>931</v>
      </c>
      <c r="H22" s="23" t="s">
        <v>932</v>
      </c>
      <c r="I22" s="23" t="s">
        <v>395</v>
      </c>
      <c r="K22" s="3">
        <f t="shared" si="0"/>
        <v>17</v>
      </c>
    </row>
    <row r="23" spans="2:11" ht="60">
      <c r="B23" s="4">
        <f xml:space="preserve"> $B22 + 1</f>
        <v>18</v>
      </c>
      <c r="C23" s="4" t="s">
        <v>933</v>
      </c>
      <c r="D23" s="15" t="s">
        <v>934</v>
      </c>
      <c r="E23" s="15" t="s">
        <v>935</v>
      </c>
      <c r="F23" s="7" t="s">
        <v>446</v>
      </c>
      <c r="G23" s="24">
        <v>401</v>
      </c>
      <c r="H23" s="5" t="s">
        <v>936</v>
      </c>
      <c r="I23" s="5" t="s">
        <v>937</v>
      </c>
      <c r="K23" s="3">
        <f t="shared" si="0"/>
        <v>18</v>
      </c>
    </row>
    <row r="24" spans="2:11" ht="90">
      <c r="B24" s="4">
        <f t="shared" si="1"/>
        <v>19</v>
      </c>
      <c r="C24" s="4" t="s">
        <v>938</v>
      </c>
      <c r="D24" s="15" t="s">
        <v>939</v>
      </c>
      <c r="E24" s="15" t="s">
        <v>935</v>
      </c>
      <c r="F24" s="7" t="s">
        <v>894</v>
      </c>
      <c r="G24" s="24">
        <v>200</v>
      </c>
      <c r="H24" s="5" t="s">
        <v>940</v>
      </c>
      <c r="I24" s="28" t="s">
        <v>454</v>
      </c>
      <c r="K24" s="3">
        <f t="shared" si="0"/>
        <v>19</v>
      </c>
    </row>
    <row r="25" spans="2:11" ht="60">
      <c r="B25" s="4">
        <f t="shared" si="1"/>
        <v>20</v>
      </c>
      <c r="C25" s="4" t="s">
        <v>941</v>
      </c>
      <c r="D25" s="15" t="s">
        <v>942</v>
      </c>
      <c r="E25" s="15" t="s">
        <v>935</v>
      </c>
      <c r="F25" s="7" t="s">
        <v>446</v>
      </c>
      <c r="G25" s="24">
        <v>400</v>
      </c>
      <c r="H25" s="5" t="s">
        <v>943</v>
      </c>
      <c r="I25" s="5" t="s">
        <v>944</v>
      </c>
      <c r="K25" s="3">
        <f t="shared" si="0"/>
        <v>20</v>
      </c>
    </row>
    <row r="26" spans="2:11" ht="60">
      <c r="B26" s="20">
        <f t="shared" si="1"/>
        <v>21</v>
      </c>
      <c r="C26" s="20" t="s">
        <v>945</v>
      </c>
      <c r="D26" s="21" t="s">
        <v>522</v>
      </c>
      <c r="E26" s="21" t="s">
        <v>935</v>
      </c>
      <c r="F26" s="22" t="s">
        <v>446</v>
      </c>
      <c r="G26" s="21" t="s">
        <v>946</v>
      </c>
      <c r="H26" s="23" t="s">
        <v>947</v>
      </c>
      <c r="I26" s="23" t="s">
        <v>395</v>
      </c>
      <c r="K26" s="3">
        <f t="shared" si="0"/>
        <v>21</v>
      </c>
    </row>
    <row r="27" spans="2:11" ht="30">
      <c r="B27" s="20">
        <f t="shared" si="1"/>
        <v>22</v>
      </c>
      <c r="C27" s="20" t="s">
        <v>948</v>
      </c>
      <c r="D27" s="21" t="s">
        <v>898</v>
      </c>
      <c r="E27" s="21" t="s">
        <v>935</v>
      </c>
      <c r="F27" s="22" t="s">
        <v>446</v>
      </c>
      <c r="G27" s="25">
        <v>404</v>
      </c>
      <c r="H27" s="23" t="s">
        <v>949</v>
      </c>
      <c r="I27" s="23" t="s">
        <v>900</v>
      </c>
      <c r="K27" s="3">
        <f t="shared" si="0"/>
        <v>22</v>
      </c>
    </row>
    <row r="28" spans="2:11" ht="45">
      <c r="B28" s="20">
        <f t="shared" si="1"/>
        <v>23</v>
      </c>
      <c r="C28" s="20" t="s">
        <v>950</v>
      </c>
      <c r="D28" s="21" t="s">
        <v>522</v>
      </c>
      <c r="E28" s="21" t="s">
        <v>935</v>
      </c>
      <c r="F28" s="22" t="s">
        <v>446</v>
      </c>
      <c r="G28" s="21" t="s">
        <v>951</v>
      </c>
      <c r="H28" s="23" t="s">
        <v>952</v>
      </c>
      <c r="I28" s="23" t="s">
        <v>395</v>
      </c>
      <c r="K28" s="3">
        <f t="shared" si="0"/>
        <v>23</v>
      </c>
    </row>
    <row r="29" spans="2:11" ht="30">
      <c r="B29" s="20">
        <f t="shared" si="1"/>
        <v>24</v>
      </c>
      <c r="C29" s="20" t="s">
        <v>953</v>
      </c>
      <c r="D29" s="21" t="s">
        <v>919</v>
      </c>
      <c r="E29" s="21" t="s">
        <v>935</v>
      </c>
      <c r="F29" s="22" t="s">
        <v>446</v>
      </c>
      <c r="G29" s="25">
        <v>403</v>
      </c>
      <c r="H29" s="23" t="s">
        <v>954</v>
      </c>
      <c r="I29" s="23" t="s">
        <v>921</v>
      </c>
      <c r="K29" s="3">
        <f t="shared" si="0"/>
        <v>24</v>
      </c>
    </row>
    <row r="30" spans="2:11" ht="45">
      <c r="B30" s="20">
        <f t="shared" si="1"/>
        <v>25</v>
      </c>
      <c r="C30" s="20" t="s">
        <v>955</v>
      </c>
      <c r="D30" s="21" t="s">
        <v>898</v>
      </c>
      <c r="E30" s="21" t="s">
        <v>935</v>
      </c>
      <c r="F30" s="22" t="s">
        <v>446</v>
      </c>
      <c r="G30" s="25">
        <v>404</v>
      </c>
      <c r="H30" s="23" t="s">
        <v>956</v>
      </c>
      <c r="I30" s="23" t="s">
        <v>900</v>
      </c>
      <c r="K30" s="3">
        <f t="shared" si="0"/>
        <v>25</v>
      </c>
    </row>
    <row r="31" spans="2:11" ht="45">
      <c r="B31" s="20">
        <f t="shared" si="1"/>
        <v>26</v>
      </c>
      <c r="C31" s="20" t="s">
        <v>957</v>
      </c>
      <c r="D31" s="21" t="s">
        <v>522</v>
      </c>
      <c r="E31" s="21" t="s">
        <v>935</v>
      </c>
      <c r="F31" s="22" t="s">
        <v>446</v>
      </c>
      <c r="G31" s="21" t="s">
        <v>958</v>
      </c>
      <c r="H31" s="23" t="s">
        <v>959</v>
      </c>
      <c r="I31" s="23" t="s">
        <v>395</v>
      </c>
      <c r="K31" s="3">
        <f t="shared" si="0"/>
        <v>26</v>
      </c>
    </row>
    <row r="32" spans="2:11" ht="60">
      <c r="B32" s="4">
        <f t="shared" si="1"/>
        <v>27</v>
      </c>
      <c r="C32" s="4" t="s">
        <v>960</v>
      </c>
      <c r="D32" s="15" t="s">
        <v>961</v>
      </c>
      <c r="E32" s="15" t="s">
        <v>935</v>
      </c>
      <c r="F32" s="7" t="s">
        <v>446</v>
      </c>
      <c r="G32" s="24">
        <v>400</v>
      </c>
      <c r="H32" s="5" t="s">
        <v>962</v>
      </c>
      <c r="I32" s="5" t="s">
        <v>963</v>
      </c>
      <c r="K32" s="3">
        <f t="shared" si="0"/>
        <v>27</v>
      </c>
    </row>
    <row r="33" spans="2:11" ht="45">
      <c r="B33" s="4">
        <f t="shared" si="1"/>
        <v>28</v>
      </c>
      <c r="C33" s="4" t="s">
        <v>381</v>
      </c>
      <c r="D33" s="15" t="s">
        <v>964</v>
      </c>
      <c r="E33" s="15" t="s">
        <v>935</v>
      </c>
      <c r="F33" s="7" t="s">
        <v>446</v>
      </c>
      <c r="G33" s="24">
        <v>500</v>
      </c>
      <c r="H33" s="5" t="s">
        <v>965</v>
      </c>
      <c r="I33" s="5" t="s">
        <v>384</v>
      </c>
      <c r="K33" s="3">
        <f t="shared" si="0"/>
        <v>28</v>
      </c>
    </row>
    <row r="34" spans="2:11" ht="150">
      <c r="B34" s="4">
        <f t="shared" si="1"/>
        <v>29</v>
      </c>
      <c r="C34" s="4" t="s">
        <v>966</v>
      </c>
      <c r="D34" s="15" t="s">
        <v>967</v>
      </c>
      <c r="E34" s="15" t="s">
        <v>935</v>
      </c>
      <c r="F34" s="7" t="s">
        <v>446</v>
      </c>
      <c r="G34" s="24">
        <v>500</v>
      </c>
      <c r="H34" s="5" t="s">
        <v>968</v>
      </c>
      <c r="I34" s="5" t="s">
        <v>969</v>
      </c>
      <c r="K34" s="3">
        <f t="shared" si="0"/>
        <v>29</v>
      </c>
    </row>
    <row r="35" spans="2:11" ht="90">
      <c r="B35" s="4">
        <f t="shared" si="1"/>
        <v>30</v>
      </c>
      <c r="C35" s="4" t="s">
        <v>970</v>
      </c>
      <c r="D35" s="15" t="s">
        <v>971</v>
      </c>
      <c r="E35" s="15" t="s">
        <v>935</v>
      </c>
      <c r="F35" s="7" t="s">
        <v>446</v>
      </c>
      <c r="G35" s="24">
        <v>500</v>
      </c>
      <c r="H35" s="5" t="s">
        <v>972</v>
      </c>
      <c r="I35" s="5" t="s">
        <v>973</v>
      </c>
      <c r="K35" s="3">
        <f t="shared" si="0"/>
        <v>30</v>
      </c>
    </row>
    <row r="36" spans="2:11" ht="75">
      <c r="B36" s="4">
        <f t="shared" si="1"/>
        <v>31</v>
      </c>
      <c r="C36" s="4" t="s">
        <v>375</v>
      </c>
      <c r="D36" s="15" t="s">
        <v>974</v>
      </c>
      <c r="E36" s="15" t="s">
        <v>935</v>
      </c>
      <c r="F36" s="7" t="s">
        <v>446</v>
      </c>
      <c r="G36" s="24">
        <v>500</v>
      </c>
      <c r="H36" s="5" t="s">
        <v>975</v>
      </c>
      <c r="I36" s="5" t="s">
        <v>976</v>
      </c>
      <c r="K36" s="3">
        <f t="shared" si="0"/>
        <v>31</v>
      </c>
    </row>
    <row r="37" spans="2:11" ht="75">
      <c r="B37" s="4">
        <f t="shared" si="1"/>
        <v>32</v>
      </c>
      <c r="C37" s="4" t="s">
        <v>422</v>
      </c>
      <c r="D37" s="15" t="s">
        <v>977</v>
      </c>
      <c r="E37" s="15" t="s">
        <v>935</v>
      </c>
      <c r="F37" s="7" t="s">
        <v>446</v>
      </c>
      <c r="G37" s="24">
        <v>401</v>
      </c>
      <c r="H37" s="5" t="s">
        <v>978</v>
      </c>
      <c r="I37" s="5" t="s">
        <v>979</v>
      </c>
      <c r="K37" s="3">
        <f t="shared" si="0"/>
        <v>32</v>
      </c>
    </row>
    <row r="38" spans="2:11" ht="60">
      <c r="B38" s="4">
        <f t="shared" si="1"/>
        <v>33</v>
      </c>
      <c r="C38" s="4" t="s">
        <v>980</v>
      </c>
      <c r="D38" s="15" t="s">
        <v>927</v>
      </c>
      <c r="E38" s="15" t="s">
        <v>981</v>
      </c>
      <c r="F38" s="7" t="s">
        <v>894</v>
      </c>
      <c r="G38" s="24">
        <v>200</v>
      </c>
      <c r="H38" s="5" t="s">
        <v>982</v>
      </c>
      <c r="I38" s="28" t="s">
        <v>454</v>
      </c>
      <c r="K38" s="3">
        <f t="shared" si="0"/>
        <v>33</v>
      </c>
    </row>
    <row r="39" spans="2:11" ht="60">
      <c r="B39" s="4">
        <f t="shared" si="1"/>
        <v>34</v>
      </c>
      <c r="C39" s="4" t="s">
        <v>983</v>
      </c>
      <c r="D39" s="15" t="s">
        <v>522</v>
      </c>
      <c r="E39" s="15" t="s">
        <v>981</v>
      </c>
      <c r="F39" s="7" t="s">
        <v>446</v>
      </c>
      <c r="G39" s="18" t="s">
        <v>984</v>
      </c>
      <c r="H39" s="5" t="s">
        <v>985</v>
      </c>
      <c r="I39" s="5" t="s">
        <v>395</v>
      </c>
      <c r="K39" s="3">
        <f t="shared" si="0"/>
        <v>34</v>
      </c>
    </row>
    <row r="40" spans="2:11" ht="105">
      <c r="B40" s="4">
        <f t="shared" si="1"/>
        <v>35</v>
      </c>
      <c r="C40" s="4" t="s">
        <v>986</v>
      </c>
      <c r="D40" s="15" t="s">
        <v>987</v>
      </c>
      <c r="E40" s="7" t="s">
        <v>988</v>
      </c>
      <c r="F40" s="7" t="s">
        <v>894</v>
      </c>
      <c r="G40" s="24">
        <v>200</v>
      </c>
      <c r="H40" s="5" t="s">
        <v>989</v>
      </c>
      <c r="I40" s="28" t="s">
        <v>454</v>
      </c>
      <c r="K40" s="3">
        <f t="shared" si="0"/>
        <v>35</v>
      </c>
    </row>
    <row r="41" spans="2:11" ht="45">
      <c r="B41" s="4">
        <f t="shared" si="1"/>
        <v>36</v>
      </c>
      <c r="C41" s="4" t="s">
        <v>990</v>
      </c>
      <c r="D41" s="15" t="s">
        <v>522</v>
      </c>
      <c r="E41" s="7" t="s">
        <v>988</v>
      </c>
      <c r="F41" s="7" t="s">
        <v>446</v>
      </c>
      <c r="G41" s="15" t="s">
        <v>991</v>
      </c>
      <c r="H41" s="5" t="s">
        <v>992</v>
      </c>
      <c r="I41" s="5" t="s">
        <v>395</v>
      </c>
      <c r="K41" s="3">
        <f t="shared" si="0"/>
        <v>36</v>
      </c>
    </row>
    <row r="42" spans="2:11" ht="45">
      <c r="B42" s="4">
        <f t="shared" si="1"/>
        <v>37</v>
      </c>
      <c r="C42" s="4" t="s">
        <v>993</v>
      </c>
      <c r="D42" s="15" t="s">
        <v>994</v>
      </c>
      <c r="E42" s="15" t="s">
        <v>995</v>
      </c>
      <c r="F42" s="7" t="s">
        <v>894</v>
      </c>
      <c r="G42" s="24">
        <v>200</v>
      </c>
      <c r="H42" s="5" t="s">
        <v>996</v>
      </c>
      <c r="I42" s="28" t="s">
        <v>454</v>
      </c>
      <c r="K42" s="3">
        <f t="shared" si="0"/>
        <v>37</v>
      </c>
    </row>
    <row r="43" spans="2:11" ht="60">
      <c r="B43" s="4">
        <f t="shared" si="1"/>
        <v>38</v>
      </c>
      <c r="C43" s="4" t="s">
        <v>997</v>
      </c>
      <c r="D43" s="15" t="s">
        <v>522</v>
      </c>
      <c r="E43" s="15" t="s">
        <v>995</v>
      </c>
      <c r="F43" s="7" t="s">
        <v>446</v>
      </c>
      <c r="G43" s="15" t="s">
        <v>998</v>
      </c>
      <c r="H43" s="5" t="s">
        <v>999</v>
      </c>
      <c r="I43" s="5" t="s">
        <v>395</v>
      </c>
      <c r="K43" s="3">
        <f t="shared" si="0"/>
        <v>38</v>
      </c>
    </row>
    <row r="44" spans="2:11" ht="45">
      <c r="B44" s="4">
        <f t="shared" si="1"/>
        <v>39</v>
      </c>
      <c r="C44" s="4" t="s">
        <v>309</v>
      </c>
      <c r="D44" s="15" t="s">
        <v>1000</v>
      </c>
      <c r="E44" s="15" t="s">
        <v>1001</v>
      </c>
      <c r="F44" s="7" t="s">
        <v>894</v>
      </c>
      <c r="G44" s="24">
        <v>200</v>
      </c>
      <c r="H44" s="5" t="s">
        <v>312</v>
      </c>
      <c r="I44" s="28" t="s">
        <v>454</v>
      </c>
      <c r="K44" s="3">
        <f t="shared" si="0"/>
        <v>39</v>
      </c>
    </row>
    <row r="45" spans="2:11" ht="45">
      <c r="B45" s="4">
        <f t="shared" si="1"/>
        <v>40</v>
      </c>
      <c r="C45" s="4" t="s">
        <v>317</v>
      </c>
      <c r="D45" s="15" t="s">
        <v>1002</v>
      </c>
      <c r="E45" s="15" t="s">
        <v>1001</v>
      </c>
      <c r="F45" s="7" t="s">
        <v>216</v>
      </c>
      <c r="G45" s="15">
        <v>401</v>
      </c>
      <c r="H45" s="5" t="s">
        <v>1003</v>
      </c>
      <c r="I45" s="5" t="s">
        <v>1004</v>
      </c>
      <c r="K45" s="3">
        <f t="shared" si="0"/>
        <v>40</v>
      </c>
    </row>
    <row r="46" spans="2:11" ht="45">
      <c r="B46" s="4">
        <f t="shared" si="1"/>
        <v>41</v>
      </c>
      <c r="C46" s="4" t="s">
        <v>322</v>
      </c>
      <c r="D46" s="15" t="s">
        <v>786</v>
      </c>
      <c r="E46" s="15" t="s">
        <v>1001</v>
      </c>
      <c r="F46" s="7" t="s">
        <v>216</v>
      </c>
      <c r="G46" s="15">
        <v>404</v>
      </c>
      <c r="H46" s="5" t="s">
        <v>1005</v>
      </c>
      <c r="I46" s="5" t="s">
        <v>1006</v>
      </c>
      <c r="K46" s="3">
        <f t="shared" si="0"/>
        <v>41</v>
      </c>
    </row>
    <row r="47" spans="2:11" ht="45">
      <c r="B47" s="4">
        <f t="shared" si="1"/>
        <v>42</v>
      </c>
      <c r="C47" s="4" t="s">
        <v>327</v>
      </c>
      <c r="D47" s="15" t="s">
        <v>788</v>
      </c>
      <c r="E47" s="15" t="s">
        <v>1001</v>
      </c>
      <c r="F47" s="7" t="s">
        <v>216</v>
      </c>
      <c r="G47" s="15">
        <v>409</v>
      </c>
      <c r="H47" s="5" t="s">
        <v>1007</v>
      </c>
      <c r="I47" s="5" t="s">
        <v>1006</v>
      </c>
      <c r="K47" s="3">
        <f t="shared" si="0"/>
        <v>42</v>
      </c>
    </row>
    <row r="48" spans="2:11" ht="45">
      <c r="B48" s="4">
        <f t="shared" si="1"/>
        <v>43</v>
      </c>
      <c r="C48" s="4" t="s">
        <v>331</v>
      </c>
      <c r="D48" s="15" t="s">
        <v>224</v>
      </c>
      <c r="E48" s="15" t="s">
        <v>1001</v>
      </c>
      <c r="F48" s="7" t="s">
        <v>216</v>
      </c>
      <c r="G48" s="15">
        <v>500</v>
      </c>
      <c r="H48" s="5" t="s">
        <v>1008</v>
      </c>
      <c r="I48" s="5" t="s">
        <v>395</v>
      </c>
      <c r="K48" s="3">
        <f t="shared" si="0"/>
        <v>43</v>
      </c>
    </row>
    <row r="49" spans="2:11" ht="75">
      <c r="B49" s="4">
        <f t="shared" si="1"/>
        <v>44</v>
      </c>
      <c r="C49" s="4" t="s">
        <v>1009</v>
      </c>
      <c r="D49" s="15" t="s">
        <v>1010</v>
      </c>
      <c r="E49" s="15" t="s">
        <v>1011</v>
      </c>
      <c r="F49" s="7" t="s">
        <v>894</v>
      </c>
      <c r="G49" s="24">
        <v>200</v>
      </c>
      <c r="H49" s="5" t="s">
        <v>1012</v>
      </c>
      <c r="I49" s="28" t="s">
        <v>454</v>
      </c>
      <c r="K49" s="3">
        <f t="shared" si="0"/>
        <v>44</v>
      </c>
    </row>
    <row r="50" spans="2:11" ht="45">
      <c r="B50" s="4">
        <f t="shared" si="1"/>
        <v>45</v>
      </c>
      <c r="C50" s="4" t="s">
        <v>1013</v>
      </c>
      <c r="D50" s="15" t="s">
        <v>224</v>
      </c>
      <c r="E50" s="15" t="s">
        <v>1011</v>
      </c>
      <c r="F50" s="7" t="s">
        <v>216</v>
      </c>
      <c r="G50" s="29" t="s">
        <v>1014</v>
      </c>
      <c r="H50" s="5" t="s">
        <v>1015</v>
      </c>
      <c r="I50" s="5" t="s">
        <v>395</v>
      </c>
      <c r="K50" s="3">
        <f t="shared" si="0"/>
        <v>45</v>
      </c>
    </row>
    <row r="51" spans="2:11" ht="75">
      <c r="B51" s="4">
        <f t="shared" si="1"/>
        <v>46</v>
      </c>
      <c r="C51" s="4" t="s">
        <v>1016</v>
      </c>
      <c r="D51" s="15" t="s">
        <v>1017</v>
      </c>
      <c r="E51" s="15" t="s">
        <v>1018</v>
      </c>
      <c r="F51" s="7" t="s">
        <v>894</v>
      </c>
      <c r="G51" s="24">
        <v>200</v>
      </c>
      <c r="H51" s="5" t="s">
        <v>1019</v>
      </c>
      <c r="I51" s="28" t="s">
        <v>454</v>
      </c>
      <c r="K51" s="3">
        <f t="shared" si="0"/>
        <v>46</v>
      </c>
    </row>
    <row r="52" spans="2:11" ht="75">
      <c r="B52" s="4">
        <f t="shared" si="1"/>
        <v>47</v>
      </c>
      <c r="C52" s="4" t="s">
        <v>1020</v>
      </c>
      <c r="D52" s="15" t="s">
        <v>522</v>
      </c>
      <c r="E52" s="15" t="s">
        <v>1018</v>
      </c>
      <c r="F52" s="7" t="s">
        <v>216</v>
      </c>
      <c r="G52" s="15" t="s">
        <v>1021</v>
      </c>
      <c r="H52" s="5" t="s">
        <v>1022</v>
      </c>
      <c r="I52" s="5" t="s">
        <v>395</v>
      </c>
      <c r="K52" s="3">
        <f t="shared" si="0"/>
        <v>47</v>
      </c>
    </row>
    <row r="53" spans="2:11" ht="60">
      <c r="B53" s="4">
        <f t="shared" si="1"/>
        <v>48</v>
      </c>
      <c r="C53" s="4" t="s">
        <v>507</v>
      </c>
      <c r="D53" s="15" t="s">
        <v>1023</v>
      </c>
      <c r="E53" s="15" t="s">
        <v>1018</v>
      </c>
      <c r="F53" s="7" t="s">
        <v>216</v>
      </c>
      <c r="G53" s="15">
        <v>401</v>
      </c>
      <c r="H53" s="5" t="s">
        <v>1024</v>
      </c>
      <c r="I53" s="5" t="s">
        <v>1025</v>
      </c>
      <c r="K53" s="3">
        <f t="shared" si="0"/>
        <v>48</v>
      </c>
    </row>
    <row r="54" spans="2:11">
      <c r="B54" s="132" t="s">
        <v>527</v>
      </c>
      <c r="C54" s="133"/>
      <c r="D54" s="133"/>
      <c r="E54" s="133"/>
      <c r="F54" s="133"/>
      <c r="G54" s="133"/>
      <c r="H54" s="133"/>
      <c r="I54" s="134"/>
      <c r="K54" s="3" t="str">
        <f t="shared" si="0"/>
        <v/>
      </c>
    </row>
    <row r="55" spans="2:11" ht="60">
      <c r="B55" s="4">
        <f xml:space="preserve"> $B53 + 1</f>
        <v>49</v>
      </c>
      <c r="C55" s="4" t="s">
        <v>545</v>
      </c>
      <c r="D55" s="15" t="s">
        <v>1026</v>
      </c>
      <c r="E55" s="15" t="s">
        <v>1027</v>
      </c>
      <c r="F55" s="7" t="s">
        <v>894</v>
      </c>
      <c r="G55" s="24">
        <v>200</v>
      </c>
      <c r="H55" s="5" t="s">
        <v>1028</v>
      </c>
      <c r="I55" s="28" t="s">
        <v>454</v>
      </c>
      <c r="K55" s="3">
        <f t="shared" si="0"/>
        <v>49</v>
      </c>
    </row>
    <row r="56" spans="2:11" ht="60">
      <c r="B56" s="4">
        <f xml:space="preserve"> $B55 + 1</f>
        <v>50</v>
      </c>
      <c r="C56" s="4" t="s">
        <v>566</v>
      </c>
      <c r="D56" s="15" t="s">
        <v>522</v>
      </c>
      <c r="E56" s="15" t="s">
        <v>1027</v>
      </c>
      <c r="F56" s="7" t="s">
        <v>446</v>
      </c>
      <c r="G56" s="15" t="s">
        <v>998</v>
      </c>
      <c r="H56" s="5" t="s">
        <v>1029</v>
      </c>
      <c r="I56" s="5" t="s">
        <v>395</v>
      </c>
      <c r="K56" s="3">
        <f t="shared" si="0"/>
        <v>50</v>
      </c>
    </row>
    <row r="57" spans="2:11" ht="60">
      <c r="B57" s="20">
        <f xml:space="preserve"> $B56 + 1</f>
        <v>51</v>
      </c>
      <c r="C57" s="20" t="s">
        <v>1030</v>
      </c>
      <c r="D57" s="21" t="s">
        <v>1031</v>
      </c>
      <c r="E57" s="21" t="s">
        <v>1027</v>
      </c>
      <c r="F57" s="22" t="s">
        <v>446</v>
      </c>
      <c r="G57" s="25">
        <v>500</v>
      </c>
      <c r="H57" s="23" t="s">
        <v>1032</v>
      </c>
      <c r="I57" s="23" t="s">
        <v>1033</v>
      </c>
      <c r="K57" s="3">
        <f t="shared" si="0"/>
        <v>51</v>
      </c>
    </row>
    <row r="58" spans="2:11" ht="45">
      <c r="B58" s="4">
        <f xml:space="preserve"> $B57 + 1</f>
        <v>52</v>
      </c>
      <c r="C58" s="4" t="s">
        <v>549</v>
      </c>
      <c r="D58" s="15" t="s">
        <v>1034</v>
      </c>
      <c r="E58" s="15" t="s">
        <v>1027</v>
      </c>
      <c r="F58" s="7" t="s">
        <v>446</v>
      </c>
      <c r="G58" s="29" t="s">
        <v>1035</v>
      </c>
      <c r="H58" s="5" t="s">
        <v>1036</v>
      </c>
      <c r="I58" s="5" t="s">
        <v>1037</v>
      </c>
      <c r="K58" s="3">
        <f t="shared" si="0"/>
        <v>52</v>
      </c>
    </row>
    <row r="59" spans="2:11" ht="75">
      <c r="B59" s="4">
        <f xml:space="preserve"> $B58 + 1</f>
        <v>53</v>
      </c>
      <c r="C59" s="4" t="s">
        <v>569</v>
      </c>
      <c r="D59" s="15" t="s">
        <v>1038</v>
      </c>
      <c r="E59" s="15" t="s">
        <v>1039</v>
      </c>
      <c r="F59" s="7" t="s">
        <v>894</v>
      </c>
      <c r="G59" s="24">
        <v>200</v>
      </c>
      <c r="H59" s="5" t="s">
        <v>1040</v>
      </c>
      <c r="I59" s="28" t="s">
        <v>454</v>
      </c>
      <c r="K59" s="3">
        <f t="shared" si="0"/>
        <v>53</v>
      </c>
    </row>
    <row r="60" spans="2:11" ht="60">
      <c r="B60" s="4">
        <f t="shared" ref="B60:B95" si="2" xml:space="preserve"> $B59 + 1</f>
        <v>54</v>
      </c>
      <c r="C60" s="4" t="s">
        <v>595</v>
      </c>
      <c r="D60" s="15" t="s">
        <v>522</v>
      </c>
      <c r="E60" s="15" t="s">
        <v>1039</v>
      </c>
      <c r="F60" s="7" t="s">
        <v>446</v>
      </c>
      <c r="G60" s="18" t="s">
        <v>1041</v>
      </c>
      <c r="H60" s="5" t="s">
        <v>1042</v>
      </c>
      <c r="I60" s="5" t="s">
        <v>395</v>
      </c>
      <c r="K60" s="3">
        <f t="shared" si="0"/>
        <v>54</v>
      </c>
    </row>
    <row r="61" spans="2:11" ht="60">
      <c r="B61" s="4">
        <f t="shared" si="2"/>
        <v>55</v>
      </c>
      <c r="C61" s="4" t="s">
        <v>579</v>
      </c>
      <c r="D61" s="15" t="s">
        <v>942</v>
      </c>
      <c r="E61" s="15" t="s">
        <v>1039</v>
      </c>
      <c r="F61" s="7" t="s">
        <v>446</v>
      </c>
      <c r="G61" s="26">
        <v>400</v>
      </c>
      <c r="H61" s="5" t="s">
        <v>943</v>
      </c>
      <c r="I61" s="5" t="s">
        <v>944</v>
      </c>
      <c r="K61" s="3">
        <f t="shared" si="0"/>
        <v>55</v>
      </c>
    </row>
    <row r="62" spans="2:11" ht="75">
      <c r="B62" s="4">
        <f t="shared" si="2"/>
        <v>56</v>
      </c>
      <c r="C62" s="4" t="s">
        <v>560</v>
      </c>
      <c r="D62" s="15" t="s">
        <v>1043</v>
      </c>
      <c r="E62" s="15" t="s">
        <v>1039</v>
      </c>
      <c r="F62" s="7" t="s">
        <v>446</v>
      </c>
      <c r="G62" s="26">
        <v>500</v>
      </c>
      <c r="H62" s="5" t="s">
        <v>1044</v>
      </c>
      <c r="I62" s="5" t="s">
        <v>1033</v>
      </c>
      <c r="K62" s="3">
        <f t="shared" si="0"/>
        <v>56</v>
      </c>
    </row>
    <row r="63" spans="2:11" ht="60">
      <c r="B63" s="4">
        <f t="shared" si="2"/>
        <v>57</v>
      </c>
      <c r="C63" s="4" t="s">
        <v>587</v>
      </c>
      <c r="D63" s="15" t="s">
        <v>961</v>
      </c>
      <c r="E63" s="15" t="s">
        <v>1039</v>
      </c>
      <c r="F63" s="7" t="s">
        <v>446</v>
      </c>
      <c r="G63" s="24">
        <v>400</v>
      </c>
      <c r="H63" s="5" t="s">
        <v>962</v>
      </c>
      <c r="I63" s="5" t="s">
        <v>963</v>
      </c>
      <c r="K63" s="3">
        <f t="shared" si="0"/>
        <v>57</v>
      </c>
    </row>
    <row r="64" spans="2:11" ht="45">
      <c r="B64" s="4">
        <f t="shared" si="2"/>
        <v>58</v>
      </c>
      <c r="C64" s="4" t="s">
        <v>1045</v>
      </c>
      <c r="D64" s="15" t="s">
        <v>1046</v>
      </c>
      <c r="E64" s="15" t="s">
        <v>1039</v>
      </c>
      <c r="F64" s="7" t="s">
        <v>446</v>
      </c>
      <c r="G64" s="24">
        <v>400</v>
      </c>
      <c r="H64" s="5" t="s">
        <v>1047</v>
      </c>
      <c r="I64" s="5" t="s">
        <v>1048</v>
      </c>
      <c r="K64" s="3">
        <f t="shared" si="0"/>
        <v>58</v>
      </c>
    </row>
    <row r="65" spans="2:11" ht="60">
      <c r="B65" s="4">
        <f t="shared" si="2"/>
        <v>59</v>
      </c>
      <c r="C65" s="4" t="s">
        <v>1049</v>
      </c>
      <c r="D65" s="15" t="s">
        <v>1050</v>
      </c>
      <c r="E65" s="15" t="s">
        <v>1039</v>
      </c>
      <c r="F65" s="7" t="s">
        <v>446</v>
      </c>
      <c r="G65" s="24">
        <v>401</v>
      </c>
      <c r="H65" s="5" t="s">
        <v>1051</v>
      </c>
      <c r="I65" s="5" t="s">
        <v>1052</v>
      </c>
      <c r="K65" s="3">
        <f t="shared" si="0"/>
        <v>59</v>
      </c>
    </row>
    <row r="66" spans="2:11" ht="60">
      <c r="B66" s="4">
        <f t="shared" si="2"/>
        <v>60</v>
      </c>
      <c r="C66" s="4" t="s">
        <v>599</v>
      </c>
      <c r="D66" s="15" t="s">
        <v>1053</v>
      </c>
      <c r="E66" s="15" t="s">
        <v>1039</v>
      </c>
      <c r="F66" s="7" t="s">
        <v>446</v>
      </c>
      <c r="G66" s="24">
        <v>500</v>
      </c>
      <c r="H66" s="5" t="s">
        <v>1054</v>
      </c>
      <c r="I66" s="28" t="s">
        <v>454</v>
      </c>
      <c r="K66" s="3">
        <f t="shared" si="0"/>
        <v>60</v>
      </c>
    </row>
    <row r="67" spans="2:11" ht="120">
      <c r="B67" s="4">
        <f t="shared" si="2"/>
        <v>61</v>
      </c>
      <c r="C67" s="4" t="s">
        <v>649</v>
      </c>
      <c r="D67" s="15" t="s">
        <v>1055</v>
      </c>
      <c r="E67" s="7" t="s">
        <v>1056</v>
      </c>
      <c r="F67" s="7" t="s">
        <v>894</v>
      </c>
      <c r="G67" s="24">
        <v>200</v>
      </c>
      <c r="H67" s="5" t="s">
        <v>1057</v>
      </c>
      <c r="I67" s="28" t="s">
        <v>454</v>
      </c>
      <c r="K67" s="3">
        <f t="shared" si="0"/>
        <v>61</v>
      </c>
    </row>
    <row r="68" spans="2:11" ht="45">
      <c r="B68" s="4">
        <f t="shared" si="2"/>
        <v>62</v>
      </c>
      <c r="C68" s="4" t="s">
        <v>653</v>
      </c>
      <c r="D68" s="15" t="s">
        <v>522</v>
      </c>
      <c r="E68" s="7" t="s">
        <v>1058</v>
      </c>
      <c r="F68" s="7" t="s">
        <v>446</v>
      </c>
      <c r="G68" s="15" t="s">
        <v>1059</v>
      </c>
      <c r="H68" s="5" t="s">
        <v>1060</v>
      </c>
      <c r="I68" s="5" t="s">
        <v>395</v>
      </c>
      <c r="K68" s="3">
        <f t="shared" si="0"/>
        <v>62</v>
      </c>
    </row>
    <row r="69" spans="2:11" ht="45">
      <c r="B69" s="4">
        <f t="shared" si="2"/>
        <v>63</v>
      </c>
      <c r="C69" s="4" t="s">
        <v>632</v>
      </c>
      <c r="D69" s="15" t="s">
        <v>1061</v>
      </c>
      <c r="E69" s="15" t="s">
        <v>1062</v>
      </c>
      <c r="F69" s="7" t="s">
        <v>894</v>
      </c>
      <c r="G69" s="24">
        <v>200</v>
      </c>
      <c r="H69" s="5" t="s">
        <v>1063</v>
      </c>
      <c r="I69" s="28" t="s">
        <v>454</v>
      </c>
      <c r="K69" s="3">
        <f t="shared" si="0"/>
        <v>63</v>
      </c>
    </row>
    <row r="70" spans="2:11" ht="60">
      <c r="B70" s="4">
        <f t="shared" si="2"/>
        <v>64</v>
      </c>
      <c r="C70" s="4" t="s">
        <v>643</v>
      </c>
      <c r="D70" s="15" t="s">
        <v>522</v>
      </c>
      <c r="E70" s="15" t="s">
        <v>1062</v>
      </c>
      <c r="F70" s="7" t="s">
        <v>446</v>
      </c>
      <c r="G70" s="15" t="s">
        <v>998</v>
      </c>
      <c r="H70" s="5" t="s">
        <v>1064</v>
      </c>
      <c r="I70" s="5" t="s">
        <v>395</v>
      </c>
      <c r="K70" s="3">
        <f t="shared" ref="K70:K95" si="3">IF(ISBLANK(C70),"",B70)</f>
        <v>64</v>
      </c>
    </row>
    <row r="71" spans="2:11" ht="60">
      <c r="B71" s="4">
        <f t="shared" si="2"/>
        <v>65</v>
      </c>
      <c r="C71" s="4" t="s">
        <v>1065</v>
      </c>
      <c r="D71" s="15" t="s">
        <v>1066</v>
      </c>
      <c r="E71" s="15" t="s">
        <v>981</v>
      </c>
      <c r="F71" s="7" t="s">
        <v>894</v>
      </c>
      <c r="G71" s="24">
        <v>200</v>
      </c>
      <c r="H71" s="5" t="s">
        <v>1067</v>
      </c>
      <c r="I71" s="28" t="s">
        <v>454</v>
      </c>
      <c r="K71" s="3">
        <f t="shared" si="3"/>
        <v>65</v>
      </c>
    </row>
    <row r="72" spans="2:11" ht="60">
      <c r="B72" s="4">
        <f t="shared" si="2"/>
        <v>66</v>
      </c>
      <c r="C72" s="4" t="s">
        <v>646</v>
      </c>
      <c r="D72" s="15" t="s">
        <v>522</v>
      </c>
      <c r="E72" s="15" t="s">
        <v>981</v>
      </c>
      <c r="F72" s="7" t="s">
        <v>446</v>
      </c>
      <c r="G72" s="15" t="s">
        <v>998</v>
      </c>
      <c r="H72" s="5" t="s">
        <v>1068</v>
      </c>
      <c r="I72" s="5" t="s">
        <v>395</v>
      </c>
      <c r="K72" s="3">
        <f t="shared" si="3"/>
        <v>66</v>
      </c>
    </row>
    <row r="73" spans="2:11" ht="75">
      <c r="B73" s="4">
        <f t="shared" si="2"/>
        <v>67</v>
      </c>
      <c r="C73" s="4" t="s">
        <v>1069</v>
      </c>
      <c r="D73" s="15" t="s">
        <v>1070</v>
      </c>
      <c r="E73" s="15" t="s">
        <v>1071</v>
      </c>
      <c r="F73" s="7" t="s">
        <v>894</v>
      </c>
      <c r="G73" s="24">
        <v>200</v>
      </c>
      <c r="H73" s="5" t="s">
        <v>1072</v>
      </c>
      <c r="I73" s="28" t="s">
        <v>454</v>
      </c>
      <c r="K73" s="3">
        <f t="shared" si="3"/>
        <v>67</v>
      </c>
    </row>
    <row r="74" spans="2:11" ht="60">
      <c r="B74" s="4">
        <f t="shared" si="2"/>
        <v>68</v>
      </c>
      <c r="C74" s="4" t="s">
        <v>1073</v>
      </c>
      <c r="D74" s="15" t="s">
        <v>942</v>
      </c>
      <c r="E74" s="15" t="s">
        <v>1071</v>
      </c>
      <c r="F74" s="7" t="s">
        <v>216</v>
      </c>
      <c r="G74" s="15">
        <v>400</v>
      </c>
      <c r="H74" s="5" t="s">
        <v>1074</v>
      </c>
      <c r="I74" s="5" t="s">
        <v>944</v>
      </c>
      <c r="K74" s="3">
        <f t="shared" si="3"/>
        <v>68</v>
      </c>
    </row>
    <row r="75" spans="2:11" ht="75">
      <c r="B75" s="4">
        <f t="shared" si="2"/>
        <v>69</v>
      </c>
      <c r="C75" s="4" t="s">
        <v>656</v>
      </c>
      <c r="D75" s="15" t="s">
        <v>1010</v>
      </c>
      <c r="E75" s="15" t="s">
        <v>1075</v>
      </c>
      <c r="F75" s="7" t="s">
        <v>894</v>
      </c>
      <c r="G75" s="24">
        <v>200</v>
      </c>
      <c r="H75" s="5" t="s">
        <v>1076</v>
      </c>
      <c r="I75" s="28" t="s">
        <v>454</v>
      </c>
      <c r="K75" s="3">
        <f t="shared" si="3"/>
        <v>69</v>
      </c>
    </row>
    <row r="76" spans="2:11" ht="45">
      <c r="B76" s="4">
        <f t="shared" si="2"/>
        <v>70</v>
      </c>
      <c r="C76" s="4" t="s">
        <v>592</v>
      </c>
      <c r="D76" s="15" t="s">
        <v>522</v>
      </c>
      <c r="E76" s="15" t="s">
        <v>1075</v>
      </c>
      <c r="F76" s="7" t="s">
        <v>216</v>
      </c>
      <c r="G76" s="29" t="s">
        <v>1014</v>
      </c>
      <c r="H76" s="5" t="s">
        <v>1015</v>
      </c>
      <c r="I76" s="5" t="s">
        <v>395</v>
      </c>
      <c r="K76" s="3">
        <f t="shared" si="3"/>
        <v>70</v>
      </c>
    </row>
    <row r="77" spans="2:11" ht="75">
      <c r="B77" s="4">
        <f t="shared" si="2"/>
        <v>71</v>
      </c>
      <c r="C77" s="4" t="s">
        <v>699</v>
      </c>
      <c r="D77" s="15" t="s">
        <v>1077</v>
      </c>
      <c r="E77" s="15" t="s">
        <v>1018</v>
      </c>
      <c r="F77" s="7" t="s">
        <v>894</v>
      </c>
      <c r="G77" s="24">
        <v>200</v>
      </c>
      <c r="H77" s="5" t="s">
        <v>1019</v>
      </c>
      <c r="I77" s="28" t="s">
        <v>454</v>
      </c>
      <c r="K77" s="3">
        <f t="shared" si="3"/>
        <v>71</v>
      </c>
    </row>
    <row r="78" spans="2:11" ht="75">
      <c r="B78" s="4">
        <f t="shared" si="2"/>
        <v>72</v>
      </c>
      <c r="C78" s="4" t="s">
        <v>555</v>
      </c>
      <c r="D78" s="15" t="s">
        <v>522</v>
      </c>
      <c r="E78" s="15" t="s">
        <v>1018</v>
      </c>
      <c r="F78" s="7" t="s">
        <v>216</v>
      </c>
      <c r="G78" s="15" t="s">
        <v>1021</v>
      </c>
      <c r="H78" s="5" t="s">
        <v>1022</v>
      </c>
      <c r="I78" s="5" t="s">
        <v>395</v>
      </c>
      <c r="K78" s="3">
        <f t="shared" si="3"/>
        <v>72</v>
      </c>
    </row>
    <row r="79" spans="2:11" ht="60">
      <c r="B79" s="4">
        <f t="shared" si="2"/>
        <v>73</v>
      </c>
      <c r="C79" s="4" t="s">
        <v>703</v>
      </c>
      <c r="D79" s="15" t="s">
        <v>1023</v>
      </c>
      <c r="E79" s="15" t="s">
        <v>1018</v>
      </c>
      <c r="F79" s="7" t="s">
        <v>216</v>
      </c>
      <c r="G79" s="15">
        <v>401</v>
      </c>
      <c r="H79" s="5" t="s">
        <v>1024</v>
      </c>
      <c r="I79" s="5" t="s">
        <v>1025</v>
      </c>
      <c r="K79" s="3">
        <f t="shared" si="3"/>
        <v>73</v>
      </c>
    </row>
    <row r="80" spans="2:11" ht="75">
      <c r="B80" s="4">
        <f t="shared" si="2"/>
        <v>74</v>
      </c>
      <c r="C80" s="4" t="s">
        <v>605</v>
      </c>
      <c r="D80" s="15" t="s">
        <v>1078</v>
      </c>
      <c r="E80" s="15" t="s">
        <v>1079</v>
      </c>
      <c r="F80" s="7" t="s">
        <v>894</v>
      </c>
      <c r="G80" s="24">
        <v>200</v>
      </c>
      <c r="H80" s="5" t="s">
        <v>1080</v>
      </c>
      <c r="I80" s="28" t="s">
        <v>454</v>
      </c>
      <c r="K80" s="3">
        <f t="shared" si="3"/>
        <v>74</v>
      </c>
    </row>
    <row r="81" spans="2:11" ht="60">
      <c r="B81" s="4">
        <f t="shared" si="2"/>
        <v>75</v>
      </c>
      <c r="C81" s="4" t="s">
        <v>613</v>
      </c>
      <c r="D81" s="15" t="s">
        <v>522</v>
      </c>
      <c r="E81" s="15" t="s">
        <v>1079</v>
      </c>
      <c r="F81" s="7" t="s">
        <v>216</v>
      </c>
      <c r="G81" s="15" t="s">
        <v>1081</v>
      </c>
      <c r="H81" s="5" t="s">
        <v>1082</v>
      </c>
      <c r="I81" s="5" t="s">
        <v>395</v>
      </c>
      <c r="K81" s="3">
        <f t="shared" si="3"/>
        <v>75</v>
      </c>
    </row>
    <row r="82" spans="2:11" ht="30">
      <c r="B82" s="4">
        <f t="shared" si="2"/>
        <v>76</v>
      </c>
      <c r="C82" s="4" t="s">
        <v>617</v>
      </c>
      <c r="D82" s="15" t="s">
        <v>1083</v>
      </c>
      <c r="E82" s="15" t="s">
        <v>1079</v>
      </c>
      <c r="F82" s="7" t="s">
        <v>216</v>
      </c>
      <c r="G82" s="15">
        <v>500</v>
      </c>
      <c r="H82" s="5" t="s">
        <v>1084</v>
      </c>
      <c r="I82" s="5" t="s">
        <v>1085</v>
      </c>
      <c r="K82" s="3">
        <f t="shared" si="3"/>
        <v>76</v>
      </c>
    </row>
    <row r="83" spans="2:11" ht="45">
      <c r="B83" s="4">
        <f t="shared" si="2"/>
        <v>77</v>
      </c>
      <c r="C83" s="4" t="s">
        <v>1086</v>
      </c>
      <c r="D83" s="15" t="s">
        <v>1087</v>
      </c>
      <c r="E83" s="15" t="s">
        <v>1079</v>
      </c>
      <c r="F83" s="7" t="s">
        <v>216</v>
      </c>
      <c r="G83" s="15">
        <v>400</v>
      </c>
      <c r="H83" s="5" t="s">
        <v>1088</v>
      </c>
      <c r="I83" s="5" t="s">
        <v>1089</v>
      </c>
      <c r="K83" s="3">
        <f t="shared" si="3"/>
        <v>77</v>
      </c>
    </row>
    <row r="84" spans="2:11" ht="30">
      <c r="B84" s="4">
        <f t="shared" si="2"/>
        <v>78</v>
      </c>
      <c r="C84" s="4" t="s">
        <v>1090</v>
      </c>
      <c r="D84" s="15" t="s">
        <v>1091</v>
      </c>
      <c r="E84" s="15" t="s">
        <v>1079</v>
      </c>
      <c r="F84" s="7" t="s">
        <v>216</v>
      </c>
      <c r="G84" s="15">
        <v>400</v>
      </c>
      <c r="H84" s="5" t="s">
        <v>1092</v>
      </c>
      <c r="I84" s="5" t="s">
        <v>1093</v>
      </c>
      <c r="K84" s="3">
        <f t="shared" si="3"/>
        <v>78</v>
      </c>
    </row>
    <row r="85" spans="2:11" ht="45">
      <c r="B85" s="4">
        <f t="shared" si="2"/>
        <v>79</v>
      </c>
      <c r="C85" s="4" t="s">
        <v>1094</v>
      </c>
      <c r="D85" s="15" t="s">
        <v>1095</v>
      </c>
      <c r="E85" s="15" t="s">
        <v>1096</v>
      </c>
      <c r="F85" s="7" t="s">
        <v>894</v>
      </c>
      <c r="G85" s="24">
        <v>200</v>
      </c>
      <c r="H85" s="5" t="s">
        <v>1080</v>
      </c>
      <c r="I85" s="28" t="s">
        <v>454</v>
      </c>
      <c r="K85" s="3">
        <f t="shared" si="3"/>
        <v>79</v>
      </c>
    </row>
    <row r="86" spans="2:11" ht="60">
      <c r="B86" s="4">
        <f t="shared" si="2"/>
        <v>80</v>
      </c>
      <c r="C86" s="4" t="s">
        <v>625</v>
      </c>
      <c r="D86" s="15" t="s">
        <v>522</v>
      </c>
      <c r="E86" s="15" t="s">
        <v>1096</v>
      </c>
      <c r="F86" s="7" t="s">
        <v>216</v>
      </c>
      <c r="G86" s="15" t="s">
        <v>1081</v>
      </c>
      <c r="H86" s="5" t="s">
        <v>1097</v>
      </c>
      <c r="I86" s="5" t="s">
        <v>395</v>
      </c>
      <c r="K86" s="3">
        <f t="shared" si="3"/>
        <v>80</v>
      </c>
    </row>
    <row r="87" spans="2:11" ht="30">
      <c r="B87" s="4">
        <f t="shared" si="2"/>
        <v>81</v>
      </c>
      <c r="C87" s="4" t="s">
        <v>628</v>
      </c>
      <c r="D87" s="15" t="s">
        <v>1083</v>
      </c>
      <c r="E87" s="15" t="s">
        <v>1096</v>
      </c>
      <c r="F87" s="7" t="s">
        <v>216</v>
      </c>
      <c r="G87" s="15">
        <v>500</v>
      </c>
      <c r="H87" s="5" t="s">
        <v>1098</v>
      </c>
      <c r="I87" s="5" t="s">
        <v>1085</v>
      </c>
      <c r="K87" s="3">
        <f t="shared" si="3"/>
        <v>81</v>
      </c>
    </row>
    <row r="88" spans="2:11" ht="75">
      <c r="B88" s="4">
        <f t="shared" si="2"/>
        <v>82</v>
      </c>
      <c r="C88" s="4" t="s">
        <v>681</v>
      </c>
      <c r="D88" s="15" t="s">
        <v>1078</v>
      </c>
      <c r="E88" s="15" t="s">
        <v>1099</v>
      </c>
      <c r="F88" s="7" t="s">
        <v>894</v>
      </c>
      <c r="G88" s="24">
        <v>200</v>
      </c>
      <c r="H88" s="5" t="s">
        <v>1100</v>
      </c>
      <c r="I88" s="28" t="s">
        <v>454</v>
      </c>
      <c r="K88" s="3">
        <f t="shared" si="3"/>
        <v>82</v>
      </c>
    </row>
    <row r="89" spans="2:11" ht="60">
      <c r="B89" s="4">
        <f t="shared" si="2"/>
        <v>83</v>
      </c>
      <c r="C89" s="4" t="s">
        <v>672</v>
      </c>
      <c r="D89" s="15" t="s">
        <v>522</v>
      </c>
      <c r="E89" s="15" t="s">
        <v>1101</v>
      </c>
      <c r="F89" s="7" t="s">
        <v>216</v>
      </c>
      <c r="G89" s="15" t="s">
        <v>1102</v>
      </c>
      <c r="H89" s="5" t="s">
        <v>1103</v>
      </c>
      <c r="I89" s="5" t="s">
        <v>395</v>
      </c>
      <c r="K89" s="3">
        <f t="shared" si="3"/>
        <v>83</v>
      </c>
    </row>
    <row r="90" spans="2:11" ht="30">
      <c r="B90" s="4">
        <f t="shared" si="2"/>
        <v>84</v>
      </c>
      <c r="C90" s="4" t="s">
        <v>673</v>
      </c>
      <c r="D90" s="15" t="s">
        <v>1083</v>
      </c>
      <c r="E90" s="15" t="s">
        <v>1101</v>
      </c>
      <c r="F90" s="7" t="s">
        <v>216</v>
      </c>
      <c r="G90" s="15">
        <v>500</v>
      </c>
      <c r="H90" s="5" t="s">
        <v>1104</v>
      </c>
      <c r="I90" s="5" t="s">
        <v>1085</v>
      </c>
      <c r="K90" s="3">
        <f t="shared" si="3"/>
        <v>84</v>
      </c>
    </row>
    <row r="91" spans="2:11" ht="45">
      <c r="B91" s="4">
        <f t="shared" si="2"/>
        <v>85</v>
      </c>
      <c r="C91" s="4" t="s">
        <v>661</v>
      </c>
      <c r="D91" s="15" t="s">
        <v>1087</v>
      </c>
      <c r="E91" s="15" t="s">
        <v>1101</v>
      </c>
      <c r="F91" s="7" t="s">
        <v>216</v>
      </c>
      <c r="G91" s="15">
        <v>400</v>
      </c>
      <c r="H91" s="5" t="s">
        <v>1088</v>
      </c>
      <c r="I91" s="5" t="s">
        <v>1089</v>
      </c>
      <c r="K91" s="3">
        <f t="shared" si="3"/>
        <v>85</v>
      </c>
    </row>
    <row r="92" spans="2:11" ht="30">
      <c r="B92" s="4">
        <f t="shared" si="2"/>
        <v>86</v>
      </c>
      <c r="C92" s="4" t="s">
        <v>666</v>
      </c>
      <c r="D92" s="15" t="s">
        <v>1091</v>
      </c>
      <c r="E92" s="15" t="s">
        <v>1101</v>
      </c>
      <c r="F92" s="7" t="s">
        <v>216</v>
      </c>
      <c r="G92" s="15">
        <v>400</v>
      </c>
      <c r="H92" s="5" t="s">
        <v>1092</v>
      </c>
      <c r="I92" s="5" t="s">
        <v>1093</v>
      </c>
      <c r="K92" s="3">
        <f t="shared" si="3"/>
        <v>86</v>
      </c>
    </row>
    <row r="93" spans="2:11" ht="45">
      <c r="B93" s="4">
        <f t="shared" si="2"/>
        <v>87</v>
      </c>
      <c r="C93" s="4" t="s">
        <v>622</v>
      </c>
      <c r="D93" s="15" t="s">
        <v>1095</v>
      </c>
      <c r="E93" s="15" t="s">
        <v>1105</v>
      </c>
      <c r="F93" s="7" t="s">
        <v>894</v>
      </c>
      <c r="G93" s="24">
        <v>200</v>
      </c>
      <c r="H93" s="5" t="s">
        <v>1106</v>
      </c>
      <c r="I93" s="28" t="s">
        <v>454</v>
      </c>
      <c r="K93" s="3">
        <f t="shared" si="3"/>
        <v>87</v>
      </c>
    </row>
    <row r="94" spans="2:11" ht="60">
      <c r="B94" s="4">
        <f t="shared" si="2"/>
        <v>88</v>
      </c>
      <c r="C94" s="4" t="s">
        <v>677</v>
      </c>
      <c r="D94" s="15" t="s">
        <v>522</v>
      </c>
      <c r="E94" s="15" t="s">
        <v>1105</v>
      </c>
      <c r="F94" s="7" t="s">
        <v>216</v>
      </c>
      <c r="G94" s="15" t="s">
        <v>1102</v>
      </c>
      <c r="H94" s="5" t="s">
        <v>1107</v>
      </c>
      <c r="I94" s="5" t="s">
        <v>395</v>
      </c>
      <c r="K94" s="3">
        <f t="shared" si="3"/>
        <v>88</v>
      </c>
    </row>
    <row r="95" spans="2:11" ht="30">
      <c r="B95" s="4">
        <f t="shared" si="2"/>
        <v>89</v>
      </c>
      <c r="C95" s="4" t="s">
        <v>679</v>
      </c>
      <c r="D95" s="15" t="s">
        <v>1083</v>
      </c>
      <c r="E95" s="15" t="s">
        <v>1105</v>
      </c>
      <c r="F95" s="7" t="s">
        <v>216</v>
      </c>
      <c r="G95" s="15">
        <v>500</v>
      </c>
      <c r="H95" s="5" t="s">
        <v>1098</v>
      </c>
      <c r="I95" s="5" t="s">
        <v>1085</v>
      </c>
      <c r="K95" s="3">
        <f t="shared" si="3"/>
        <v>89</v>
      </c>
    </row>
    <row r="96" spans="2:11">
      <c r="D96" s="13"/>
      <c r="E96" s="14"/>
      <c r="F96" s="14"/>
      <c r="G96" s="27"/>
      <c r="H96" s="31"/>
      <c r="I96" s="31"/>
    </row>
  </sheetData>
  <mergeCells count="3">
    <mergeCell ref="B4:I4"/>
    <mergeCell ref="B8:I8"/>
    <mergeCell ref="B54:I54"/>
  </mergeCells>
  <phoneticPr fontId="1"/>
  <pageMargins left="0.70866141732283472" right="0.70866141732283472" top="0.74803149606299213" bottom="0.74803149606299213" header="0.31496062992125984" footer="0.31496062992125984"/>
  <pageSetup paperSize="9" scale="61" fitToHeight="0" orientation="landscape" r:id="rId1"/>
  <headerFooter>
    <oddHeader>&amp;C&amp;F　&amp;A</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K36"/>
  <sheetViews>
    <sheetView topLeftCell="A25" zoomScaleNormal="100" workbookViewId="0">
      <selection activeCell="E36" sqref="E36"/>
    </sheetView>
  </sheetViews>
  <sheetFormatPr defaultColWidth="9" defaultRowHeight="15"/>
  <cols>
    <col min="1" max="1" width="3.625" style="1" customWidth="1"/>
    <col min="2" max="2" width="5.5" style="1" bestFit="1" customWidth="1"/>
    <col min="3" max="3" width="9" style="1" bestFit="1" customWidth="1"/>
    <col min="4" max="4" width="68.875" style="1" customWidth="1"/>
    <col min="5" max="5" width="13.25" style="1" customWidth="1"/>
    <col min="6" max="6" width="5.75" style="1" customWidth="1"/>
    <col min="7" max="16384" width="9" style="1"/>
  </cols>
  <sheetData>
    <row r="2" spans="2:11">
      <c r="B2" s="124" t="s">
        <v>0</v>
      </c>
      <c r="C2" s="124"/>
      <c r="D2" s="124"/>
    </row>
    <row r="3" spans="2:11">
      <c r="B3" s="2"/>
      <c r="C3" s="2"/>
      <c r="D3" s="2"/>
    </row>
    <row r="4" spans="2:11">
      <c r="B4" s="8" t="s">
        <v>1</v>
      </c>
      <c r="C4" s="8" t="s">
        <v>2</v>
      </c>
      <c r="D4" s="8" t="s">
        <v>3</v>
      </c>
      <c r="E4" s="8" t="s">
        <v>4</v>
      </c>
    </row>
    <row r="5" spans="2:11">
      <c r="B5" s="9">
        <f>ROW()-ROW($B$4)</f>
        <v>1</v>
      </c>
      <c r="C5" s="10" t="s">
        <v>5</v>
      </c>
      <c r="D5" s="9" t="s">
        <v>6</v>
      </c>
      <c r="E5" s="11">
        <v>44018</v>
      </c>
    </row>
    <row r="6" spans="2:11">
      <c r="B6" s="9">
        <f>ROW()-ROW($B$4)</f>
        <v>2</v>
      </c>
      <c r="C6" s="10" t="s">
        <v>7</v>
      </c>
      <c r="D6" s="12" t="s">
        <v>8</v>
      </c>
      <c r="E6" s="11">
        <v>44026</v>
      </c>
    </row>
    <row r="7" spans="2:11">
      <c r="B7" s="9">
        <f t="shared" ref="B7:B36" si="0">ROW()-ROW($B$4)</f>
        <v>3</v>
      </c>
      <c r="C7" s="10" t="s">
        <v>7</v>
      </c>
      <c r="D7" s="12" t="s">
        <v>9</v>
      </c>
      <c r="E7" s="11">
        <v>44026</v>
      </c>
    </row>
    <row r="8" spans="2:11">
      <c r="B8" s="9">
        <f t="shared" si="0"/>
        <v>4</v>
      </c>
      <c r="C8" s="10" t="s">
        <v>7</v>
      </c>
      <c r="D8" s="17" t="s">
        <v>10</v>
      </c>
      <c r="E8" s="11">
        <v>44026</v>
      </c>
    </row>
    <row r="9" spans="2:11" ht="30">
      <c r="B9" s="9">
        <f t="shared" si="0"/>
        <v>5</v>
      </c>
      <c r="C9" s="10" t="s">
        <v>7</v>
      </c>
      <c r="D9" s="12" t="s">
        <v>11</v>
      </c>
      <c r="E9" s="11">
        <v>44026</v>
      </c>
    </row>
    <row r="10" spans="2:11">
      <c r="B10" s="9">
        <f t="shared" si="0"/>
        <v>6</v>
      </c>
      <c r="C10" s="10" t="s">
        <v>7</v>
      </c>
      <c r="D10" s="12" t="s">
        <v>12</v>
      </c>
      <c r="E10" s="11">
        <v>44032</v>
      </c>
    </row>
    <row r="11" spans="2:11">
      <c r="B11" s="9">
        <f t="shared" si="0"/>
        <v>7</v>
      </c>
      <c r="C11" s="10" t="s">
        <v>7</v>
      </c>
      <c r="D11" s="9" t="s">
        <v>13</v>
      </c>
      <c r="E11" s="11">
        <v>44033</v>
      </c>
    </row>
    <row r="12" spans="2:11">
      <c r="B12" s="9">
        <f t="shared" si="0"/>
        <v>8</v>
      </c>
      <c r="C12" s="10" t="s">
        <v>7</v>
      </c>
      <c r="D12" s="12" t="s">
        <v>14</v>
      </c>
      <c r="E12" s="11">
        <v>44033</v>
      </c>
    </row>
    <row r="13" spans="2:11">
      <c r="B13" s="9">
        <f t="shared" si="0"/>
        <v>9</v>
      </c>
      <c r="C13" s="10" t="s">
        <v>7</v>
      </c>
      <c r="D13" s="12" t="s">
        <v>15</v>
      </c>
      <c r="E13" s="11">
        <v>44039</v>
      </c>
    </row>
    <row r="14" spans="2:11">
      <c r="B14" s="9">
        <f t="shared" si="0"/>
        <v>10</v>
      </c>
      <c r="C14" s="10" t="s">
        <v>7</v>
      </c>
      <c r="D14" s="12" t="s">
        <v>16</v>
      </c>
      <c r="E14" s="11">
        <v>44041</v>
      </c>
    </row>
    <row r="15" spans="2:11">
      <c r="B15" s="9">
        <f t="shared" si="0"/>
        <v>11</v>
      </c>
      <c r="C15" s="10" t="s">
        <v>7</v>
      </c>
      <c r="D15" s="12" t="s">
        <v>17</v>
      </c>
      <c r="E15" s="11">
        <v>44041</v>
      </c>
    </row>
    <row r="16" spans="2:11">
      <c r="B16" s="9">
        <f t="shared" si="0"/>
        <v>12</v>
      </c>
      <c r="C16" s="10" t="s">
        <v>7</v>
      </c>
      <c r="D16" s="12" t="s">
        <v>18</v>
      </c>
      <c r="E16" s="11">
        <v>44054</v>
      </c>
      <c r="K16" s="19"/>
    </row>
    <row r="17" spans="2:5">
      <c r="B17" s="9">
        <f t="shared" si="0"/>
        <v>13</v>
      </c>
      <c r="C17" s="10" t="s">
        <v>7</v>
      </c>
      <c r="D17" s="12" t="s">
        <v>19</v>
      </c>
      <c r="E17" s="11">
        <v>44085</v>
      </c>
    </row>
    <row r="18" spans="2:5">
      <c r="B18" s="9">
        <f t="shared" si="0"/>
        <v>14</v>
      </c>
      <c r="C18" s="10" t="s">
        <v>7</v>
      </c>
      <c r="D18" s="12" t="s">
        <v>20</v>
      </c>
      <c r="E18" s="11">
        <v>44089</v>
      </c>
    </row>
    <row r="19" spans="2:5">
      <c r="B19" s="9">
        <f t="shared" si="0"/>
        <v>15</v>
      </c>
      <c r="C19" s="10" t="s">
        <v>7</v>
      </c>
      <c r="D19" s="12" t="s">
        <v>21</v>
      </c>
      <c r="E19" s="11">
        <v>44089</v>
      </c>
    </row>
    <row r="20" spans="2:5" ht="60">
      <c r="B20" s="9">
        <f t="shared" si="0"/>
        <v>16</v>
      </c>
      <c r="C20" s="10" t="s">
        <v>7</v>
      </c>
      <c r="D20" s="12" t="s">
        <v>22</v>
      </c>
      <c r="E20" s="11">
        <v>44165</v>
      </c>
    </row>
    <row r="21" spans="2:5" ht="45">
      <c r="B21" s="9">
        <f t="shared" si="0"/>
        <v>17</v>
      </c>
      <c r="C21" s="10" t="s">
        <v>7</v>
      </c>
      <c r="D21" s="12" t="s">
        <v>23</v>
      </c>
      <c r="E21" s="11">
        <v>44175</v>
      </c>
    </row>
    <row r="22" spans="2:5">
      <c r="B22" s="9">
        <f t="shared" si="0"/>
        <v>18</v>
      </c>
      <c r="C22" s="10" t="s">
        <v>7</v>
      </c>
      <c r="D22" s="12" t="s">
        <v>24</v>
      </c>
      <c r="E22" s="11">
        <v>44189</v>
      </c>
    </row>
    <row r="23" spans="2:5">
      <c r="B23" s="9">
        <f t="shared" si="0"/>
        <v>19</v>
      </c>
      <c r="C23" s="10" t="s">
        <v>7</v>
      </c>
      <c r="D23" s="12" t="s">
        <v>25</v>
      </c>
      <c r="E23" s="11">
        <v>44189</v>
      </c>
    </row>
    <row r="24" spans="2:5">
      <c r="B24" s="9">
        <v>20</v>
      </c>
      <c r="C24" s="10" t="s">
        <v>7</v>
      </c>
      <c r="D24" s="12" t="s">
        <v>26</v>
      </c>
      <c r="E24" s="11">
        <v>44210</v>
      </c>
    </row>
    <row r="25" spans="2:5">
      <c r="B25" s="9">
        <f t="shared" si="0"/>
        <v>21</v>
      </c>
      <c r="C25" s="10" t="s">
        <v>7</v>
      </c>
      <c r="D25" s="12" t="s">
        <v>27</v>
      </c>
      <c r="E25" s="11">
        <v>44224</v>
      </c>
    </row>
    <row r="26" spans="2:5" ht="30">
      <c r="B26" s="9">
        <f t="shared" si="0"/>
        <v>22</v>
      </c>
      <c r="C26" s="10" t="s">
        <v>7</v>
      </c>
      <c r="D26" s="12" t="s">
        <v>28</v>
      </c>
      <c r="E26" s="11">
        <v>44235</v>
      </c>
    </row>
    <row r="27" spans="2:5">
      <c r="B27" s="9">
        <f t="shared" si="0"/>
        <v>23</v>
      </c>
      <c r="C27" s="10" t="s">
        <v>7</v>
      </c>
      <c r="D27" s="12" t="s">
        <v>29</v>
      </c>
      <c r="E27" s="11">
        <v>44242</v>
      </c>
    </row>
    <row r="28" spans="2:5">
      <c r="B28" s="9">
        <f t="shared" si="0"/>
        <v>24</v>
      </c>
      <c r="C28" s="10" t="s">
        <v>7</v>
      </c>
      <c r="D28" s="12" t="s">
        <v>30</v>
      </c>
      <c r="E28" s="11">
        <v>44242</v>
      </c>
    </row>
    <row r="29" spans="2:5">
      <c r="B29" s="9">
        <f t="shared" si="0"/>
        <v>25</v>
      </c>
      <c r="C29" s="10" t="s">
        <v>7</v>
      </c>
      <c r="D29" s="12" t="s">
        <v>31</v>
      </c>
      <c r="E29" s="11">
        <v>44253</v>
      </c>
    </row>
    <row r="30" spans="2:5">
      <c r="B30" s="9">
        <f t="shared" si="0"/>
        <v>26</v>
      </c>
      <c r="C30" s="10" t="s">
        <v>7</v>
      </c>
      <c r="D30" s="12" t="s">
        <v>32</v>
      </c>
      <c r="E30" s="11">
        <v>44266</v>
      </c>
    </row>
    <row r="31" spans="2:5" ht="60">
      <c r="B31" s="9">
        <f t="shared" si="0"/>
        <v>27</v>
      </c>
      <c r="C31" s="10" t="s">
        <v>7</v>
      </c>
      <c r="D31" s="12" t="s">
        <v>33</v>
      </c>
      <c r="E31" s="11">
        <v>44526</v>
      </c>
    </row>
    <row r="32" spans="2:5">
      <c r="B32" s="9">
        <f t="shared" si="0"/>
        <v>28</v>
      </c>
      <c r="C32" s="10" t="s">
        <v>7</v>
      </c>
      <c r="D32" s="32" t="s">
        <v>34</v>
      </c>
      <c r="E32" s="11">
        <v>44526</v>
      </c>
    </row>
    <row r="33" spans="2:5">
      <c r="B33" s="9">
        <f t="shared" si="0"/>
        <v>29</v>
      </c>
      <c r="C33" s="10" t="s">
        <v>35</v>
      </c>
      <c r="D33" s="32" t="s">
        <v>36</v>
      </c>
      <c r="E33" s="11">
        <v>44532</v>
      </c>
    </row>
    <row r="34" spans="2:5" ht="30">
      <c r="B34" s="9">
        <f t="shared" si="0"/>
        <v>30</v>
      </c>
      <c r="C34" s="10" t="s">
        <v>7</v>
      </c>
      <c r="D34" s="33" t="s">
        <v>37</v>
      </c>
      <c r="E34" s="11">
        <v>44544</v>
      </c>
    </row>
    <row r="35" spans="2:5" ht="45">
      <c r="B35" s="9">
        <f t="shared" si="0"/>
        <v>31</v>
      </c>
      <c r="C35" s="10" t="s">
        <v>7</v>
      </c>
      <c r="D35" s="33" t="s">
        <v>38</v>
      </c>
      <c r="E35" s="11">
        <v>44763</v>
      </c>
    </row>
    <row r="36" spans="2:5">
      <c r="B36" s="9">
        <f t="shared" si="0"/>
        <v>32</v>
      </c>
      <c r="C36" s="10"/>
      <c r="D36" s="32"/>
      <c r="E36" s="11"/>
    </row>
  </sheetData>
  <mergeCells count="1">
    <mergeCell ref="B2:D2"/>
  </mergeCells>
  <phoneticPr fontId="1"/>
  <pageMargins left="0.70866141732283472" right="0.70866141732283472" top="0.74803149606299213" bottom="0.74803149606299213" header="0.31496062992125984" footer="0.31496062992125984"/>
  <pageSetup paperSize="9" scale="88" fitToHeight="0" orientation="portrait" r:id="rId1"/>
  <headerFooter>
    <oddHeader>&amp;C&amp;F　&amp;A</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BB03-05EF-413A-A947-CA3246D2D2EA}">
  <dimension ref="A1:N38"/>
  <sheetViews>
    <sheetView topLeftCell="A3" workbookViewId="0">
      <selection activeCell="H5" sqref="H5"/>
    </sheetView>
  </sheetViews>
  <sheetFormatPr defaultColWidth="8.75" defaultRowHeight="12.95"/>
  <cols>
    <col min="1" max="1" width="4.625" customWidth="1"/>
    <col min="2" max="7" width="9.375" customWidth="1"/>
  </cols>
  <sheetData>
    <row r="1" spans="1:14">
      <c r="A1" t="s">
        <v>39</v>
      </c>
    </row>
    <row r="2" spans="1:14">
      <c r="A2" t="s">
        <v>40</v>
      </c>
      <c r="B2" s="75" t="s">
        <v>41</v>
      </c>
    </row>
    <row r="3" spans="1:14">
      <c r="B3" s="75" t="s">
        <v>42</v>
      </c>
    </row>
    <row r="4" spans="1:14" s="73" customFormat="1">
      <c r="B4" s="76" t="s">
        <v>43</v>
      </c>
      <c r="C4" s="76" t="s">
        <v>44</v>
      </c>
      <c r="D4" s="76" t="s">
        <v>45</v>
      </c>
      <c r="E4" s="76" t="s">
        <v>46</v>
      </c>
      <c r="F4" s="76" t="s">
        <v>47</v>
      </c>
      <c r="G4" s="77" t="s">
        <v>48</v>
      </c>
    </row>
    <row r="5" spans="1:14" ht="39">
      <c r="B5" s="40" t="s">
        <v>49</v>
      </c>
      <c r="C5" s="40" t="s">
        <v>50</v>
      </c>
      <c r="D5" s="40" t="s">
        <v>51</v>
      </c>
      <c r="E5" s="40" t="s">
        <v>52</v>
      </c>
      <c r="F5" s="40" t="s">
        <v>53</v>
      </c>
      <c r="G5" s="40" t="s">
        <v>54</v>
      </c>
    </row>
    <row r="7" spans="1:14">
      <c r="A7" t="s">
        <v>55</v>
      </c>
    </row>
    <row r="8" spans="1:14" ht="26.1">
      <c r="A8" s="39" t="s">
        <v>56</v>
      </c>
      <c r="B8" s="39" t="s">
        <v>57</v>
      </c>
      <c r="C8" s="40" t="s">
        <v>58</v>
      </c>
      <c r="D8" s="43"/>
      <c r="E8" s="39" t="s">
        <v>56</v>
      </c>
      <c r="F8" s="39"/>
      <c r="G8" s="39" t="s">
        <v>59</v>
      </c>
      <c r="H8" s="40" t="s">
        <v>58</v>
      </c>
      <c r="I8" s="43"/>
      <c r="J8" s="39" t="s">
        <v>56</v>
      </c>
      <c r="K8" s="39" t="s">
        <v>57</v>
      </c>
      <c r="L8" s="39" t="s">
        <v>59</v>
      </c>
      <c r="M8" s="39" t="s">
        <v>60</v>
      </c>
      <c r="N8" s="40" t="s">
        <v>58</v>
      </c>
    </row>
    <row r="9" spans="1:14">
      <c r="A9" s="41">
        <f t="shared" ref="A9:A14" si="0">ROW()-ROW(A$1)</f>
        <v>8</v>
      </c>
      <c r="B9" s="41" t="s">
        <v>61</v>
      </c>
      <c r="C9" s="42" t="s">
        <v>46</v>
      </c>
      <c r="D9" s="44"/>
      <c r="E9" s="41">
        <f t="shared" ref="E9:E22" si="1">ROW()-ROW(E$1)</f>
        <v>8</v>
      </c>
      <c r="F9" s="41" t="s">
        <v>61</v>
      </c>
      <c r="G9" s="41" t="s">
        <v>62</v>
      </c>
      <c r="H9" s="42" t="s">
        <v>63</v>
      </c>
      <c r="I9" s="44"/>
      <c r="J9" s="41">
        <f t="shared" ref="J9:J38" si="2">ROW()-ROW(J$1)</f>
        <v>8</v>
      </c>
      <c r="K9" s="41" t="s">
        <v>61</v>
      </c>
      <c r="L9" s="41" t="s">
        <v>62</v>
      </c>
      <c r="M9" s="41" t="s">
        <v>64</v>
      </c>
      <c r="N9" s="42" t="s">
        <v>46</v>
      </c>
    </row>
    <row r="10" spans="1:14">
      <c r="A10" s="41">
        <f t="shared" si="0"/>
        <v>9</v>
      </c>
      <c r="B10" s="41" t="s">
        <v>65</v>
      </c>
      <c r="C10" s="42" t="s">
        <v>45</v>
      </c>
      <c r="D10" s="44"/>
      <c r="E10" s="41">
        <f t="shared" si="1"/>
        <v>9</v>
      </c>
      <c r="F10" s="41" t="s">
        <v>61</v>
      </c>
      <c r="G10" s="41" t="s">
        <v>66</v>
      </c>
      <c r="H10" s="42" t="s">
        <v>67</v>
      </c>
      <c r="I10" s="44"/>
      <c r="J10" s="41">
        <f t="shared" si="2"/>
        <v>9</v>
      </c>
      <c r="K10" s="41" t="s">
        <v>61</v>
      </c>
      <c r="L10" s="41" t="s">
        <v>66</v>
      </c>
      <c r="M10" s="41" t="s">
        <v>64</v>
      </c>
      <c r="N10" s="42" t="s">
        <v>46</v>
      </c>
    </row>
    <row r="11" spans="1:14">
      <c r="A11" s="41">
        <f t="shared" si="0"/>
        <v>10</v>
      </c>
      <c r="B11" s="41" t="s">
        <v>68</v>
      </c>
      <c r="C11" s="42" t="s">
        <v>67</v>
      </c>
      <c r="D11" s="44"/>
      <c r="E11" s="41">
        <f t="shared" si="1"/>
        <v>10</v>
      </c>
      <c r="F11" s="41" t="s">
        <v>61</v>
      </c>
      <c r="G11" s="41" t="s">
        <v>69</v>
      </c>
      <c r="H11" s="42" t="s">
        <v>70</v>
      </c>
      <c r="I11" s="44"/>
      <c r="J11" s="41">
        <f t="shared" si="2"/>
        <v>10</v>
      </c>
      <c r="K11" s="41" t="s">
        <v>61</v>
      </c>
      <c r="L11" s="41" t="s">
        <v>69</v>
      </c>
      <c r="M11" s="41" t="s">
        <v>71</v>
      </c>
      <c r="N11" s="42" t="s">
        <v>46</v>
      </c>
    </row>
    <row r="12" spans="1:14" ht="39">
      <c r="A12" s="41">
        <f t="shared" si="0"/>
        <v>11</v>
      </c>
      <c r="B12" s="53" t="s">
        <v>72</v>
      </c>
      <c r="C12" s="42" t="s">
        <v>73</v>
      </c>
      <c r="D12" s="46"/>
      <c r="E12" s="41">
        <f t="shared" si="1"/>
        <v>11</v>
      </c>
      <c r="F12" s="41" t="s">
        <v>74</v>
      </c>
      <c r="G12" s="41" t="s">
        <v>75</v>
      </c>
      <c r="H12" s="42" t="s">
        <v>46</v>
      </c>
      <c r="I12" s="44"/>
      <c r="J12" s="41">
        <f t="shared" si="2"/>
        <v>11</v>
      </c>
      <c r="K12" s="41" t="s">
        <v>74</v>
      </c>
      <c r="L12" s="41" t="s">
        <v>75</v>
      </c>
      <c r="M12" s="41" t="s">
        <v>76</v>
      </c>
      <c r="N12" s="42" t="s">
        <v>46</v>
      </c>
    </row>
    <row r="13" spans="1:14" ht="39">
      <c r="A13" s="41">
        <f t="shared" si="0"/>
        <v>12</v>
      </c>
      <c r="B13" s="53" t="s">
        <v>77</v>
      </c>
      <c r="C13" s="42" t="s">
        <v>78</v>
      </c>
      <c r="D13" s="46"/>
      <c r="E13" s="41">
        <f t="shared" si="1"/>
        <v>12</v>
      </c>
      <c r="F13" s="41" t="s">
        <v>74</v>
      </c>
      <c r="G13" s="41" t="s">
        <v>79</v>
      </c>
      <c r="H13" s="42" t="s">
        <v>45</v>
      </c>
      <c r="I13" s="44"/>
      <c r="J13" s="41">
        <f t="shared" si="2"/>
        <v>12</v>
      </c>
      <c r="K13" s="41" t="s">
        <v>74</v>
      </c>
      <c r="L13" s="41" t="s">
        <v>75</v>
      </c>
      <c r="M13" s="41" t="s">
        <v>80</v>
      </c>
      <c r="N13" s="42" t="s">
        <v>45</v>
      </c>
    </row>
    <row r="14" spans="1:14" ht="39">
      <c r="A14" s="41">
        <f t="shared" si="0"/>
        <v>13</v>
      </c>
      <c r="B14" s="53" t="s">
        <v>81</v>
      </c>
      <c r="C14" s="42" t="s">
        <v>82</v>
      </c>
      <c r="D14" s="46"/>
      <c r="E14" s="41">
        <f t="shared" si="1"/>
        <v>13</v>
      </c>
      <c r="F14" s="41" t="s">
        <v>74</v>
      </c>
      <c r="G14" s="41" t="s">
        <v>83</v>
      </c>
      <c r="H14" s="42" t="s">
        <v>67</v>
      </c>
      <c r="I14" s="44"/>
      <c r="J14" s="41">
        <f t="shared" si="2"/>
        <v>13</v>
      </c>
      <c r="K14" s="41" t="s">
        <v>74</v>
      </c>
      <c r="L14" s="41" t="s">
        <v>79</v>
      </c>
      <c r="M14" s="41" t="s">
        <v>84</v>
      </c>
      <c r="N14" s="42" t="s">
        <v>46</v>
      </c>
    </row>
    <row r="15" spans="1:14">
      <c r="D15" s="46"/>
      <c r="E15" s="41">
        <f t="shared" si="1"/>
        <v>14</v>
      </c>
      <c r="F15" s="41" t="s">
        <v>74</v>
      </c>
      <c r="G15" s="41" t="s">
        <v>85</v>
      </c>
      <c r="H15" s="42" t="s">
        <v>86</v>
      </c>
      <c r="I15" s="44"/>
      <c r="J15" s="41">
        <f t="shared" si="2"/>
        <v>14</v>
      </c>
      <c r="K15" s="41" t="s">
        <v>74</v>
      </c>
      <c r="L15" s="41" t="s">
        <v>83</v>
      </c>
      <c r="M15" s="41" t="s">
        <v>87</v>
      </c>
      <c r="N15" s="42" t="s">
        <v>46</v>
      </c>
    </row>
    <row r="16" spans="1:14">
      <c r="D16" s="46"/>
      <c r="E16" s="41">
        <f t="shared" si="1"/>
        <v>15</v>
      </c>
      <c r="F16" s="41" t="s">
        <v>74</v>
      </c>
      <c r="G16" s="41" t="s">
        <v>88</v>
      </c>
      <c r="H16" s="42" t="s">
        <v>89</v>
      </c>
      <c r="I16" s="44"/>
      <c r="J16" s="41">
        <f t="shared" si="2"/>
        <v>15</v>
      </c>
      <c r="K16" s="41" t="s">
        <v>74</v>
      </c>
      <c r="L16" s="41" t="s">
        <v>85</v>
      </c>
      <c r="M16" s="41" t="s">
        <v>90</v>
      </c>
      <c r="N16" s="42" t="s">
        <v>46</v>
      </c>
    </row>
    <row r="17" spans="4:14">
      <c r="D17" s="46"/>
      <c r="E17" s="41">
        <f t="shared" si="1"/>
        <v>16</v>
      </c>
      <c r="F17" s="41" t="s">
        <v>74</v>
      </c>
      <c r="G17" s="41" t="s">
        <v>91</v>
      </c>
      <c r="H17" s="42" t="s">
        <v>92</v>
      </c>
      <c r="I17" s="44"/>
      <c r="J17" s="41">
        <f t="shared" si="2"/>
        <v>16</v>
      </c>
      <c r="K17" s="41" t="s">
        <v>74</v>
      </c>
      <c r="L17" s="41" t="s">
        <v>85</v>
      </c>
      <c r="M17" s="41" t="s">
        <v>93</v>
      </c>
      <c r="N17" s="42" t="s">
        <v>45</v>
      </c>
    </row>
    <row r="18" spans="4:14">
      <c r="D18" s="46"/>
      <c r="E18" s="41">
        <f t="shared" si="1"/>
        <v>17</v>
      </c>
      <c r="F18" s="41" t="s">
        <v>94</v>
      </c>
      <c r="G18" s="41" t="s">
        <v>75</v>
      </c>
      <c r="H18" s="42" t="s">
        <v>46</v>
      </c>
      <c r="I18" s="44"/>
      <c r="J18" s="41">
        <f t="shared" si="2"/>
        <v>17</v>
      </c>
      <c r="K18" s="41" t="s">
        <v>74</v>
      </c>
      <c r="L18" s="41" t="s">
        <v>88</v>
      </c>
      <c r="M18" s="41" t="s">
        <v>95</v>
      </c>
      <c r="N18" s="42" t="s">
        <v>46</v>
      </c>
    </row>
    <row r="19" spans="4:14">
      <c r="D19" s="46"/>
      <c r="E19" s="41">
        <f t="shared" si="1"/>
        <v>18</v>
      </c>
      <c r="F19" s="41" t="s">
        <v>94</v>
      </c>
      <c r="G19" s="41" t="s">
        <v>79</v>
      </c>
      <c r="H19" s="42" t="s">
        <v>45</v>
      </c>
      <c r="I19" s="44"/>
      <c r="J19" s="41">
        <f t="shared" si="2"/>
        <v>18</v>
      </c>
      <c r="K19" s="41" t="s">
        <v>74</v>
      </c>
      <c r="L19" s="41" t="s">
        <v>88</v>
      </c>
      <c r="M19" s="41" t="s">
        <v>96</v>
      </c>
      <c r="N19" s="42" t="s">
        <v>45</v>
      </c>
    </row>
    <row r="20" spans="4:14">
      <c r="D20" s="46"/>
      <c r="E20" s="41">
        <f t="shared" si="1"/>
        <v>19</v>
      </c>
      <c r="F20" s="41" t="s">
        <v>94</v>
      </c>
      <c r="G20" s="41" t="s">
        <v>83</v>
      </c>
      <c r="H20" s="42" t="s">
        <v>67</v>
      </c>
      <c r="I20" s="44"/>
      <c r="J20" s="41">
        <f t="shared" si="2"/>
        <v>19</v>
      </c>
      <c r="K20" s="41" t="s">
        <v>74</v>
      </c>
      <c r="L20" s="41" t="s">
        <v>88</v>
      </c>
      <c r="M20" s="41" t="s">
        <v>97</v>
      </c>
      <c r="N20" s="42" t="s">
        <v>67</v>
      </c>
    </row>
    <row r="21" spans="4:14">
      <c r="D21" s="46"/>
      <c r="E21" s="41">
        <f t="shared" si="1"/>
        <v>20</v>
      </c>
      <c r="F21" s="41" t="s">
        <v>94</v>
      </c>
      <c r="G21" s="41" t="s">
        <v>85</v>
      </c>
      <c r="H21" s="42" t="s">
        <v>86</v>
      </c>
      <c r="I21" s="44"/>
      <c r="J21" s="41">
        <f t="shared" si="2"/>
        <v>20</v>
      </c>
      <c r="K21" s="41" t="s">
        <v>74</v>
      </c>
      <c r="L21" s="41" t="s">
        <v>88</v>
      </c>
      <c r="M21" s="41" t="s">
        <v>98</v>
      </c>
      <c r="N21" s="42" t="s">
        <v>86</v>
      </c>
    </row>
    <row r="22" spans="4:14">
      <c r="D22" s="46"/>
      <c r="E22" s="41">
        <f t="shared" si="1"/>
        <v>21</v>
      </c>
      <c r="F22" s="41" t="s">
        <v>94</v>
      </c>
      <c r="G22" s="41" t="s">
        <v>88</v>
      </c>
      <c r="H22" s="42" t="s">
        <v>89</v>
      </c>
      <c r="I22" s="44"/>
      <c r="J22" s="41">
        <f t="shared" si="2"/>
        <v>21</v>
      </c>
      <c r="K22" s="41" t="s">
        <v>74</v>
      </c>
      <c r="L22" s="41" t="s">
        <v>88</v>
      </c>
      <c r="M22" s="41" t="s">
        <v>99</v>
      </c>
      <c r="N22" s="42" t="s">
        <v>100</v>
      </c>
    </row>
    <row r="23" spans="4:14">
      <c r="D23" s="45"/>
      <c r="I23" s="46"/>
      <c r="J23" s="41">
        <f t="shared" si="2"/>
        <v>22</v>
      </c>
      <c r="K23" s="41" t="s">
        <v>74</v>
      </c>
      <c r="L23" s="41" t="s">
        <v>88</v>
      </c>
      <c r="M23" s="41" t="s">
        <v>101</v>
      </c>
      <c r="N23" s="42" t="s">
        <v>102</v>
      </c>
    </row>
    <row r="24" spans="4:14">
      <c r="D24" s="45"/>
      <c r="I24" s="46"/>
      <c r="J24" s="41">
        <f t="shared" si="2"/>
        <v>23</v>
      </c>
      <c r="K24" s="41" t="s">
        <v>94</v>
      </c>
      <c r="L24" s="41" t="s">
        <v>75</v>
      </c>
      <c r="M24" s="41" t="s">
        <v>84</v>
      </c>
      <c r="N24" s="42" t="s">
        <v>46</v>
      </c>
    </row>
    <row r="25" spans="4:14">
      <c r="D25" s="45"/>
      <c r="I25" s="46"/>
      <c r="J25" s="41">
        <f t="shared" si="2"/>
        <v>24</v>
      </c>
      <c r="K25" s="41" t="s">
        <v>94</v>
      </c>
      <c r="L25" s="41" t="s">
        <v>75</v>
      </c>
      <c r="M25" s="41" t="s">
        <v>103</v>
      </c>
      <c r="N25" s="42" t="s">
        <v>45</v>
      </c>
    </row>
    <row r="26" spans="4:14">
      <c r="D26" s="45"/>
      <c r="I26" s="46"/>
      <c r="J26" s="41">
        <f t="shared" si="2"/>
        <v>25</v>
      </c>
      <c r="K26" s="41" t="s">
        <v>94</v>
      </c>
      <c r="L26" s="41" t="s">
        <v>75</v>
      </c>
      <c r="M26" s="41" t="s">
        <v>104</v>
      </c>
      <c r="N26" s="42" t="s">
        <v>67</v>
      </c>
    </row>
    <row r="27" spans="4:14">
      <c r="D27" s="45"/>
      <c r="I27" s="46"/>
      <c r="J27" s="41">
        <f t="shared" si="2"/>
        <v>26</v>
      </c>
      <c r="K27" s="41" t="s">
        <v>94</v>
      </c>
      <c r="L27" s="41" t="s">
        <v>75</v>
      </c>
      <c r="M27" s="41" t="s">
        <v>105</v>
      </c>
      <c r="N27" s="42" t="s">
        <v>86</v>
      </c>
    </row>
    <row r="28" spans="4:14">
      <c r="D28" s="45"/>
      <c r="I28" s="46"/>
      <c r="J28" s="41">
        <f t="shared" si="2"/>
        <v>27</v>
      </c>
      <c r="K28" s="41" t="s">
        <v>94</v>
      </c>
      <c r="L28" s="41" t="s">
        <v>75</v>
      </c>
      <c r="M28" s="41" t="s">
        <v>106</v>
      </c>
      <c r="N28" s="42" t="s">
        <v>89</v>
      </c>
    </row>
    <row r="29" spans="4:14">
      <c r="D29" s="45"/>
      <c r="I29" s="46"/>
      <c r="J29" s="41">
        <f t="shared" si="2"/>
        <v>28</v>
      </c>
      <c r="K29" s="41" t="s">
        <v>94</v>
      </c>
      <c r="L29" s="41" t="s">
        <v>75</v>
      </c>
      <c r="M29" s="41" t="s">
        <v>107</v>
      </c>
      <c r="N29" s="42" t="s">
        <v>92</v>
      </c>
    </row>
    <row r="30" spans="4:14">
      <c r="D30" s="45"/>
      <c r="I30" s="46"/>
      <c r="J30" s="41">
        <f t="shared" si="2"/>
        <v>29</v>
      </c>
      <c r="K30" s="41" t="s">
        <v>94</v>
      </c>
      <c r="L30" s="41" t="s">
        <v>79</v>
      </c>
      <c r="M30" s="41" t="s">
        <v>84</v>
      </c>
      <c r="N30" s="42" t="s">
        <v>46</v>
      </c>
    </row>
    <row r="31" spans="4:14">
      <c r="D31" s="45"/>
      <c r="I31" s="46"/>
      <c r="J31" s="41">
        <f t="shared" si="2"/>
        <v>30</v>
      </c>
      <c r="K31" s="41" t="s">
        <v>94</v>
      </c>
      <c r="L31" s="41" t="s">
        <v>83</v>
      </c>
      <c r="M31" s="41" t="s">
        <v>108</v>
      </c>
      <c r="N31" s="42" t="s">
        <v>46</v>
      </c>
    </row>
    <row r="32" spans="4:14">
      <c r="D32" s="45"/>
      <c r="I32" s="46"/>
      <c r="J32" s="41">
        <f t="shared" si="2"/>
        <v>31</v>
      </c>
      <c r="K32" s="41" t="s">
        <v>94</v>
      </c>
      <c r="L32" s="41" t="s">
        <v>85</v>
      </c>
      <c r="M32" s="41" t="s">
        <v>109</v>
      </c>
      <c r="N32" s="42" t="s">
        <v>46</v>
      </c>
    </row>
    <row r="33" spans="3:14">
      <c r="D33" s="45"/>
      <c r="I33" s="46"/>
      <c r="J33" s="41">
        <f t="shared" si="2"/>
        <v>32</v>
      </c>
      <c r="K33" s="41" t="s">
        <v>94</v>
      </c>
      <c r="L33" s="41" t="s">
        <v>85</v>
      </c>
      <c r="M33" s="41" t="s">
        <v>106</v>
      </c>
      <c r="N33" s="42" t="s">
        <v>45</v>
      </c>
    </row>
    <row r="34" spans="3:14">
      <c r="D34" s="45"/>
      <c r="I34" s="46"/>
      <c r="J34" s="41">
        <f t="shared" si="2"/>
        <v>33</v>
      </c>
      <c r="K34" s="41" t="s">
        <v>94</v>
      </c>
      <c r="L34" s="41" t="s">
        <v>85</v>
      </c>
      <c r="M34" s="41" t="s">
        <v>107</v>
      </c>
      <c r="N34" s="42" t="s">
        <v>67</v>
      </c>
    </row>
    <row r="35" spans="3:14">
      <c r="D35" s="45"/>
      <c r="I35" s="46"/>
      <c r="J35" s="41">
        <f t="shared" si="2"/>
        <v>34</v>
      </c>
      <c r="K35" s="41" t="s">
        <v>94</v>
      </c>
      <c r="L35" s="41" t="s">
        <v>85</v>
      </c>
      <c r="M35" s="41" t="s">
        <v>110</v>
      </c>
      <c r="N35" s="42" t="s">
        <v>86</v>
      </c>
    </row>
    <row r="36" spans="3:14">
      <c r="D36" s="45"/>
      <c r="I36" s="46"/>
      <c r="J36" s="41">
        <f t="shared" si="2"/>
        <v>35</v>
      </c>
      <c r="K36" s="41" t="s">
        <v>94</v>
      </c>
      <c r="L36" s="41" t="s">
        <v>88</v>
      </c>
      <c r="M36" s="41" t="s">
        <v>95</v>
      </c>
      <c r="N36" s="42" t="s">
        <v>46</v>
      </c>
    </row>
    <row r="37" spans="3:14">
      <c r="C37" s="38"/>
      <c r="D37" s="38"/>
      <c r="E37" s="38"/>
      <c r="F37" s="38"/>
      <c r="H37" s="38"/>
      <c r="I37" s="38"/>
      <c r="J37" s="41">
        <f t="shared" si="2"/>
        <v>36</v>
      </c>
      <c r="K37" s="41" t="s">
        <v>94</v>
      </c>
      <c r="L37" s="41" t="s">
        <v>88</v>
      </c>
      <c r="M37" s="41" t="s">
        <v>111</v>
      </c>
      <c r="N37" s="42" t="s">
        <v>45</v>
      </c>
    </row>
    <row r="38" spans="3:14">
      <c r="C38" s="38"/>
      <c r="D38" s="38"/>
      <c r="E38" s="38"/>
      <c r="F38" s="38"/>
      <c r="H38" s="38"/>
      <c r="I38" s="38"/>
      <c r="J38" s="41">
        <f t="shared" si="2"/>
        <v>37</v>
      </c>
      <c r="K38" s="41" t="s">
        <v>74</v>
      </c>
      <c r="L38" s="41" t="s">
        <v>91</v>
      </c>
      <c r="M38" s="41" t="s">
        <v>76</v>
      </c>
      <c r="N38" s="42" t="s">
        <v>46</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434D-137D-4D4C-BEA0-6255F072777E}">
  <sheetPr>
    <pageSetUpPr fitToPage="1"/>
  </sheetPr>
  <dimension ref="A1:P98"/>
  <sheetViews>
    <sheetView view="pageBreakPreview" topLeftCell="A53" zoomScaleNormal="100" zoomScaleSheetLayoutView="100" workbookViewId="0">
      <selection activeCell="A56" sqref="A56"/>
    </sheetView>
  </sheetViews>
  <sheetFormatPr defaultRowHeight="12.95"/>
  <cols>
    <col min="1" max="1" width="4.625" customWidth="1"/>
    <col min="2" max="2" width="8.75" customWidth="1"/>
    <col min="3" max="3" width="9.25" customWidth="1"/>
    <col min="4" max="4" width="28.875" bestFit="1" customWidth="1"/>
    <col min="5" max="5" width="9.25" customWidth="1"/>
    <col min="6" max="6" width="27.5" bestFit="1" customWidth="1"/>
    <col min="7" max="7" width="9.25" style="73" customWidth="1"/>
    <col min="8" max="8" width="10.125" customWidth="1"/>
    <col min="9" max="9" width="9.375" style="74" customWidth="1"/>
    <col min="10" max="10" width="5.25" bestFit="1" customWidth="1"/>
    <col min="11" max="11" width="13.75" bestFit="1" customWidth="1"/>
  </cols>
  <sheetData>
    <row r="1" spans="1:16">
      <c r="A1" t="s">
        <v>39</v>
      </c>
    </row>
    <row r="2" spans="1:16">
      <c r="A2" t="s">
        <v>40</v>
      </c>
      <c r="B2" s="75" t="s">
        <v>112</v>
      </c>
      <c r="C2" s="75"/>
    </row>
    <row r="3" spans="1:16">
      <c r="B3" s="75" t="s">
        <v>42</v>
      </c>
      <c r="C3" s="75"/>
    </row>
    <row r="4" spans="1:16" s="73" customFormat="1">
      <c r="B4" s="127" t="s">
        <v>46</v>
      </c>
      <c r="C4" s="128"/>
      <c r="D4" s="76" t="s">
        <v>45</v>
      </c>
      <c r="E4" s="76" t="s">
        <v>46</v>
      </c>
      <c r="F4" s="76" t="s">
        <v>47</v>
      </c>
      <c r="G4" s="77" t="s">
        <v>48</v>
      </c>
      <c r="I4" s="87"/>
    </row>
    <row r="5" spans="1:16" ht="26.1">
      <c r="B5" s="129" t="s">
        <v>113</v>
      </c>
      <c r="C5" s="130"/>
      <c r="D5" s="40" t="s">
        <v>114</v>
      </c>
      <c r="E5" s="39" t="s">
        <v>115</v>
      </c>
      <c r="F5" s="40" t="s">
        <v>53</v>
      </c>
      <c r="G5" s="104" t="s">
        <v>54</v>
      </c>
    </row>
    <row r="6" spans="1:16">
      <c r="B6" s="78"/>
      <c r="C6" s="78"/>
      <c r="D6" s="78"/>
      <c r="E6" s="78"/>
      <c r="F6" s="78"/>
      <c r="G6" s="105"/>
      <c r="H6" s="78"/>
      <c r="I6" s="78"/>
    </row>
    <row r="7" spans="1:16" ht="30.95" customHeight="1">
      <c r="B7" s="125" t="s">
        <v>113</v>
      </c>
      <c r="C7" s="125"/>
      <c r="D7" s="126" t="s">
        <v>116</v>
      </c>
      <c r="E7" s="125"/>
      <c r="F7" s="125"/>
      <c r="G7" s="125"/>
      <c r="H7" s="78"/>
      <c r="I7" s="78"/>
    </row>
    <row r="8" spans="1:16" ht="30.95" customHeight="1">
      <c r="B8" s="125" t="s">
        <v>114</v>
      </c>
      <c r="C8" s="125"/>
      <c r="D8" s="126" t="s">
        <v>117</v>
      </c>
      <c r="E8" s="125"/>
      <c r="F8" s="125"/>
      <c r="G8" s="125"/>
      <c r="H8" s="78"/>
      <c r="I8" s="78"/>
    </row>
    <row r="9" spans="1:16" ht="30.95" customHeight="1">
      <c r="B9" s="125" t="s">
        <v>52</v>
      </c>
      <c r="C9" s="125"/>
      <c r="D9" s="126" t="s">
        <v>118</v>
      </c>
      <c r="E9" s="125"/>
      <c r="F9" s="125"/>
      <c r="G9" s="125"/>
      <c r="H9" s="78"/>
      <c r="I9" s="78"/>
    </row>
    <row r="10" spans="1:16" ht="30.95" customHeight="1">
      <c r="B10" s="125" t="s">
        <v>53</v>
      </c>
      <c r="C10" s="125"/>
      <c r="D10" s="126" t="s">
        <v>119</v>
      </c>
      <c r="E10" s="126"/>
      <c r="F10" s="126"/>
      <c r="G10" s="126"/>
      <c r="H10" s="78"/>
      <c r="I10" s="78"/>
    </row>
    <row r="11" spans="1:16" ht="24" customHeight="1">
      <c r="B11" s="125" t="s">
        <v>54</v>
      </c>
      <c r="C11" s="125"/>
      <c r="D11" s="126" t="s">
        <v>120</v>
      </c>
      <c r="E11" s="125"/>
      <c r="F11" s="125"/>
      <c r="G11" s="125"/>
      <c r="H11" s="78"/>
      <c r="I11" s="78"/>
    </row>
    <row r="13" spans="1:16" ht="13.5" thickBot="1">
      <c r="A13" t="s">
        <v>55</v>
      </c>
    </row>
    <row r="14" spans="1:16" ht="26.1">
      <c r="A14" s="82" t="s">
        <v>56</v>
      </c>
      <c r="B14" s="83" t="s">
        <v>50</v>
      </c>
      <c r="C14" s="83" t="s">
        <v>121</v>
      </c>
      <c r="D14" s="83" t="s">
        <v>51</v>
      </c>
      <c r="E14" s="83" t="s">
        <v>121</v>
      </c>
      <c r="F14" s="83" t="s">
        <v>52</v>
      </c>
      <c r="G14" s="106" t="s">
        <v>121</v>
      </c>
      <c r="H14" s="83" t="s">
        <v>53</v>
      </c>
      <c r="I14" s="83" t="s">
        <v>54</v>
      </c>
      <c r="J14" s="83" t="s">
        <v>121</v>
      </c>
      <c r="K14" s="84" t="s">
        <v>122</v>
      </c>
    </row>
    <row r="15" spans="1:16" ht="27.6" customHeight="1">
      <c r="A15" s="79">
        <f t="shared" ref="A15:A49" si="0">ROW()-ROW(A$14)</f>
        <v>1</v>
      </c>
      <c r="B15" s="41" t="s">
        <v>61</v>
      </c>
      <c r="C15" s="41" t="s">
        <v>123</v>
      </c>
      <c r="D15" s="41" t="s">
        <v>124</v>
      </c>
      <c r="E15" s="89" t="s">
        <v>46</v>
      </c>
      <c r="F15" s="53" t="s">
        <v>125</v>
      </c>
      <c r="G15" s="91" t="s">
        <v>123</v>
      </c>
      <c r="H15" s="41" t="s">
        <v>126</v>
      </c>
      <c r="I15" s="53" t="s">
        <v>127</v>
      </c>
      <c r="J15" s="41" t="s">
        <v>128</v>
      </c>
      <c r="K15" s="85" t="str">
        <f t="shared" ref="K15:K17" si="1">C15&amp;E15&amp;G15&amp;"XXX"&amp;J15</f>
        <v>000000XXXE</v>
      </c>
      <c r="M15" t="str">
        <f>B15&amp;D15</f>
        <v>共通共通内部仕様</v>
      </c>
      <c r="N15" t="str">
        <f>E15</f>
        <v>00</v>
      </c>
      <c r="O15" t="str">
        <f>B15&amp;D15&amp;F15</f>
        <v>共通共通内部仕様Validator.validate_parameter_normality</v>
      </c>
      <c r="P15" t="str">
        <f>G15</f>
        <v>00</v>
      </c>
    </row>
    <row r="16" spans="1:16" ht="27.6" customHeight="1">
      <c r="A16" s="79">
        <f t="shared" si="0"/>
        <v>2</v>
      </c>
      <c r="B16" s="41" t="s">
        <v>61</v>
      </c>
      <c r="C16" s="41" t="s">
        <v>123</v>
      </c>
      <c r="D16" s="41" t="s">
        <v>124</v>
      </c>
      <c r="E16" s="89" t="s">
        <v>46</v>
      </c>
      <c r="F16" s="53" t="s">
        <v>129</v>
      </c>
      <c r="G16" s="91" t="s">
        <v>45</v>
      </c>
      <c r="H16" s="41" t="s">
        <v>126</v>
      </c>
      <c r="I16" s="53" t="s">
        <v>130</v>
      </c>
      <c r="J16" s="41" t="s">
        <v>128</v>
      </c>
      <c r="K16" s="85" t="str">
        <f t="shared" ref="K16" si="2">C16&amp;E16&amp;G16&amp;"XXX"&amp;J16</f>
        <v>000001XXXE</v>
      </c>
      <c r="M16" t="str">
        <f t="shared" ref="M16" si="3">B16&amp;D16</f>
        <v>共通共通内部仕様</v>
      </c>
      <c r="N16" t="str">
        <f t="shared" ref="N16" si="4">E16</f>
        <v>00</v>
      </c>
      <c r="O16" t="str">
        <f t="shared" ref="O16" si="5">B16&amp;D16&amp;F16</f>
        <v>共通共通内部仕様ExternalInterface.http_get</v>
      </c>
      <c r="P16" t="str">
        <f t="shared" ref="P16" si="6">G16</f>
        <v>01</v>
      </c>
    </row>
    <row r="17" spans="1:16" ht="27.6" customHeight="1">
      <c r="A17" s="79">
        <f t="shared" si="0"/>
        <v>3</v>
      </c>
      <c r="B17" s="41" t="s">
        <v>61</v>
      </c>
      <c r="C17" s="41" t="s">
        <v>123</v>
      </c>
      <c r="D17" s="41" t="s">
        <v>124</v>
      </c>
      <c r="E17" s="89" t="s">
        <v>46</v>
      </c>
      <c r="F17" s="53" t="s">
        <v>131</v>
      </c>
      <c r="G17" s="91" t="s">
        <v>67</v>
      </c>
      <c r="H17" s="41" t="s">
        <v>126</v>
      </c>
      <c r="I17" s="53" t="s">
        <v>130</v>
      </c>
      <c r="J17" s="41" t="s">
        <v>128</v>
      </c>
      <c r="K17" s="85" t="str">
        <f t="shared" si="1"/>
        <v>000002XXXE</v>
      </c>
      <c r="M17" t="str">
        <f t="shared" ref="M17" si="7">B17&amp;D17</f>
        <v>共通共通内部仕様</v>
      </c>
      <c r="N17" t="str">
        <f t="shared" ref="N17" si="8">E17</f>
        <v>00</v>
      </c>
      <c r="O17" t="str">
        <f t="shared" ref="O17" si="9">B17&amp;D17&amp;F17</f>
        <v>共通共通内部仕様ExternalInterface.http_post</v>
      </c>
      <c r="P17" t="str">
        <f t="shared" ref="P17" si="10">G17</f>
        <v>02</v>
      </c>
    </row>
    <row r="18" spans="1:16" ht="27.6" customHeight="1">
      <c r="A18" s="79">
        <f t="shared" si="0"/>
        <v>4</v>
      </c>
      <c r="B18" s="41" t="s">
        <v>61</v>
      </c>
      <c r="C18" s="41" t="s">
        <v>123</v>
      </c>
      <c r="D18" s="41" t="s">
        <v>91</v>
      </c>
      <c r="E18" s="41" t="s">
        <v>63</v>
      </c>
      <c r="F18" s="41" t="s">
        <v>132</v>
      </c>
      <c r="G18" s="91" t="s">
        <v>123</v>
      </c>
      <c r="H18" s="41" t="s">
        <v>126</v>
      </c>
      <c r="I18" s="53" t="s">
        <v>127</v>
      </c>
      <c r="J18" s="41" t="s">
        <v>128</v>
      </c>
      <c r="K18" s="85" t="str">
        <f t="shared" ref="K18:K49" si="11">C18&amp;E18&amp;G18&amp;"XXX"&amp;J18</f>
        <v>000100XXXE</v>
      </c>
      <c r="M18" t="str">
        <f>B18&amp;D18</f>
        <v>共通カタログ検索I/F(HTTPS CKAN)</v>
      </c>
      <c r="N18" t="str">
        <f>E18</f>
        <v>01</v>
      </c>
      <c r="O18" t="str">
        <f>B18&amp;D18&amp;F18</f>
        <v>共通カタログ検索I/F(HTTPS CKAN)サブシステム内共通機能</v>
      </c>
      <c r="P18" t="str">
        <f>G18</f>
        <v>00</v>
      </c>
    </row>
    <row r="19" spans="1:16" ht="27.6" customHeight="1">
      <c r="A19" s="79">
        <f t="shared" si="0"/>
        <v>5</v>
      </c>
      <c r="B19" s="41" t="s">
        <v>61</v>
      </c>
      <c r="C19" s="41" t="s">
        <v>123</v>
      </c>
      <c r="D19" s="41" t="s">
        <v>91</v>
      </c>
      <c r="E19" s="41" t="s">
        <v>63</v>
      </c>
      <c r="F19" s="41" t="s">
        <v>132</v>
      </c>
      <c r="G19" s="91" t="s">
        <v>123</v>
      </c>
      <c r="H19" s="41" t="s">
        <v>126</v>
      </c>
      <c r="I19" s="53" t="s">
        <v>130</v>
      </c>
      <c r="J19" s="41" t="s">
        <v>133</v>
      </c>
      <c r="K19" s="85" t="str">
        <f t="shared" si="11"/>
        <v>000100XXXN</v>
      </c>
      <c r="M19" t="str">
        <f t="shared" ref="M19:M77" si="12">B19&amp;D19</f>
        <v>共通カタログ検索I/F(HTTPS CKAN)</v>
      </c>
      <c r="N19" t="str">
        <f t="shared" ref="N19:N77" si="13">E19</f>
        <v>01</v>
      </c>
      <c r="O19" t="str">
        <f t="shared" ref="O19:O77" si="14">B19&amp;D19&amp;F19</f>
        <v>共通カタログ検索I/F(HTTPS CKAN)サブシステム内共通機能</v>
      </c>
      <c r="P19" t="str">
        <f t="shared" ref="P19:P77" si="15">G19</f>
        <v>00</v>
      </c>
    </row>
    <row r="20" spans="1:16" ht="27.6" customHeight="1">
      <c r="A20" s="79">
        <f t="shared" si="0"/>
        <v>6</v>
      </c>
      <c r="B20" s="41" t="s">
        <v>61</v>
      </c>
      <c r="C20" s="41" t="s">
        <v>123</v>
      </c>
      <c r="D20" s="41" t="s">
        <v>91</v>
      </c>
      <c r="E20" s="41" t="s">
        <v>63</v>
      </c>
      <c r="F20" s="113" t="s">
        <v>134</v>
      </c>
      <c r="G20" s="91" t="s">
        <v>63</v>
      </c>
      <c r="H20" s="41" t="s">
        <v>126</v>
      </c>
      <c r="I20" s="53" t="s">
        <v>127</v>
      </c>
      <c r="J20" s="41" t="s">
        <v>128</v>
      </c>
      <c r="K20" s="85" t="str">
        <f t="shared" si="11"/>
        <v>000101XXXE</v>
      </c>
      <c r="M20" t="str">
        <f t="shared" si="12"/>
        <v>共通カタログ検索I/F(HTTPS CKAN)</v>
      </c>
      <c r="N20" t="str">
        <f t="shared" si="13"/>
        <v>01</v>
      </c>
      <c r="O20" t="str">
        <f t="shared" si="14"/>
        <v>共通カタログ検索I/F(HTTPS CKAN)カタログ検索</v>
      </c>
      <c r="P20" t="str">
        <f t="shared" si="15"/>
        <v>01</v>
      </c>
    </row>
    <row r="21" spans="1:16" ht="27.6" customHeight="1">
      <c r="A21" s="79">
        <f t="shared" si="0"/>
        <v>7</v>
      </c>
      <c r="B21" s="41" t="s">
        <v>61</v>
      </c>
      <c r="C21" s="41" t="s">
        <v>123</v>
      </c>
      <c r="D21" s="41" t="s">
        <v>91</v>
      </c>
      <c r="E21" s="41" t="s">
        <v>63</v>
      </c>
      <c r="F21" s="113" t="s">
        <v>134</v>
      </c>
      <c r="G21" s="91" t="s">
        <v>63</v>
      </c>
      <c r="H21" s="41" t="s">
        <v>126</v>
      </c>
      <c r="I21" s="53" t="s">
        <v>130</v>
      </c>
      <c r="J21" s="41" t="s">
        <v>133</v>
      </c>
      <c r="K21" s="85" t="str">
        <f t="shared" si="11"/>
        <v>000101XXXN</v>
      </c>
      <c r="M21" t="str">
        <f t="shared" si="12"/>
        <v>共通カタログ検索I/F(HTTPS CKAN)</v>
      </c>
      <c r="N21" t="str">
        <f t="shared" si="13"/>
        <v>01</v>
      </c>
      <c r="O21" t="str">
        <f t="shared" si="14"/>
        <v>共通カタログ検索I/F(HTTPS CKAN)カタログ検索</v>
      </c>
      <c r="P21" t="str">
        <f t="shared" si="15"/>
        <v>01</v>
      </c>
    </row>
    <row r="22" spans="1:16" ht="27.6" customHeight="1">
      <c r="A22" s="79">
        <f t="shared" si="0"/>
        <v>8</v>
      </c>
      <c r="B22" s="41" t="s">
        <v>61</v>
      </c>
      <c r="C22" s="41" t="s">
        <v>123</v>
      </c>
      <c r="D22" s="41" t="s">
        <v>62</v>
      </c>
      <c r="E22" s="41" t="s">
        <v>135</v>
      </c>
      <c r="F22" s="41" t="s">
        <v>132</v>
      </c>
      <c r="G22" s="91" t="s">
        <v>123</v>
      </c>
      <c r="H22" s="41" t="s">
        <v>126</v>
      </c>
      <c r="I22" s="53" t="s">
        <v>127</v>
      </c>
      <c r="J22" s="41" t="s">
        <v>128</v>
      </c>
      <c r="K22" s="85" t="str">
        <f t="shared" si="11"/>
        <v>000200XXXE</v>
      </c>
      <c r="M22" t="str">
        <f t="shared" si="12"/>
        <v>共通データ提供I/F(HTTPS)</v>
      </c>
      <c r="N22" t="str">
        <f t="shared" si="13"/>
        <v>02</v>
      </c>
      <c r="O22" t="str">
        <f t="shared" si="14"/>
        <v>共通データ提供I/F(HTTPS)サブシステム内共通機能</v>
      </c>
      <c r="P22" t="str">
        <f t="shared" si="15"/>
        <v>00</v>
      </c>
    </row>
    <row r="23" spans="1:16" ht="27.6" customHeight="1">
      <c r="A23" s="79">
        <f t="shared" si="0"/>
        <v>9</v>
      </c>
      <c r="B23" s="41" t="s">
        <v>61</v>
      </c>
      <c r="C23" s="41" t="s">
        <v>123</v>
      </c>
      <c r="D23" s="41" t="s">
        <v>62</v>
      </c>
      <c r="E23" s="41" t="s">
        <v>135</v>
      </c>
      <c r="F23" s="41" t="s">
        <v>132</v>
      </c>
      <c r="G23" s="91" t="s">
        <v>123</v>
      </c>
      <c r="H23" s="41" t="s">
        <v>126</v>
      </c>
      <c r="I23" s="53" t="s">
        <v>130</v>
      </c>
      <c r="J23" s="41" t="s">
        <v>133</v>
      </c>
      <c r="K23" s="85" t="str">
        <f t="shared" si="11"/>
        <v>000200XXXN</v>
      </c>
      <c r="M23" t="str">
        <f t="shared" si="12"/>
        <v>共通データ提供I/F(HTTPS)</v>
      </c>
      <c r="N23" t="str">
        <f t="shared" si="13"/>
        <v>02</v>
      </c>
      <c r="O23" t="str">
        <f t="shared" si="14"/>
        <v>共通データ提供I/F(HTTPS)サブシステム内共通機能</v>
      </c>
      <c r="P23" t="str">
        <f t="shared" si="15"/>
        <v>00</v>
      </c>
    </row>
    <row r="24" spans="1:16" ht="27.6" customHeight="1">
      <c r="A24" s="79">
        <f t="shared" si="0"/>
        <v>10</v>
      </c>
      <c r="B24" s="41" t="s">
        <v>61</v>
      </c>
      <c r="C24" s="41" t="s">
        <v>123</v>
      </c>
      <c r="D24" s="41" t="s">
        <v>62</v>
      </c>
      <c r="E24" s="41" t="s">
        <v>135</v>
      </c>
      <c r="F24" s="113" t="s">
        <v>136</v>
      </c>
      <c r="G24" s="91" t="s">
        <v>63</v>
      </c>
      <c r="H24" s="41" t="s">
        <v>126</v>
      </c>
      <c r="I24" s="53" t="s">
        <v>127</v>
      </c>
      <c r="J24" s="41" t="s">
        <v>128</v>
      </c>
      <c r="K24" s="85" t="str">
        <f t="shared" si="11"/>
        <v>000201XXXE</v>
      </c>
      <c r="M24" t="str">
        <f t="shared" si="12"/>
        <v>共通データ提供I/F(HTTPS)</v>
      </c>
      <c r="N24" t="str">
        <f t="shared" si="13"/>
        <v>02</v>
      </c>
      <c r="O24" t="str">
        <f t="shared" si="14"/>
        <v>共通データ提供I/F(HTTPS)データ提供</v>
      </c>
      <c r="P24" t="str">
        <f t="shared" si="15"/>
        <v>01</v>
      </c>
    </row>
    <row r="25" spans="1:16" ht="27.6" customHeight="1">
      <c r="A25" s="79">
        <f t="shared" si="0"/>
        <v>11</v>
      </c>
      <c r="B25" s="41" t="s">
        <v>61</v>
      </c>
      <c r="C25" s="41" t="s">
        <v>123</v>
      </c>
      <c r="D25" s="41" t="s">
        <v>62</v>
      </c>
      <c r="E25" s="41" t="s">
        <v>135</v>
      </c>
      <c r="F25" s="113" t="s">
        <v>136</v>
      </c>
      <c r="G25" s="91" t="s">
        <v>63</v>
      </c>
      <c r="H25" s="41" t="s">
        <v>126</v>
      </c>
      <c r="I25" s="53" t="s">
        <v>130</v>
      </c>
      <c r="J25" s="41" t="s">
        <v>133</v>
      </c>
      <c r="K25" s="85" t="str">
        <f t="shared" si="11"/>
        <v>000201XXXN</v>
      </c>
      <c r="M25" t="str">
        <f t="shared" si="12"/>
        <v>共通データ提供I/F(HTTPS)</v>
      </c>
      <c r="N25" t="str">
        <f t="shared" si="13"/>
        <v>02</v>
      </c>
      <c r="O25" t="str">
        <f t="shared" si="14"/>
        <v>共通データ提供I/F(HTTPS)データ提供</v>
      </c>
      <c r="P25" t="str">
        <f t="shared" si="15"/>
        <v>01</v>
      </c>
    </row>
    <row r="26" spans="1:16" ht="27.6" customHeight="1">
      <c r="A26" s="79">
        <f t="shared" si="0"/>
        <v>12</v>
      </c>
      <c r="B26" s="41" t="s">
        <v>61</v>
      </c>
      <c r="C26" s="41" t="s">
        <v>123</v>
      </c>
      <c r="D26" s="41" t="s">
        <v>66</v>
      </c>
      <c r="E26" s="41" t="s">
        <v>70</v>
      </c>
      <c r="F26" s="41" t="s">
        <v>132</v>
      </c>
      <c r="G26" s="91" t="s">
        <v>123</v>
      </c>
      <c r="H26" s="41" t="s">
        <v>126</v>
      </c>
      <c r="I26" s="53" t="s">
        <v>127</v>
      </c>
      <c r="J26" s="41" t="s">
        <v>128</v>
      </c>
      <c r="K26" s="85" t="str">
        <f t="shared" si="11"/>
        <v>000300XXXE</v>
      </c>
      <c r="M26" t="str">
        <f t="shared" si="12"/>
        <v>共通データ提供I/F(FTP)</v>
      </c>
      <c r="N26" t="str">
        <f t="shared" si="13"/>
        <v>03</v>
      </c>
      <c r="O26" t="str">
        <f t="shared" si="14"/>
        <v>共通データ提供I/F(FTP)サブシステム内共通機能</v>
      </c>
      <c r="P26" t="str">
        <f t="shared" si="15"/>
        <v>00</v>
      </c>
    </row>
    <row r="27" spans="1:16" ht="27.6" customHeight="1">
      <c r="A27" s="79">
        <f t="shared" si="0"/>
        <v>13</v>
      </c>
      <c r="B27" s="41" t="s">
        <v>61</v>
      </c>
      <c r="C27" s="41" t="s">
        <v>123</v>
      </c>
      <c r="D27" s="41" t="s">
        <v>66</v>
      </c>
      <c r="E27" s="41" t="s">
        <v>70</v>
      </c>
      <c r="F27" s="41" t="s">
        <v>132</v>
      </c>
      <c r="G27" s="91" t="s">
        <v>123</v>
      </c>
      <c r="H27" s="41" t="s">
        <v>126</v>
      </c>
      <c r="I27" s="53" t="s">
        <v>130</v>
      </c>
      <c r="J27" s="41" t="s">
        <v>133</v>
      </c>
      <c r="K27" s="85" t="str">
        <f t="shared" si="11"/>
        <v>000300XXXN</v>
      </c>
      <c r="M27" t="str">
        <f t="shared" si="12"/>
        <v>共通データ提供I/F(FTP)</v>
      </c>
      <c r="N27" t="str">
        <f t="shared" si="13"/>
        <v>03</v>
      </c>
      <c r="O27" t="str">
        <f t="shared" si="14"/>
        <v>共通データ提供I/F(FTP)サブシステム内共通機能</v>
      </c>
      <c r="P27" t="str">
        <f t="shared" si="15"/>
        <v>00</v>
      </c>
    </row>
    <row r="28" spans="1:16" ht="27.6" customHeight="1">
      <c r="A28" s="79">
        <f t="shared" si="0"/>
        <v>14</v>
      </c>
      <c r="B28" s="41" t="s">
        <v>61</v>
      </c>
      <c r="C28" s="41" t="s">
        <v>123</v>
      </c>
      <c r="D28" s="41" t="s">
        <v>66</v>
      </c>
      <c r="E28" s="41" t="s">
        <v>70</v>
      </c>
      <c r="F28" s="113" t="s">
        <v>136</v>
      </c>
      <c r="G28" s="91" t="s">
        <v>63</v>
      </c>
      <c r="H28" s="41" t="s">
        <v>126</v>
      </c>
      <c r="I28" s="53" t="s">
        <v>127</v>
      </c>
      <c r="J28" s="41" t="s">
        <v>128</v>
      </c>
      <c r="K28" s="85" t="str">
        <f t="shared" si="11"/>
        <v>000301XXXE</v>
      </c>
      <c r="M28" t="str">
        <f t="shared" si="12"/>
        <v>共通データ提供I/F(FTP)</v>
      </c>
      <c r="N28" t="str">
        <f t="shared" si="13"/>
        <v>03</v>
      </c>
      <c r="O28" t="str">
        <f t="shared" si="14"/>
        <v>共通データ提供I/F(FTP)データ提供</v>
      </c>
      <c r="P28" t="str">
        <f t="shared" si="15"/>
        <v>01</v>
      </c>
    </row>
    <row r="29" spans="1:16" ht="27.6" customHeight="1">
      <c r="A29" s="79">
        <f t="shared" si="0"/>
        <v>15</v>
      </c>
      <c r="B29" s="41" t="s">
        <v>61</v>
      </c>
      <c r="C29" s="41" t="s">
        <v>123</v>
      </c>
      <c r="D29" s="41" t="s">
        <v>66</v>
      </c>
      <c r="E29" s="41" t="s">
        <v>70</v>
      </c>
      <c r="F29" s="113" t="s">
        <v>136</v>
      </c>
      <c r="G29" s="91" t="s">
        <v>63</v>
      </c>
      <c r="H29" s="41" t="s">
        <v>126</v>
      </c>
      <c r="I29" s="53" t="s">
        <v>130</v>
      </c>
      <c r="J29" s="41" t="s">
        <v>133</v>
      </c>
      <c r="K29" s="85" t="str">
        <f t="shared" si="11"/>
        <v>000301XXXN</v>
      </c>
      <c r="M29" t="str">
        <f t="shared" si="12"/>
        <v>共通データ提供I/F(FTP)</v>
      </c>
      <c r="N29" t="str">
        <f t="shared" si="13"/>
        <v>03</v>
      </c>
      <c r="O29" t="str">
        <f t="shared" si="14"/>
        <v>共通データ提供I/F(FTP)データ提供</v>
      </c>
      <c r="P29" t="str">
        <f t="shared" si="15"/>
        <v>01</v>
      </c>
    </row>
    <row r="30" spans="1:16" ht="27.6" customHeight="1">
      <c r="A30" s="79">
        <f t="shared" si="0"/>
        <v>16</v>
      </c>
      <c r="B30" s="41" t="s">
        <v>61</v>
      </c>
      <c r="C30" s="41" t="s">
        <v>123</v>
      </c>
      <c r="D30" s="41" t="s">
        <v>69</v>
      </c>
      <c r="E30" s="91" t="s">
        <v>89</v>
      </c>
      <c r="F30" s="41" t="s">
        <v>132</v>
      </c>
      <c r="G30" s="91" t="s">
        <v>123</v>
      </c>
      <c r="H30" s="41" t="s">
        <v>126</v>
      </c>
      <c r="I30" s="53" t="s">
        <v>127</v>
      </c>
      <c r="J30" s="41" t="s">
        <v>128</v>
      </c>
      <c r="K30" s="85" t="str">
        <f t="shared" si="11"/>
        <v>000400XXXE</v>
      </c>
      <c r="M30" t="str">
        <f t="shared" si="12"/>
        <v>共通データ提供I/F(HTTPS NGSI)</v>
      </c>
      <c r="N30" t="str">
        <f t="shared" si="13"/>
        <v>04</v>
      </c>
      <c r="O30" t="str">
        <f t="shared" si="14"/>
        <v>共通データ提供I/F(HTTPS NGSI)サブシステム内共通機能</v>
      </c>
      <c r="P30" t="str">
        <f t="shared" si="15"/>
        <v>00</v>
      </c>
    </row>
    <row r="31" spans="1:16" ht="27.6" customHeight="1">
      <c r="A31" s="79">
        <f t="shared" si="0"/>
        <v>17</v>
      </c>
      <c r="B31" s="41" t="s">
        <v>61</v>
      </c>
      <c r="C31" s="41" t="s">
        <v>123</v>
      </c>
      <c r="D31" s="41" t="s">
        <v>69</v>
      </c>
      <c r="E31" s="91" t="s">
        <v>89</v>
      </c>
      <c r="F31" s="41" t="s">
        <v>132</v>
      </c>
      <c r="G31" s="91" t="s">
        <v>123</v>
      </c>
      <c r="H31" s="41" t="s">
        <v>126</v>
      </c>
      <c r="I31" s="53" t="s">
        <v>130</v>
      </c>
      <c r="J31" s="41" t="s">
        <v>133</v>
      </c>
      <c r="K31" s="85" t="str">
        <f t="shared" si="11"/>
        <v>000400XXXN</v>
      </c>
      <c r="M31" t="str">
        <f t="shared" si="12"/>
        <v>共通データ提供I/F(HTTPS NGSI)</v>
      </c>
      <c r="N31" t="str">
        <f t="shared" si="13"/>
        <v>04</v>
      </c>
      <c r="O31" t="str">
        <f t="shared" si="14"/>
        <v>共通データ提供I/F(HTTPS NGSI)サブシステム内共通機能</v>
      </c>
      <c r="P31" t="str">
        <f t="shared" si="15"/>
        <v>00</v>
      </c>
    </row>
    <row r="32" spans="1:16" ht="27.6" customHeight="1">
      <c r="A32" s="79">
        <f t="shared" si="0"/>
        <v>18</v>
      </c>
      <c r="B32" s="41" t="s">
        <v>61</v>
      </c>
      <c r="C32" s="41" t="s">
        <v>123</v>
      </c>
      <c r="D32" s="41" t="s">
        <v>69</v>
      </c>
      <c r="E32" s="91" t="s">
        <v>89</v>
      </c>
      <c r="F32" s="113" t="s">
        <v>136</v>
      </c>
      <c r="G32" s="91" t="s">
        <v>63</v>
      </c>
      <c r="H32" s="41" t="s">
        <v>126</v>
      </c>
      <c r="I32" s="53" t="s">
        <v>127</v>
      </c>
      <c r="J32" s="41" t="s">
        <v>128</v>
      </c>
      <c r="K32" s="85" t="str">
        <f t="shared" si="11"/>
        <v>000401XXXE</v>
      </c>
      <c r="M32" t="str">
        <f t="shared" si="12"/>
        <v>共通データ提供I/F(HTTPS NGSI)</v>
      </c>
      <c r="N32" t="str">
        <f t="shared" si="13"/>
        <v>04</v>
      </c>
      <c r="O32" t="str">
        <f t="shared" si="14"/>
        <v>共通データ提供I/F(HTTPS NGSI)データ提供</v>
      </c>
      <c r="P32" t="str">
        <f t="shared" si="15"/>
        <v>01</v>
      </c>
    </row>
    <row r="33" spans="1:16" ht="27.6" customHeight="1">
      <c r="A33" s="79">
        <f t="shared" si="0"/>
        <v>19</v>
      </c>
      <c r="B33" s="41" t="s">
        <v>61</v>
      </c>
      <c r="C33" s="41" t="s">
        <v>123</v>
      </c>
      <c r="D33" s="41" t="s">
        <v>69</v>
      </c>
      <c r="E33" s="91" t="s">
        <v>89</v>
      </c>
      <c r="F33" s="113" t="s">
        <v>136</v>
      </c>
      <c r="G33" s="91" t="s">
        <v>63</v>
      </c>
      <c r="H33" s="41" t="s">
        <v>126</v>
      </c>
      <c r="I33" s="53" t="s">
        <v>130</v>
      </c>
      <c r="J33" s="41" t="s">
        <v>133</v>
      </c>
      <c r="K33" s="85" t="str">
        <f t="shared" si="11"/>
        <v>000401XXXN</v>
      </c>
      <c r="M33" t="str">
        <f t="shared" si="12"/>
        <v>共通データ提供I/F(HTTPS NGSI)</v>
      </c>
      <c r="N33" t="str">
        <f t="shared" si="13"/>
        <v>04</v>
      </c>
      <c r="O33" t="str">
        <f t="shared" si="14"/>
        <v>共通データ提供I/F(HTTPS NGSI)データ提供</v>
      </c>
      <c r="P33" t="str">
        <f t="shared" si="15"/>
        <v>01</v>
      </c>
    </row>
    <row r="34" spans="1:16" ht="27.6" customHeight="1">
      <c r="A34" s="79">
        <f t="shared" si="0"/>
        <v>20</v>
      </c>
      <c r="B34" s="41" t="s">
        <v>74</v>
      </c>
      <c r="C34" s="41" t="s">
        <v>63</v>
      </c>
      <c r="D34" s="41" t="s">
        <v>75</v>
      </c>
      <c r="E34" s="41" t="s">
        <v>123</v>
      </c>
      <c r="F34" s="41" t="s">
        <v>132</v>
      </c>
      <c r="G34" s="91" t="s">
        <v>123</v>
      </c>
      <c r="H34" s="41" t="s">
        <v>126</v>
      </c>
      <c r="I34" s="53" t="s">
        <v>127</v>
      </c>
      <c r="J34" s="41" t="s">
        <v>128</v>
      </c>
      <c r="K34" s="85" t="str">
        <f t="shared" si="11"/>
        <v>010000XXXE</v>
      </c>
      <c r="M34" t="str">
        <f t="shared" si="12"/>
        <v>提供者コネクタメイン</v>
      </c>
      <c r="N34" t="str">
        <f t="shared" si="13"/>
        <v>00</v>
      </c>
      <c r="O34" t="str">
        <f t="shared" si="14"/>
        <v>提供者コネクタメインサブシステム内共通機能</v>
      </c>
      <c r="P34" t="str">
        <f t="shared" si="15"/>
        <v>00</v>
      </c>
    </row>
    <row r="35" spans="1:16" ht="27.6" customHeight="1">
      <c r="A35" s="79">
        <f t="shared" si="0"/>
        <v>21</v>
      </c>
      <c r="B35" s="41" t="s">
        <v>74</v>
      </c>
      <c r="C35" s="41" t="s">
        <v>63</v>
      </c>
      <c r="D35" s="41" t="s">
        <v>75</v>
      </c>
      <c r="E35" s="41" t="s">
        <v>123</v>
      </c>
      <c r="F35" s="41" t="s">
        <v>132</v>
      </c>
      <c r="G35" s="91" t="s">
        <v>123</v>
      </c>
      <c r="H35" s="41" t="s">
        <v>126</v>
      </c>
      <c r="I35" s="53" t="s">
        <v>130</v>
      </c>
      <c r="J35" s="41" t="s">
        <v>133</v>
      </c>
      <c r="K35" s="85" t="str">
        <f t="shared" si="11"/>
        <v>010000XXXN</v>
      </c>
      <c r="M35" t="str">
        <f t="shared" si="12"/>
        <v>提供者コネクタメイン</v>
      </c>
      <c r="N35" t="str">
        <f t="shared" si="13"/>
        <v>00</v>
      </c>
      <c r="O35" t="str">
        <f t="shared" si="14"/>
        <v>提供者コネクタメインサブシステム内共通機能</v>
      </c>
      <c r="P35" t="str">
        <f t="shared" si="15"/>
        <v>00</v>
      </c>
    </row>
    <row r="36" spans="1:16" ht="27.6" customHeight="1">
      <c r="A36" s="79">
        <f t="shared" si="0"/>
        <v>22</v>
      </c>
      <c r="B36" s="41" t="s">
        <v>74</v>
      </c>
      <c r="C36" s="41" t="s">
        <v>63</v>
      </c>
      <c r="D36" s="41" t="s">
        <v>75</v>
      </c>
      <c r="E36" s="41" t="s">
        <v>123</v>
      </c>
      <c r="F36" s="113" t="s">
        <v>137</v>
      </c>
      <c r="G36" s="91" t="s">
        <v>63</v>
      </c>
      <c r="H36" s="41" t="s">
        <v>126</v>
      </c>
      <c r="I36" s="53" t="s">
        <v>127</v>
      </c>
      <c r="J36" s="41" t="s">
        <v>128</v>
      </c>
      <c r="K36" s="85" t="str">
        <f t="shared" si="11"/>
        <v>010001XXXE</v>
      </c>
      <c r="M36" t="str">
        <f t="shared" si="12"/>
        <v>提供者コネクタメイン</v>
      </c>
      <c r="N36" t="str">
        <f t="shared" si="13"/>
        <v>00</v>
      </c>
      <c r="O36" t="str">
        <f t="shared" si="14"/>
        <v>提供者コネクタメインカタログ検索(詳細検索)</v>
      </c>
      <c r="P36" t="str">
        <f t="shared" si="15"/>
        <v>01</v>
      </c>
    </row>
    <row r="37" spans="1:16" ht="27.6" customHeight="1">
      <c r="A37" s="79">
        <f t="shared" si="0"/>
        <v>23</v>
      </c>
      <c r="B37" s="41" t="s">
        <v>74</v>
      </c>
      <c r="C37" s="41" t="s">
        <v>63</v>
      </c>
      <c r="D37" s="41" t="s">
        <v>75</v>
      </c>
      <c r="E37" s="41" t="s">
        <v>123</v>
      </c>
      <c r="F37" s="113" t="s">
        <v>137</v>
      </c>
      <c r="G37" s="91" t="s">
        <v>63</v>
      </c>
      <c r="H37" s="41" t="s">
        <v>126</v>
      </c>
      <c r="I37" s="53" t="s">
        <v>130</v>
      </c>
      <c r="J37" s="41" t="s">
        <v>133</v>
      </c>
      <c r="K37" s="85" t="str">
        <f t="shared" si="11"/>
        <v>010001XXXN</v>
      </c>
      <c r="M37" t="str">
        <f t="shared" si="12"/>
        <v>提供者コネクタメイン</v>
      </c>
      <c r="N37" t="str">
        <f t="shared" si="13"/>
        <v>00</v>
      </c>
      <c r="O37" t="str">
        <f t="shared" si="14"/>
        <v>提供者コネクタメインカタログ検索(詳細検索)</v>
      </c>
      <c r="P37" t="str">
        <f t="shared" si="15"/>
        <v>01</v>
      </c>
    </row>
    <row r="38" spans="1:16" ht="27.6" customHeight="1">
      <c r="A38" s="79">
        <f t="shared" si="0"/>
        <v>24</v>
      </c>
      <c r="B38" s="41" t="s">
        <v>74</v>
      </c>
      <c r="C38" s="41" t="s">
        <v>63</v>
      </c>
      <c r="D38" s="41" t="s">
        <v>75</v>
      </c>
      <c r="E38" s="41" t="s">
        <v>123</v>
      </c>
      <c r="F38" s="113" t="s">
        <v>138</v>
      </c>
      <c r="G38" s="91" t="s">
        <v>135</v>
      </c>
      <c r="H38" s="41" t="s">
        <v>126</v>
      </c>
      <c r="I38" s="53" t="s">
        <v>127</v>
      </c>
      <c r="J38" s="41" t="s">
        <v>128</v>
      </c>
      <c r="K38" s="85" t="str">
        <f t="shared" si="11"/>
        <v>010002XXXE</v>
      </c>
      <c r="M38" t="str">
        <f t="shared" si="12"/>
        <v>提供者コネクタメイン</v>
      </c>
      <c r="N38" t="str">
        <f t="shared" si="13"/>
        <v>00</v>
      </c>
      <c r="O38" t="str">
        <f t="shared" si="14"/>
        <v>提供者コネクタメインデータ交換</v>
      </c>
      <c r="P38" t="str">
        <f t="shared" si="15"/>
        <v>02</v>
      </c>
    </row>
    <row r="39" spans="1:16" ht="27.6" customHeight="1">
      <c r="A39" s="79">
        <f t="shared" si="0"/>
        <v>25</v>
      </c>
      <c r="B39" s="41" t="s">
        <v>74</v>
      </c>
      <c r="C39" s="41" t="s">
        <v>63</v>
      </c>
      <c r="D39" s="41" t="s">
        <v>75</v>
      </c>
      <c r="E39" s="41" t="s">
        <v>123</v>
      </c>
      <c r="F39" s="113" t="s">
        <v>138</v>
      </c>
      <c r="G39" s="91" t="s">
        <v>135</v>
      </c>
      <c r="H39" s="41" t="s">
        <v>126</v>
      </c>
      <c r="I39" s="53" t="s">
        <v>130</v>
      </c>
      <c r="J39" s="41" t="s">
        <v>133</v>
      </c>
      <c r="K39" s="85" t="str">
        <f t="shared" si="11"/>
        <v>010002XXXN</v>
      </c>
      <c r="M39" t="str">
        <f t="shared" si="12"/>
        <v>提供者コネクタメイン</v>
      </c>
      <c r="N39" t="str">
        <f t="shared" si="13"/>
        <v>00</v>
      </c>
      <c r="O39" t="str">
        <f t="shared" si="14"/>
        <v>提供者コネクタメインデータ交換</v>
      </c>
      <c r="P39" t="str">
        <f t="shared" si="15"/>
        <v>02</v>
      </c>
    </row>
    <row r="40" spans="1:16" ht="27.6" customHeight="1">
      <c r="A40" s="79">
        <f t="shared" si="0"/>
        <v>26</v>
      </c>
      <c r="B40" s="41" t="s">
        <v>74</v>
      </c>
      <c r="C40" s="41" t="s">
        <v>63</v>
      </c>
      <c r="D40" s="41" t="s">
        <v>79</v>
      </c>
      <c r="E40" s="41" t="s">
        <v>63</v>
      </c>
      <c r="F40" s="41" t="s">
        <v>132</v>
      </c>
      <c r="G40" s="91" t="s">
        <v>123</v>
      </c>
      <c r="H40" s="41" t="s">
        <v>126</v>
      </c>
      <c r="I40" s="53" t="s">
        <v>127</v>
      </c>
      <c r="J40" s="41" t="s">
        <v>128</v>
      </c>
      <c r="K40" s="85" t="str">
        <f t="shared" si="11"/>
        <v>010100XXXE</v>
      </c>
      <c r="M40" t="str">
        <f t="shared" si="12"/>
        <v>提供者カタログ検索I/F</v>
      </c>
      <c r="N40" t="str">
        <f t="shared" si="13"/>
        <v>01</v>
      </c>
      <c r="O40" t="str">
        <f t="shared" si="14"/>
        <v>提供者カタログ検索I/Fサブシステム内共通機能</v>
      </c>
      <c r="P40" t="str">
        <f t="shared" si="15"/>
        <v>00</v>
      </c>
    </row>
    <row r="41" spans="1:16" ht="27.6" customHeight="1">
      <c r="A41" s="79">
        <f t="shared" si="0"/>
        <v>27</v>
      </c>
      <c r="B41" s="41" t="s">
        <v>74</v>
      </c>
      <c r="C41" s="41" t="s">
        <v>63</v>
      </c>
      <c r="D41" s="41" t="s">
        <v>79</v>
      </c>
      <c r="E41" s="41" t="s">
        <v>63</v>
      </c>
      <c r="F41" s="41" t="s">
        <v>132</v>
      </c>
      <c r="G41" s="91" t="s">
        <v>123</v>
      </c>
      <c r="H41" s="41" t="s">
        <v>126</v>
      </c>
      <c r="I41" s="53" t="s">
        <v>130</v>
      </c>
      <c r="J41" s="41" t="s">
        <v>133</v>
      </c>
      <c r="K41" s="85" t="str">
        <f t="shared" si="11"/>
        <v>010100XXXN</v>
      </c>
      <c r="M41" t="str">
        <f t="shared" si="12"/>
        <v>提供者カタログ検索I/F</v>
      </c>
      <c r="N41" t="str">
        <f t="shared" si="13"/>
        <v>01</v>
      </c>
      <c r="O41" t="str">
        <f t="shared" si="14"/>
        <v>提供者カタログ検索I/Fサブシステム内共通機能</v>
      </c>
      <c r="P41" t="str">
        <f t="shared" si="15"/>
        <v>00</v>
      </c>
    </row>
    <row r="42" spans="1:16" ht="27.6" customHeight="1">
      <c r="A42" s="79">
        <f t="shared" si="0"/>
        <v>28</v>
      </c>
      <c r="B42" s="41" t="s">
        <v>74</v>
      </c>
      <c r="C42" s="41" t="s">
        <v>63</v>
      </c>
      <c r="D42" s="41" t="s">
        <v>79</v>
      </c>
      <c r="E42" s="41" t="s">
        <v>63</v>
      </c>
      <c r="F42" s="113" t="s">
        <v>134</v>
      </c>
      <c r="G42" s="91" t="s">
        <v>63</v>
      </c>
      <c r="H42" s="41" t="s">
        <v>126</v>
      </c>
      <c r="I42" s="53" t="s">
        <v>127</v>
      </c>
      <c r="J42" s="41" t="s">
        <v>128</v>
      </c>
      <c r="K42" s="85" t="str">
        <f t="shared" si="11"/>
        <v>010101XXXE</v>
      </c>
      <c r="M42" t="str">
        <f t="shared" si="12"/>
        <v>提供者カタログ検索I/F</v>
      </c>
      <c r="N42" t="str">
        <f t="shared" si="13"/>
        <v>01</v>
      </c>
      <c r="O42" t="str">
        <f t="shared" si="14"/>
        <v>提供者カタログ検索I/Fカタログ検索</v>
      </c>
      <c r="P42" t="str">
        <f t="shared" si="15"/>
        <v>01</v>
      </c>
    </row>
    <row r="43" spans="1:16" ht="27.6" customHeight="1">
      <c r="A43" s="79">
        <f t="shared" si="0"/>
        <v>29</v>
      </c>
      <c r="B43" s="41" t="s">
        <v>74</v>
      </c>
      <c r="C43" s="41" t="s">
        <v>63</v>
      </c>
      <c r="D43" s="41" t="s">
        <v>79</v>
      </c>
      <c r="E43" s="41" t="s">
        <v>63</v>
      </c>
      <c r="F43" s="113" t="s">
        <v>134</v>
      </c>
      <c r="G43" s="91" t="s">
        <v>63</v>
      </c>
      <c r="H43" s="41" t="s">
        <v>126</v>
      </c>
      <c r="I43" s="53" t="s">
        <v>130</v>
      </c>
      <c r="J43" s="41" t="s">
        <v>133</v>
      </c>
      <c r="K43" s="85" t="str">
        <f t="shared" si="11"/>
        <v>010101XXXN</v>
      </c>
      <c r="M43" t="str">
        <f t="shared" si="12"/>
        <v>提供者カタログ検索I/F</v>
      </c>
      <c r="N43" t="str">
        <f t="shared" si="13"/>
        <v>01</v>
      </c>
      <c r="O43" t="str">
        <f t="shared" si="14"/>
        <v>提供者カタログ検索I/Fカタログ検索</v>
      </c>
      <c r="P43" t="str">
        <f t="shared" si="15"/>
        <v>01</v>
      </c>
    </row>
    <row r="44" spans="1:16" ht="27.6" customHeight="1">
      <c r="A44" s="79">
        <f t="shared" si="0"/>
        <v>30</v>
      </c>
      <c r="B44" s="41" t="s">
        <v>74</v>
      </c>
      <c r="C44" s="41" t="s">
        <v>63</v>
      </c>
      <c r="D44" s="41" t="s">
        <v>83</v>
      </c>
      <c r="E44" s="41" t="s">
        <v>135</v>
      </c>
      <c r="F44" s="41" t="s">
        <v>132</v>
      </c>
      <c r="G44" s="91" t="s">
        <v>123</v>
      </c>
      <c r="H44" s="41" t="s">
        <v>126</v>
      </c>
      <c r="I44" s="53" t="s">
        <v>127</v>
      </c>
      <c r="J44" s="41" t="s">
        <v>128</v>
      </c>
      <c r="K44" s="85" t="str">
        <f t="shared" si="11"/>
        <v>010200XXXE</v>
      </c>
      <c r="M44" t="str">
        <f t="shared" si="12"/>
        <v>提供者データ交換I/F</v>
      </c>
      <c r="N44" t="str">
        <f t="shared" si="13"/>
        <v>02</v>
      </c>
      <c r="O44" t="str">
        <f t="shared" si="14"/>
        <v>提供者データ交換I/Fサブシステム内共通機能</v>
      </c>
      <c r="P44" t="str">
        <f t="shared" si="15"/>
        <v>00</v>
      </c>
    </row>
    <row r="45" spans="1:16" ht="27.6" customHeight="1">
      <c r="A45" s="79">
        <f t="shared" si="0"/>
        <v>31</v>
      </c>
      <c r="B45" s="41" t="s">
        <v>74</v>
      </c>
      <c r="C45" s="41" t="s">
        <v>63</v>
      </c>
      <c r="D45" s="41" t="s">
        <v>83</v>
      </c>
      <c r="E45" s="41" t="s">
        <v>135</v>
      </c>
      <c r="F45" s="41" t="s">
        <v>132</v>
      </c>
      <c r="G45" s="91" t="s">
        <v>123</v>
      </c>
      <c r="H45" s="41" t="s">
        <v>126</v>
      </c>
      <c r="I45" s="53" t="s">
        <v>130</v>
      </c>
      <c r="J45" s="41" t="s">
        <v>133</v>
      </c>
      <c r="K45" s="85" t="str">
        <f t="shared" si="11"/>
        <v>010200XXXN</v>
      </c>
      <c r="M45" t="str">
        <f t="shared" si="12"/>
        <v>提供者データ交換I/F</v>
      </c>
      <c r="N45" t="str">
        <f t="shared" si="13"/>
        <v>02</v>
      </c>
      <c r="O45" t="str">
        <f t="shared" si="14"/>
        <v>提供者データ交換I/Fサブシステム内共通機能</v>
      </c>
      <c r="P45" t="str">
        <f t="shared" si="15"/>
        <v>00</v>
      </c>
    </row>
    <row r="46" spans="1:16" ht="27.6" customHeight="1">
      <c r="A46" s="79">
        <f t="shared" si="0"/>
        <v>32</v>
      </c>
      <c r="B46" s="41" t="s">
        <v>74</v>
      </c>
      <c r="C46" s="41" t="s">
        <v>63</v>
      </c>
      <c r="D46" s="41" t="s">
        <v>83</v>
      </c>
      <c r="E46" s="41" t="s">
        <v>135</v>
      </c>
      <c r="F46" s="113" t="s">
        <v>138</v>
      </c>
      <c r="G46" s="91" t="s">
        <v>63</v>
      </c>
      <c r="H46" s="41" t="s">
        <v>126</v>
      </c>
      <c r="I46" s="53" t="s">
        <v>127</v>
      </c>
      <c r="J46" s="41" t="s">
        <v>128</v>
      </c>
      <c r="K46" s="85" t="str">
        <f t="shared" si="11"/>
        <v>010201XXXE</v>
      </c>
      <c r="M46" t="str">
        <f t="shared" si="12"/>
        <v>提供者データ交換I/F</v>
      </c>
      <c r="N46" t="str">
        <f t="shared" si="13"/>
        <v>02</v>
      </c>
      <c r="O46" t="str">
        <f t="shared" si="14"/>
        <v>提供者データ交換I/Fデータ交換</v>
      </c>
      <c r="P46" t="str">
        <f t="shared" si="15"/>
        <v>01</v>
      </c>
    </row>
    <row r="47" spans="1:16" ht="27.6" customHeight="1">
      <c r="A47" s="79">
        <f t="shared" si="0"/>
        <v>33</v>
      </c>
      <c r="B47" s="41" t="s">
        <v>74</v>
      </c>
      <c r="C47" s="41" t="s">
        <v>63</v>
      </c>
      <c r="D47" s="41" t="s">
        <v>83</v>
      </c>
      <c r="E47" s="41" t="s">
        <v>135</v>
      </c>
      <c r="F47" s="113" t="s">
        <v>138</v>
      </c>
      <c r="G47" s="91" t="s">
        <v>63</v>
      </c>
      <c r="H47" s="41" t="s">
        <v>126</v>
      </c>
      <c r="I47" s="53" t="s">
        <v>130</v>
      </c>
      <c r="J47" s="41" t="s">
        <v>133</v>
      </c>
      <c r="K47" s="85" t="str">
        <f t="shared" si="11"/>
        <v>010201XXXN</v>
      </c>
      <c r="M47" t="str">
        <f t="shared" si="12"/>
        <v>提供者データ交換I/F</v>
      </c>
      <c r="N47" t="str">
        <f t="shared" si="13"/>
        <v>02</v>
      </c>
      <c r="O47" t="str">
        <f t="shared" si="14"/>
        <v>提供者データ交換I/Fデータ交換</v>
      </c>
      <c r="P47" t="str">
        <f t="shared" si="15"/>
        <v>01</v>
      </c>
    </row>
    <row r="48" spans="1:16" ht="27.6" customHeight="1">
      <c r="A48" s="79">
        <f t="shared" si="0"/>
        <v>34</v>
      </c>
      <c r="B48" s="41" t="s">
        <v>74</v>
      </c>
      <c r="C48" s="41" t="s">
        <v>63</v>
      </c>
      <c r="D48" s="41" t="s">
        <v>85</v>
      </c>
      <c r="E48" s="41" t="s">
        <v>70</v>
      </c>
      <c r="F48" s="41" t="s">
        <v>132</v>
      </c>
      <c r="G48" s="91" t="s">
        <v>123</v>
      </c>
      <c r="H48" s="41" t="s">
        <v>126</v>
      </c>
      <c r="I48" s="53" t="s">
        <v>127</v>
      </c>
      <c r="J48" s="41" t="s">
        <v>128</v>
      </c>
      <c r="K48" s="85" t="str">
        <f t="shared" si="11"/>
        <v>010300XXXE</v>
      </c>
      <c r="M48" t="str">
        <f t="shared" si="12"/>
        <v>提供者来歴管理I/F</v>
      </c>
      <c r="N48" t="str">
        <f t="shared" si="13"/>
        <v>03</v>
      </c>
      <c r="O48" t="str">
        <f t="shared" si="14"/>
        <v>提供者来歴管理I/Fサブシステム内共通機能</v>
      </c>
      <c r="P48" t="str">
        <f t="shared" si="15"/>
        <v>00</v>
      </c>
    </row>
    <row r="49" spans="1:16" ht="27.6" customHeight="1">
      <c r="A49" s="79">
        <f t="shared" si="0"/>
        <v>35</v>
      </c>
      <c r="B49" s="41" t="s">
        <v>74</v>
      </c>
      <c r="C49" s="41" t="s">
        <v>63</v>
      </c>
      <c r="D49" s="41" t="s">
        <v>85</v>
      </c>
      <c r="E49" s="41" t="s">
        <v>70</v>
      </c>
      <c r="F49" s="41" t="s">
        <v>132</v>
      </c>
      <c r="G49" s="91" t="s">
        <v>123</v>
      </c>
      <c r="H49" s="41" t="s">
        <v>126</v>
      </c>
      <c r="I49" s="53" t="s">
        <v>130</v>
      </c>
      <c r="J49" s="41" t="s">
        <v>133</v>
      </c>
      <c r="K49" s="85" t="str">
        <f t="shared" si="11"/>
        <v>010300XXXN</v>
      </c>
      <c r="M49" t="str">
        <f t="shared" si="12"/>
        <v>提供者来歴管理I/F</v>
      </c>
      <c r="N49" t="str">
        <f t="shared" si="13"/>
        <v>03</v>
      </c>
      <c r="O49" t="str">
        <f t="shared" si="14"/>
        <v>提供者来歴管理I/Fサブシステム内共通機能</v>
      </c>
      <c r="P49" t="str">
        <f t="shared" si="15"/>
        <v>00</v>
      </c>
    </row>
    <row r="50" spans="1:16" ht="27.6" customHeight="1">
      <c r="A50" s="79">
        <f t="shared" ref="A50:A74" si="16">ROW()-ROW(A$14)</f>
        <v>36</v>
      </c>
      <c r="B50" s="41" t="s">
        <v>74</v>
      </c>
      <c r="C50" s="41" t="s">
        <v>63</v>
      </c>
      <c r="D50" s="41" t="s">
        <v>85</v>
      </c>
      <c r="E50" s="41" t="s">
        <v>70</v>
      </c>
      <c r="F50" s="113" t="s">
        <v>139</v>
      </c>
      <c r="G50" s="91" t="s">
        <v>63</v>
      </c>
      <c r="H50" s="41" t="s">
        <v>126</v>
      </c>
      <c r="I50" s="53" t="s">
        <v>127</v>
      </c>
      <c r="J50" s="41" t="s">
        <v>128</v>
      </c>
      <c r="K50" s="85" t="str">
        <f t="shared" ref="K50:K74" si="17">C50&amp;E50&amp;G50&amp;"XXX"&amp;J50</f>
        <v>010301XXXE</v>
      </c>
      <c r="M50" t="str">
        <f t="shared" si="12"/>
        <v>提供者来歴管理I/F</v>
      </c>
      <c r="N50" t="str">
        <f t="shared" si="13"/>
        <v>03</v>
      </c>
      <c r="O50" t="str">
        <f t="shared" si="14"/>
        <v>提供者来歴管理I/F送信履歴登録</v>
      </c>
      <c r="P50" t="str">
        <f t="shared" si="15"/>
        <v>01</v>
      </c>
    </row>
    <row r="51" spans="1:16" ht="27.6" customHeight="1">
      <c r="A51" s="79">
        <f t="shared" si="16"/>
        <v>37</v>
      </c>
      <c r="B51" s="41" t="s">
        <v>74</v>
      </c>
      <c r="C51" s="41" t="s">
        <v>63</v>
      </c>
      <c r="D51" s="41" t="s">
        <v>85</v>
      </c>
      <c r="E51" s="41" t="s">
        <v>70</v>
      </c>
      <c r="F51" s="113" t="s">
        <v>139</v>
      </c>
      <c r="G51" s="91" t="s">
        <v>63</v>
      </c>
      <c r="H51" s="41" t="s">
        <v>126</v>
      </c>
      <c r="I51" s="53" t="s">
        <v>130</v>
      </c>
      <c r="J51" s="41" t="s">
        <v>133</v>
      </c>
      <c r="K51" s="85" t="str">
        <f t="shared" si="17"/>
        <v>010301XXXN</v>
      </c>
      <c r="M51" t="str">
        <f t="shared" si="12"/>
        <v>提供者来歴管理I/F</v>
      </c>
      <c r="N51" t="str">
        <f t="shared" si="13"/>
        <v>03</v>
      </c>
      <c r="O51" t="str">
        <f t="shared" si="14"/>
        <v>提供者来歴管理I/F送信履歴登録</v>
      </c>
      <c r="P51" t="str">
        <f t="shared" si="15"/>
        <v>01</v>
      </c>
    </row>
    <row r="52" spans="1:16" ht="27.6" customHeight="1">
      <c r="A52" s="79">
        <f t="shared" si="16"/>
        <v>38</v>
      </c>
      <c r="B52" s="41" t="s">
        <v>74</v>
      </c>
      <c r="C52" s="41" t="s">
        <v>63</v>
      </c>
      <c r="D52" s="41" t="s">
        <v>85</v>
      </c>
      <c r="E52" s="41" t="s">
        <v>70</v>
      </c>
      <c r="F52" s="113" t="s">
        <v>93</v>
      </c>
      <c r="G52" s="91" t="s">
        <v>135</v>
      </c>
      <c r="H52" s="41" t="s">
        <v>126</v>
      </c>
      <c r="I52" s="53" t="s">
        <v>127</v>
      </c>
      <c r="J52" s="41" t="s">
        <v>128</v>
      </c>
      <c r="K52" s="85" t="str">
        <f t="shared" si="17"/>
        <v>010302XXXE</v>
      </c>
      <c r="M52" t="str">
        <f t="shared" si="12"/>
        <v>提供者来歴管理I/F</v>
      </c>
      <c r="N52" t="str">
        <f t="shared" si="13"/>
        <v>03</v>
      </c>
      <c r="O52" t="str">
        <f t="shared" si="14"/>
        <v>提供者来歴管理I/Fデータ証憑通知（送信）</v>
      </c>
      <c r="P52" t="str">
        <f t="shared" si="15"/>
        <v>02</v>
      </c>
    </row>
    <row r="53" spans="1:16" ht="27.6" customHeight="1">
      <c r="A53" s="79">
        <f t="shared" si="16"/>
        <v>39</v>
      </c>
      <c r="B53" s="41" t="s">
        <v>74</v>
      </c>
      <c r="C53" s="41" t="s">
        <v>63</v>
      </c>
      <c r="D53" s="41" t="s">
        <v>85</v>
      </c>
      <c r="E53" s="41" t="s">
        <v>70</v>
      </c>
      <c r="F53" s="113" t="s">
        <v>93</v>
      </c>
      <c r="G53" s="91" t="s">
        <v>135</v>
      </c>
      <c r="H53" s="41" t="s">
        <v>126</v>
      </c>
      <c r="I53" s="53" t="s">
        <v>130</v>
      </c>
      <c r="J53" s="41" t="s">
        <v>133</v>
      </c>
      <c r="K53" s="85" t="str">
        <f t="shared" si="17"/>
        <v>010302XXXN</v>
      </c>
      <c r="M53" t="str">
        <f t="shared" si="12"/>
        <v>提供者来歴管理I/F</v>
      </c>
      <c r="N53" t="str">
        <f t="shared" si="13"/>
        <v>03</v>
      </c>
      <c r="O53" t="str">
        <f t="shared" si="14"/>
        <v>提供者来歴管理I/Fデータ証憑通知（送信）</v>
      </c>
      <c r="P53" t="str">
        <f t="shared" si="15"/>
        <v>02</v>
      </c>
    </row>
    <row r="54" spans="1:16" ht="27.6" customHeight="1">
      <c r="A54" s="79">
        <f t="shared" si="16"/>
        <v>40</v>
      </c>
      <c r="B54" s="41" t="s">
        <v>74</v>
      </c>
      <c r="C54" s="41" t="s">
        <v>63</v>
      </c>
      <c r="D54" s="41" t="s">
        <v>140</v>
      </c>
      <c r="E54" s="41" t="s">
        <v>100</v>
      </c>
      <c r="F54" s="41" t="s">
        <v>132</v>
      </c>
      <c r="G54" s="91" t="s">
        <v>123</v>
      </c>
      <c r="H54" s="41" t="s">
        <v>126</v>
      </c>
      <c r="I54" s="53" t="s">
        <v>127</v>
      </c>
      <c r="J54" s="41" t="s">
        <v>128</v>
      </c>
      <c r="K54" s="85" t="str">
        <f t="shared" si="17"/>
        <v>010400XXXE</v>
      </c>
      <c r="M54" t="str">
        <f t="shared" si="12"/>
        <v>提供者認可I/F</v>
      </c>
      <c r="N54" t="str">
        <f t="shared" si="13"/>
        <v>04</v>
      </c>
      <c r="O54" t="str">
        <f t="shared" si="14"/>
        <v>提供者認可I/Fサブシステム内共通機能</v>
      </c>
      <c r="P54" t="str">
        <f t="shared" si="15"/>
        <v>00</v>
      </c>
    </row>
    <row r="55" spans="1:16" ht="27.6" customHeight="1">
      <c r="A55" s="79">
        <f t="shared" si="16"/>
        <v>41</v>
      </c>
      <c r="B55" s="41" t="s">
        <v>74</v>
      </c>
      <c r="C55" s="41" t="s">
        <v>63</v>
      </c>
      <c r="D55" s="41" t="s">
        <v>140</v>
      </c>
      <c r="E55" s="41" t="s">
        <v>100</v>
      </c>
      <c r="F55" s="41" t="s">
        <v>132</v>
      </c>
      <c r="G55" s="91" t="s">
        <v>123</v>
      </c>
      <c r="H55" s="41" t="s">
        <v>126</v>
      </c>
      <c r="I55" s="53" t="s">
        <v>130</v>
      </c>
      <c r="J55" s="41" t="s">
        <v>133</v>
      </c>
      <c r="K55" s="85" t="str">
        <f t="shared" si="17"/>
        <v>010400XXXN</v>
      </c>
      <c r="M55" t="str">
        <f t="shared" si="12"/>
        <v>提供者認可I/F</v>
      </c>
      <c r="N55" t="str">
        <f t="shared" si="13"/>
        <v>04</v>
      </c>
      <c r="O55" t="str">
        <f t="shared" si="14"/>
        <v>提供者認可I/Fサブシステム内共通機能</v>
      </c>
      <c r="P55" t="str">
        <f t="shared" si="15"/>
        <v>00</v>
      </c>
    </row>
    <row r="56" spans="1:16" ht="27.6" customHeight="1">
      <c r="A56" s="79">
        <f t="shared" si="16"/>
        <v>42</v>
      </c>
      <c r="B56" s="41" t="s">
        <v>74</v>
      </c>
      <c r="C56" s="41" t="s">
        <v>63</v>
      </c>
      <c r="D56" s="41" t="s">
        <v>140</v>
      </c>
      <c r="E56" s="41" t="s">
        <v>100</v>
      </c>
      <c r="F56" s="113" t="s">
        <v>141</v>
      </c>
      <c r="G56" s="91" t="s">
        <v>63</v>
      </c>
      <c r="H56" s="41" t="s">
        <v>126</v>
      </c>
      <c r="I56" s="53" t="s">
        <v>127</v>
      </c>
      <c r="J56" s="41" t="s">
        <v>128</v>
      </c>
      <c r="K56" s="85" t="str">
        <f>C56&amp;E56&amp;G56&amp;"XXX"&amp;J56</f>
        <v>010401XXXE</v>
      </c>
      <c r="M56" t="str">
        <f>B56&amp;D56</f>
        <v>提供者認可I/F</v>
      </c>
      <c r="N56" t="str">
        <f>E56</f>
        <v>04</v>
      </c>
      <c r="O56" t="str">
        <f>B56&amp;D56&amp;F56</f>
        <v>提供者認可I/F認可トークン取得</v>
      </c>
      <c r="P56" t="str">
        <f>G56</f>
        <v>01</v>
      </c>
    </row>
    <row r="57" spans="1:16" ht="27.6" customHeight="1">
      <c r="A57" s="79">
        <f t="shared" si="16"/>
        <v>43</v>
      </c>
      <c r="B57" s="41" t="s">
        <v>74</v>
      </c>
      <c r="C57" s="41" t="s">
        <v>63</v>
      </c>
      <c r="D57" s="41" t="s">
        <v>140</v>
      </c>
      <c r="E57" s="41" t="s">
        <v>100</v>
      </c>
      <c r="F57" s="113" t="s">
        <v>141</v>
      </c>
      <c r="G57" s="91" t="s">
        <v>63</v>
      </c>
      <c r="H57" s="41" t="s">
        <v>126</v>
      </c>
      <c r="I57" s="53" t="s">
        <v>130</v>
      </c>
      <c r="J57" s="41" t="s">
        <v>133</v>
      </c>
      <c r="K57" s="85" t="str">
        <f>C57&amp;E57&amp;G57&amp;"XXX"&amp;J57</f>
        <v>010401XXXN</v>
      </c>
      <c r="M57" t="str">
        <f>B57&amp;D57</f>
        <v>提供者認可I/F</v>
      </c>
      <c r="N57" t="str">
        <f>E57</f>
        <v>04</v>
      </c>
      <c r="O57" t="str">
        <f>B57&amp;D57&amp;F57</f>
        <v>提供者認可I/F認可トークン取得</v>
      </c>
      <c r="P57" t="str">
        <f>G57</f>
        <v>01</v>
      </c>
    </row>
    <row r="58" spans="1:16" ht="27.6" customHeight="1">
      <c r="A58" s="79">
        <f t="shared" si="16"/>
        <v>44</v>
      </c>
      <c r="B58" s="41" t="s">
        <v>74</v>
      </c>
      <c r="C58" s="41" t="s">
        <v>63</v>
      </c>
      <c r="D58" s="41" t="s">
        <v>140</v>
      </c>
      <c r="E58" s="41" t="s">
        <v>100</v>
      </c>
      <c r="F58" s="113" t="s">
        <v>142</v>
      </c>
      <c r="G58" s="91" t="s">
        <v>135</v>
      </c>
      <c r="H58" s="41" t="s">
        <v>126</v>
      </c>
      <c r="I58" s="53" t="s">
        <v>127</v>
      </c>
      <c r="J58" s="41" t="s">
        <v>128</v>
      </c>
      <c r="K58" s="85" t="str">
        <f t="shared" si="17"/>
        <v>010402XXXE</v>
      </c>
      <c r="M58" t="str">
        <f t="shared" si="12"/>
        <v>提供者認可I/F</v>
      </c>
      <c r="N58" t="str">
        <f t="shared" si="13"/>
        <v>04</v>
      </c>
      <c r="O58" t="str">
        <f t="shared" si="14"/>
        <v>提供者認可I/F認可トークン検証</v>
      </c>
      <c r="P58" t="str">
        <f t="shared" si="15"/>
        <v>02</v>
      </c>
    </row>
    <row r="59" spans="1:16" ht="27.6" customHeight="1">
      <c r="A59" s="79">
        <f t="shared" si="16"/>
        <v>45</v>
      </c>
      <c r="B59" s="41" t="s">
        <v>74</v>
      </c>
      <c r="C59" s="41" t="s">
        <v>63</v>
      </c>
      <c r="D59" s="41" t="s">
        <v>140</v>
      </c>
      <c r="E59" s="41" t="s">
        <v>100</v>
      </c>
      <c r="F59" s="113" t="s">
        <v>142</v>
      </c>
      <c r="G59" s="91" t="s">
        <v>135</v>
      </c>
      <c r="H59" s="41" t="s">
        <v>126</v>
      </c>
      <c r="I59" s="53" t="s">
        <v>130</v>
      </c>
      <c r="J59" s="41" t="s">
        <v>133</v>
      </c>
      <c r="K59" s="85" t="str">
        <f t="shared" si="17"/>
        <v>010402XXXN</v>
      </c>
      <c r="M59" t="str">
        <f t="shared" si="12"/>
        <v>提供者認可I/F</v>
      </c>
      <c r="N59" t="str">
        <f t="shared" si="13"/>
        <v>04</v>
      </c>
      <c r="O59" t="str">
        <f t="shared" si="14"/>
        <v>提供者認可I/F認可トークン検証</v>
      </c>
      <c r="P59" t="str">
        <f t="shared" si="15"/>
        <v>02</v>
      </c>
    </row>
    <row r="60" spans="1:16" ht="27.6" customHeight="1">
      <c r="A60" s="79">
        <f t="shared" si="16"/>
        <v>46</v>
      </c>
      <c r="B60" s="41" t="s">
        <v>74</v>
      </c>
      <c r="C60" s="41" t="s">
        <v>63</v>
      </c>
      <c r="D60" s="41" t="s">
        <v>140</v>
      </c>
      <c r="E60" s="41" t="s">
        <v>100</v>
      </c>
      <c r="F60" s="113" t="s">
        <v>143</v>
      </c>
      <c r="G60" s="91" t="s">
        <v>144</v>
      </c>
      <c r="H60" s="41" t="s">
        <v>126</v>
      </c>
      <c r="I60" s="53" t="s">
        <v>127</v>
      </c>
      <c r="J60" s="41" t="s">
        <v>128</v>
      </c>
      <c r="K60" s="85" t="str">
        <f t="shared" si="17"/>
        <v>010406XXXE</v>
      </c>
      <c r="M60" t="str">
        <f t="shared" si="12"/>
        <v>提供者認可I/F</v>
      </c>
      <c r="N60" t="str">
        <f t="shared" si="13"/>
        <v>04</v>
      </c>
      <c r="O60" t="str">
        <f t="shared" si="14"/>
        <v>提供者認可I/F認可確認</v>
      </c>
      <c r="P60" t="str">
        <f t="shared" si="15"/>
        <v>06</v>
      </c>
    </row>
    <row r="61" spans="1:16" ht="27.6" customHeight="1">
      <c r="A61" s="79">
        <f t="shared" si="16"/>
        <v>47</v>
      </c>
      <c r="B61" s="41" t="s">
        <v>74</v>
      </c>
      <c r="C61" s="41" t="s">
        <v>63</v>
      </c>
      <c r="D61" s="41" t="s">
        <v>140</v>
      </c>
      <c r="E61" s="41" t="s">
        <v>100</v>
      </c>
      <c r="F61" s="113" t="s">
        <v>143</v>
      </c>
      <c r="G61" s="91" t="s">
        <v>144</v>
      </c>
      <c r="H61" s="41" t="s">
        <v>126</v>
      </c>
      <c r="I61" s="53" t="s">
        <v>130</v>
      </c>
      <c r="J61" s="41" t="s">
        <v>133</v>
      </c>
      <c r="K61" s="85" t="str">
        <f t="shared" si="17"/>
        <v>010406XXXN</v>
      </c>
      <c r="M61" t="str">
        <f t="shared" si="12"/>
        <v>提供者認可I/F</v>
      </c>
      <c r="N61" t="str">
        <f t="shared" si="13"/>
        <v>04</v>
      </c>
      <c r="O61" t="str">
        <f t="shared" si="14"/>
        <v>提供者認可I/F認可確認</v>
      </c>
      <c r="P61" t="str">
        <f t="shared" si="15"/>
        <v>06</v>
      </c>
    </row>
    <row r="62" spans="1:16" ht="27.6" customHeight="1">
      <c r="A62" s="79">
        <f t="shared" si="16"/>
        <v>48</v>
      </c>
      <c r="B62" s="41" t="s">
        <v>94</v>
      </c>
      <c r="C62" s="41" t="s">
        <v>135</v>
      </c>
      <c r="D62" s="41" t="s">
        <v>75</v>
      </c>
      <c r="E62" s="41" t="s">
        <v>123</v>
      </c>
      <c r="F62" s="113" t="s">
        <v>132</v>
      </c>
      <c r="G62" s="91" t="s">
        <v>123</v>
      </c>
      <c r="H62" s="41" t="s">
        <v>126</v>
      </c>
      <c r="I62" s="53" t="s">
        <v>127</v>
      </c>
      <c r="J62" s="41" t="s">
        <v>128</v>
      </c>
      <c r="K62" s="85" t="str">
        <f t="shared" si="17"/>
        <v>020000XXXE</v>
      </c>
      <c r="M62" t="str">
        <f t="shared" si="12"/>
        <v>利用者コネクタメイン</v>
      </c>
      <c r="N62" t="str">
        <f t="shared" si="13"/>
        <v>00</v>
      </c>
      <c r="O62" t="str">
        <f t="shared" si="14"/>
        <v>利用者コネクタメインサブシステム内共通機能</v>
      </c>
      <c r="P62" t="str">
        <f t="shared" si="15"/>
        <v>00</v>
      </c>
    </row>
    <row r="63" spans="1:16" ht="27.6" customHeight="1">
      <c r="A63" s="79">
        <f t="shared" si="16"/>
        <v>49</v>
      </c>
      <c r="B63" s="41" t="s">
        <v>94</v>
      </c>
      <c r="C63" s="41" t="s">
        <v>135</v>
      </c>
      <c r="D63" s="41" t="s">
        <v>75</v>
      </c>
      <c r="E63" s="41" t="s">
        <v>123</v>
      </c>
      <c r="F63" s="113" t="s">
        <v>132</v>
      </c>
      <c r="G63" s="91" t="s">
        <v>123</v>
      </c>
      <c r="H63" s="41" t="s">
        <v>126</v>
      </c>
      <c r="I63" s="53" t="s">
        <v>130</v>
      </c>
      <c r="J63" s="41" t="s">
        <v>133</v>
      </c>
      <c r="K63" s="85" t="str">
        <f t="shared" si="17"/>
        <v>020000XXXN</v>
      </c>
      <c r="M63" t="str">
        <f t="shared" si="12"/>
        <v>利用者コネクタメイン</v>
      </c>
      <c r="N63" t="str">
        <f t="shared" si="13"/>
        <v>00</v>
      </c>
      <c r="O63" t="str">
        <f t="shared" si="14"/>
        <v>利用者コネクタメインサブシステム内共通機能</v>
      </c>
      <c r="P63" t="str">
        <f t="shared" si="15"/>
        <v>00</v>
      </c>
    </row>
    <row r="64" spans="1:16" ht="27.6" customHeight="1">
      <c r="A64" s="79">
        <f t="shared" si="16"/>
        <v>50</v>
      </c>
      <c r="B64" s="41" t="s">
        <v>94</v>
      </c>
      <c r="C64" s="41" t="s">
        <v>135</v>
      </c>
      <c r="D64" s="41" t="s">
        <v>75</v>
      </c>
      <c r="E64" s="41" t="s">
        <v>123</v>
      </c>
      <c r="F64" s="113" t="s">
        <v>134</v>
      </c>
      <c r="G64" s="91" t="s">
        <v>63</v>
      </c>
      <c r="H64" s="41" t="s">
        <v>126</v>
      </c>
      <c r="I64" s="53" t="s">
        <v>127</v>
      </c>
      <c r="J64" s="41" t="s">
        <v>128</v>
      </c>
      <c r="K64" s="85" t="str">
        <f t="shared" si="17"/>
        <v>020001XXXE</v>
      </c>
      <c r="M64" t="str">
        <f t="shared" si="12"/>
        <v>利用者コネクタメイン</v>
      </c>
      <c r="N64" t="str">
        <f t="shared" si="13"/>
        <v>00</v>
      </c>
      <c r="O64" t="str">
        <f t="shared" si="14"/>
        <v>利用者コネクタメインカタログ検索</v>
      </c>
      <c r="P64" t="str">
        <f t="shared" si="15"/>
        <v>01</v>
      </c>
    </row>
    <row r="65" spans="1:16" ht="27.6" customHeight="1">
      <c r="A65" s="79">
        <f t="shared" si="16"/>
        <v>51</v>
      </c>
      <c r="B65" s="41" t="s">
        <v>94</v>
      </c>
      <c r="C65" s="41" t="s">
        <v>135</v>
      </c>
      <c r="D65" s="41" t="s">
        <v>75</v>
      </c>
      <c r="E65" s="41" t="s">
        <v>123</v>
      </c>
      <c r="F65" s="113" t="s">
        <v>134</v>
      </c>
      <c r="G65" s="91" t="s">
        <v>63</v>
      </c>
      <c r="H65" s="41" t="s">
        <v>126</v>
      </c>
      <c r="I65" s="53" t="s">
        <v>130</v>
      </c>
      <c r="J65" s="41" t="s">
        <v>133</v>
      </c>
      <c r="K65" s="85" t="str">
        <f t="shared" si="17"/>
        <v>020001XXXN</v>
      </c>
      <c r="M65" t="str">
        <f t="shared" si="12"/>
        <v>利用者コネクタメイン</v>
      </c>
      <c r="N65" t="str">
        <f t="shared" si="13"/>
        <v>00</v>
      </c>
      <c r="O65" t="str">
        <f t="shared" si="14"/>
        <v>利用者コネクタメインカタログ検索</v>
      </c>
      <c r="P65" t="str">
        <f t="shared" si="15"/>
        <v>01</v>
      </c>
    </row>
    <row r="66" spans="1:16" ht="27.6" customHeight="1">
      <c r="A66" s="79">
        <f t="shared" si="16"/>
        <v>52</v>
      </c>
      <c r="B66" s="41" t="s">
        <v>94</v>
      </c>
      <c r="C66" s="41" t="s">
        <v>135</v>
      </c>
      <c r="D66" s="41" t="s">
        <v>75</v>
      </c>
      <c r="E66" s="41" t="s">
        <v>123</v>
      </c>
      <c r="F66" s="113" t="s">
        <v>145</v>
      </c>
      <c r="G66" s="91" t="s">
        <v>135</v>
      </c>
      <c r="H66" s="41" t="s">
        <v>126</v>
      </c>
      <c r="I66" s="53" t="s">
        <v>127</v>
      </c>
      <c r="J66" s="41" t="s">
        <v>128</v>
      </c>
      <c r="K66" s="85" t="str">
        <f t="shared" si="17"/>
        <v>020002XXXE</v>
      </c>
      <c r="M66" t="str">
        <f t="shared" si="12"/>
        <v>利用者コネクタメイン</v>
      </c>
      <c r="N66" t="str">
        <f t="shared" si="13"/>
        <v>00</v>
      </c>
      <c r="O66" t="str">
        <f t="shared" si="14"/>
        <v>利用者コネクタメインデータ取得（CADDE）</v>
      </c>
      <c r="P66" t="str">
        <f t="shared" si="15"/>
        <v>02</v>
      </c>
    </row>
    <row r="67" spans="1:16" ht="27.6" customHeight="1">
      <c r="A67" s="79">
        <f t="shared" si="16"/>
        <v>53</v>
      </c>
      <c r="B67" s="41" t="s">
        <v>94</v>
      </c>
      <c r="C67" s="41" t="s">
        <v>135</v>
      </c>
      <c r="D67" s="41" t="s">
        <v>75</v>
      </c>
      <c r="E67" s="41" t="s">
        <v>123</v>
      </c>
      <c r="F67" s="113" t="s">
        <v>145</v>
      </c>
      <c r="G67" s="91" t="s">
        <v>135</v>
      </c>
      <c r="H67" s="41" t="s">
        <v>126</v>
      </c>
      <c r="I67" s="53" t="s">
        <v>130</v>
      </c>
      <c r="J67" s="41" t="s">
        <v>133</v>
      </c>
      <c r="K67" s="85" t="str">
        <f t="shared" si="17"/>
        <v>020002XXXN</v>
      </c>
      <c r="M67" t="str">
        <f t="shared" si="12"/>
        <v>利用者コネクタメイン</v>
      </c>
      <c r="N67" t="str">
        <f t="shared" si="13"/>
        <v>00</v>
      </c>
      <c r="O67" t="str">
        <f t="shared" si="14"/>
        <v>利用者コネクタメインデータ取得（CADDE）</v>
      </c>
      <c r="P67" t="str">
        <f t="shared" si="15"/>
        <v>02</v>
      </c>
    </row>
    <row r="68" spans="1:16" ht="27.6" customHeight="1">
      <c r="A68" s="79">
        <f t="shared" si="16"/>
        <v>54</v>
      </c>
      <c r="B68" s="41" t="s">
        <v>94</v>
      </c>
      <c r="C68" s="41" t="s">
        <v>135</v>
      </c>
      <c r="D68" s="41" t="s">
        <v>75</v>
      </c>
      <c r="E68" s="41" t="s">
        <v>123</v>
      </c>
      <c r="F68" s="113" t="s">
        <v>146</v>
      </c>
      <c r="G68" s="91" t="s">
        <v>70</v>
      </c>
      <c r="H68" s="41" t="s">
        <v>126</v>
      </c>
      <c r="I68" s="53" t="s">
        <v>127</v>
      </c>
      <c r="J68" s="41" t="s">
        <v>128</v>
      </c>
      <c r="K68" s="85" t="str">
        <f t="shared" si="17"/>
        <v>020003XXXE</v>
      </c>
      <c r="M68" t="str">
        <f t="shared" si="12"/>
        <v>利用者コネクタメイン</v>
      </c>
      <c r="N68" t="str">
        <f t="shared" si="13"/>
        <v>00</v>
      </c>
      <c r="O68" t="str">
        <f t="shared" si="14"/>
        <v>利用者コネクタメインデータ取得（HTTPS NGSI）</v>
      </c>
      <c r="P68" t="str">
        <f t="shared" si="15"/>
        <v>03</v>
      </c>
    </row>
    <row r="69" spans="1:16" ht="27.6" customHeight="1">
      <c r="A69" s="79">
        <f t="shared" si="16"/>
        <v>55</v>
      </c>
      <c r="B69" s="41" t="s">
        <v>94</v>
      </c>
      <c r="C69" s="41" t="s">
        <v>135</v>
      </c>
      <c r="D69" s="41" t="s">
        <v>75</v>
      </c>
      <c r="E69" s="41" t="s">
        <v>123</v>
      </c>
      <c r="F69" s="113" t="s">
        <v>146</v>
      </c>
      <c r="G69" s="91" t="s">
        <v>70</v>
      </c>
      <c r="H69" s="41" t="s">
        <v>126</v>
      </c>
      <c r="I69" s="53" t="s">
        <v>130</v>
      </c>
      <c r="J69" s="41" t="s">
        <v>133</v>
      </c>
      <c r="K69" s="85" t="str">
        <f t="shared" si="17"/>
        <v>020003XXXN</v>
      </c>
      <c r="M69" t="str">
        <f t="shared" si="12"/>
        <v>利用者コネクタメイン</v>
      </c>
      <c r="N69" t="str">
        <f t="shared" si="13"/>
        <v>00</v>
      </c>
      <c r="O69" t="str">
        <f t="shared" si="14"/>
        <v>利用者コネクタメインデータ取得（HTTPS NGSI）</v>
      </c>
      <c r="P69" t="str">
        <f t="shared" si="15"/>
        <v>03</v>
      </c>
    </row>
    <row r="70" spans="1:16" ht="27.6" customHeight="1">
      <c r="A70" s="79">
        <f t="shared" si="16"/>
        <v>56</v>
      </c>
      <c r="B70" s="41" t="s">
        <v>94</v>
      </c>
      <c r="C70" s="41" t="s">
        <v>135</v>
      </c>
      <c r="D70" s="41" t="s">
        <v>75</v>
      </c>
      <c r="E70" s="41" t="s">
        <v>123</v>
      </c>
      <c r="F70" s="113" t="s">
        <v>147</v>
      </c>
      <c r="G70" s="91" t="s">
        <v>89</v>
      </c>
      <c r="H70" s="41" t="s">
        <v>126</v>
      </c>
      <c r="I70" s="53" t="s">
        <v>127</v>
      </c>
      <c r="J70" s="41" t="s">
        <v>128</v>
      </c>
      <c r="K70" s="85" t="str">
        <f t="shared" ref="K70" si="18">C70&amp;E70&amp;G70&amp;"XXX"&amp;J70</f>
        <v>020004XXXE</v>
      </c>
      <c r="M70" t="str">
        <f t="shared" ref="M70" si="19">B70&amp;D70</f>
        <v>利用者コネクタメイン</v>
      </c>
      <c r="N70" t="str">
        <f t="shared" ref="N70" si="20">E70</f>
        <v>00</v>
      </c>
      <c r="O70" t="str">
        <f t="shared" ref="O70" si="21">B70&amp;D70&amp;F70</f>
        <v>利用者コネクタメインデータ取得（メイン処理）</v>
      </c>
      <c r="P70" t="str">
        <f t="shared" ref="P70" si="22">G70</f>
        <v>04</v>
      </c>
    </row>
    <row r="71" spans="1:16" ht="27.6" customHeight="1">
      <c r="A71" s="79">
        <f t="shared" si="16"/>
        <v>57</v>
      </c>
      <c r="B71" s="41" t="s">
        <v>94</v>
      </c>
      <c r="C71" s="41" t="s">
        <v>135</v>
      </c>
      <c r="D71" s="41" t="s">
        <v>75</v>
      </c>
      <c r="E71" s="41" t="s">
        <v>123</v>
      </c>
      <c r="F71" s="113" t="s">
        <v>148</v>
      </c>
      <c r="G71" s="91" t="s">
        <v>92</v>
      </c>
      <c r="H71" s="41" t="s">
        <v>126</v>
      </c>
      <c r="I71" s="53" t="s">
        <v>127</v>
      </c>
      <c r="J71" s="41" t="s">
        <v>128</v>
      </c>
      <c r="K71" s="85" t="str">
        <f t="shared" si="17"/>
        <v>020005XXXE</v>
      </c>
      <c r="M71" t="str">
        <f t="shared" si="12"/>
        <v>利用者コネクタメイン</v>
      </c>
      <c r="N71" t="str">
        <f t="shared" si="13"/>
        <v>00</v>
      </c>
      <c r="O71" t="str">
        <f t="shared" si="14"/>
        <v>利用者コネクタメイン来歴確認</v>
      </c>
      <c r="P71" t="str">
        <f t="shared" si="15"/>
        <v>05</v>
      </c>
    </row>
    <row r="72" spans="1:16" ht="27.6" customHeight="1">
      <c r="A72" s="79">
        <f t="shared" si="16"/>
        <v>58</v>
      </c>
      <c r="B72" s="41" t="s">
        <v>94</v>
      </c>
      <c r="C72" s="41" t="s">
        <v>135</v>
      </c>
      <c r="D72" s="41" t="s">
        <v>75</v>
      </c>
      <c r="E72" s="41" t="s">
        <v>123</v>
      </c>
      <c r="F72" s="113" t="s">
        <v>148</v>
      </c>
      <c r="G72" s="91" t="s">
        <v>92</v>
      </c>
      <c r="H72" s="41" t="s">
        <v>126</v>
      </c>
      <c r="I72" s="53" t="s">
        <v>130</v>
      </c>
      <c r="J72" s="41" t="s">
        <v>133</v>
      </c>
      <c r="K72" s="85" t="str">
        <f t="shared" si="17"/>
        <v>020005XXXN</v>
      </c>
      <c r="M72" t="str">
        <f t="shared" si="12"/>
        <v>利用者コネクタメイン</v>
      </c>
      <c r="N72" t="str">
        <f t="shared" si="13"/>
        <v>00</v>
      </c>
      <c r="O72" t="str">
        <f t="shared" si="14"/>
        <v>利用者コネクタメイン来歴確認</v>
      </c>
      <c r="P72" t="str">
        <f t="shared" si="15"/>
        <v>05</v>
      </c>
    </row>
    <row r="73" spans="1:16" ht="27.6" customHeight="1">
      <c r="A73" s="79">
        <f t="shared" si="16"/>
        <v>59</v>
      </c>
      <c r="B73" s="41" t="s">
        <v>94</v>
      </c>
      <c r="C73" s="41" t="s">
        <v>135</v>
      </c>
      <c r="D73" s="41" t="s">
        <v>75</v>
      </c>
      <c r="E73" s="41" t="s">
        <v>123</v>
      </c>
      <c r="F73" s="113" t="s">
        <v>149</v>
      </c>
      <c r="G73" s="91" t="s">
        <v>150</v>
      </c>
      <c r="H73" s="41" t="s">
        <v>126</v>
      </c>
      <c r="I73" s="53" t="s">
        <v>127</v>
      </c>
      <c r="J73" s="41" t="s">
        <v>128</v>
      </c>
      <c r="K73" s="85" t="str">
        <f t="shared" si="17"/>
        <v>020006XXXE</v>
      </c>
      <c r="M73" t="str">
        <f t="shared" si="12"/>
        <v>利用者コネクタメイン</v>
      </c>
      <c r="N73" t="str">
        <f t="shared" si="13"/>
        <v>00</v>
      </c>
      <c r="O73" t="str">
        <f t="shared" si="14"/>
        <v>利用者コネクタメイン履歴ID検索</v>
      </c>
      <c r="P73" t="str">
        <f t="shared" si="15"/>
        <v>06</v>
      </c>
    </row>
    <row r="74" spans="1:16" ht="27.6" customHeight="1">
      <c r="A74" s="79">
        <f t="shared" si="16"/>
        <v>60</v>
      </c>
      <c r="B74" s="41" t="s">
        <v>94</v>
      </c>
      <c r="C74" s="41" t="s">
        <v>135</v>
      </c>
      <c r="D74" s="41" t="s">
        <v>75</v>
      </c>
      <c r="E74" s="41" t="s">
        <v>123</v>
      </c>
      <c r="F74" s="113" t="s">
        <v>149</v>
      </c>
      <c r="G74" s="91" t="s">
        <v>150</v>
      </c>
      <c r="H74" s="41" t="s">
        <v>126</v>
      </c>
      <c r="I74" s="53" t="s">
        <v>130</v>
      </c>
      <c r="J74" s="41" t="s">
        <v>133</v>
      </c>
      <c r="K74" s="85" t="str">
        <f t="shared" si="17"/>
        <v>020006XXXN</v>
      </c>
      <c r="M74" t="str">
        <f t="shared" si="12"/>
        <v>利用者コネクタメイン</v>
      </c>
      <c r="N74" t="str">
        <f t="shared" si="13"/>
        <v>00</v>
      </c>
      <c r="O74" t="str">
        <f t="shared" si="14"/>
        <v>利用者コネクタメイン履歴ID検索</v>
      </c>
      <c r="P74" t="str">
        <f t="shared" si="15"/>
        <v>06</v>
      </c>
    </row>
    <row r="75" spans="1:16" ht="27.6" customHeight="1">
      <c r="A75" s="79">
        <f t="shared" ref="A75:A98" si="23">ROW()-ROW(A$14)</f>
        <v>61</v>
      </c>
      <c r="B75" s="41" t="s">
        <v>94</v>
      </c>
      <c r="C75" s="41" t="s">
        <v>135</v>
      </c>
      <c r="D75" s="41" t="s">
        <v>79</v>
      </c>
      <c r="E75" s="41" t="s">
        <v>63</v>
      </c>
      <c r="F75" s="41" t="s">
        <v>132</v>
      </c>
      <c r="G75" s="91" t="s">
        <v>123</v>
      </c>
      <c r="H75" s="41" t="s">
        <v>126</v>
      </c>
      <c r="I75" s="53" t="s">
        <v>127</v>
      </c>
      <c r="J75" s="41" t="s">
        <v>128</v>
      </c>
      <c r="K75" s="85" t="str">
        <f t="shared" ref="K75:K98" si="24">C75&amp;E75&amp;G75&amp;"XXX"&amp;J75</f>
        <v>020100XXXE</v>
      </c>
      <c r="M75" t="str">
        <f t="shared" si="12"/>
        <v>利用者カタログ検索I/F</v>
      </c>
      <c r="N75" t="str">
        <f t="shared" si="13"/>
        <v>01</v>
      </c>
      <c r="O75" t="str">
        <f t="shared" si="14"/>
        <v>利用者カタログ検索I/Fサブシステム内共通機能</v>
      </c>
      <c r="P75" t="str">
        <f t="shared" si="15"/>
        <v>00</v>
      </c>
    </row>
    <row r="76" spans="1:16" ht="27.6" customHeight="1">
      <c r="A76" s="79">
        <f t="shared" si="23"/>
        <v>62</v>
      </c>
      <c r="B76" s="41" t="s">
        <v>94</v>
      </c>
      <c r="C76" s="41" t="s">
        <v>135</v>
      </c>
      <c r="D76" s="41" t="s">
        <v>79</v>
      </c>
      <c r="E76" s="41" t="s">
        <v>63</v>
      </c>
      <c r="F76" s="41" t="s">
        <v>132</v>
      </c>
      <c r="G76" s="91" t="s">
        <v>123</v>
      </c>
      <c r="H76" s="41" t="s">
        <v>126</v>
      </c>
      <c r="I76" s="53" t="s">
        <v>130</v>
      </c>
      <c r="J76" s="41" t="s">
        <v>133</v>
      </c>
      <c r="K76" s="85" t="str">
        <f t="shared" si="24"/>
        <v>020100XXXN</v>
      </c>
      <c r="M76" t="str">
        <f t="shared" si="12"/>
        <v>利用者カタログ検索I/F</v>
      </c>
      <c r="N76" t="str">
        <f t="shared" si="13"/>
        <v>01</v>
      </c>
      <c r="O76" t="str">
        <f t="shared" si="14"/>
        <v>利用者カタログ検索I/Fサブシステム内共通機能</v>
      </c>
      <c r="P76" t="str">
        <f t="shared" si="15"/>
        <v>00</v>
      </c>
    </row>
    <row r="77" spans="1:16" ht="27.6" customHeight="1">
      <c r="A77" s="79">
        <f t="shared" si="23"/>
        <v>63</v>
      </c>
      <c r="B77" s="41" t="s">
        <v>94</v>
      </c>
      <c r="C77" s="41" t="s">
        <v>135</v>
      </c>
      <c r="D77" s="41" t="s">
        <v>79</v>
      </c>
      <c r="E77" s="41" t="s">
        <v>63</v>
      </c>
      <c r="F77" s="113" t="s">
        <v>134</v>
      </c>
      <c r="G77" s="91" t="s">
        <v>63</v>
      </c>
      <c r="H77" s="41" t="s">
        <v>126</v>
      </c>
      <c r="I77" s="53" t="s">
        <v>127</v>
      </c>
      <c r="J77" s="41" t="s">
        <v>128</v>
      </c>
      <c r="K77" s="85" t="str">
        <f t="shared" si="24"/>
        <v>020101XXXE</v>
      </c>
      <c r="M77" t="str">
        <f t="shared" si="12"/>
        <v>利用者カタログ検索I/F</v>
      </c>
      <c r="N77" t="str">
        <f t="shared" si="13"/>
        <v>01</v>
      </c>
      <c r="O77" t="str">
        <f t="shared" si="14"/>
        <v>利用者カタログ検索I/Fカタログ検索</v>
      </c>
      <c r="P77" t="str">
        <f t="shared" si="15"/>
        <v>01</v>
      </c>
    </row>
    <row r="78" spans="1:16" ht="27.6" customHeight="1">
      <c r="A78" s="79">
        <f t="shared" si="23"/>
        <v>64</v>
      </c>
      <c r="B78" s="41" t="s">
        <v>94</v>
      </c>
      <c r="C78" s="41" t="s">
        <v>135</v>
      </c>
      <c r="D78" s="41" t="s">
        <v>79</v>
      </c>
      <c r="E78" s="41" t="s">
        <v>63</v>
      </c>
      <c r="F78" s="113" t="s">
        <v>134</v>
      </c>
      <c r="G78" s="91" t="s">
        <v>63</v>
      </c>
      <c r="H78" s="41" t="s">
        <v>126</v>
      </c>
      <c r="I78" s="53" t="s">
        <v>130</v>
      </c>
      <c r="J78" s="41" t="s">
        <v>133</v>
      </c>
      <c r="K78" s="85" t="str">
        <f t="shared" si="24"/>
        <v>020101XXXN</v>
      </c>
      <c r="M78" t="str">
        <f t="shared" ref="M78:M98" si="25">B78&amp;D78</f>
        <v>利用者カタログ検索I/F</v>
      </c>
      <c r="N78" t="str">
        <f t="shared" ref="N78:N98" si="26">E78</f>
        <v>01</v>
      </c>
      <c r="O78" t="str">
        <f t="shared" ref="O78:O98" si="27">B78&amp;D78&amp;F78</f>
        <v>利用者カタログ検索I/Fカタログ検索</v>
      </c>
      <c r="P78" t="str">
        <f t="shared" ref="P78:P98" si="28">G78</f>
        <v>01</v>
      </c>
    </row>
    <row r="79" spans="1:16" ht="27.6" customHeight="1">
      <c r="A79" s="79">
        <f t="shared" si="23"/>
        <v>65</v>
      </c>
      <c r="B79" s="41" t="s">
        <v>94</v>
      </c>
      <c r="C79" s="41" t="s">
        <v>135</v>
      </c>
      <c r="D79" s="41" t="s">
        <v>83</v>
      </c>
      <c r="E79" s="41" t="s">
        <v>135</v>
      </c>
      <c r="F79" s="41" t="s">
        <v>132</v>
      </c>
      <c r="G79" s="91" t="s">
        <v>123</v>
      </c>
      <c r="H79" s="41" t="s">
        <v>126</v>
      </c>
      <c r="I79" s="53" t="s">
        <v>127</v>
      </c>
      <c r="J79" s="41" t="s">
        <v>128</v>
      </c>
      <c r="K79" s="85" t="str">
        <f t="shared" si="24"/>
        <v>020200XXXE</v>
      </c>
      <c r="M79" t="str">
        <f t="shared" si="25"/>
        <v>利用者データ交換I/F</v>
      </c>
      <c r="N79" t="str">
        <f t="shared" si="26"/>
        <v>02</v>
      </c>
      <c r="O79" t="str">
        <f t="shared" si="27"/>
        <v>利用者データ交換I/Fサブシステム内共通機能</v>
      </c>
      <c r="P79" t="str">
        <f t="shared" si="28"/>
        <v>00</v>
      </c>
    </row>
    <row r="80" spans="1:16" ht="27.6" customHeight="1">
      <c r="A80" s="79">
        <f t="shared" si="23"/>
        <v>66</v>
      </c>
      <c r="B80" s="41" t="s">
        <v>94</v>
      </c>
      <c r="C80" s="41" t="s">
        <v>135</v>
      </c>
      <c r="D80" s="41" t="s">
        <v>83</v>
      </c>
      <c r="E80" s="41" t="s">
        <v>135</v>
      </c>
      <c r="F80" s="41" t="s">
        <v>132</v>
      </c>
      <c r="G80" s="91" t="s">
        <v>123</v>
      </c>
      <c r="H80" s="41" t="s">
        <v>126</v>
      </c>
      <c r="I80" s="53" t="s">
        <v>130</v>
      </c>
      <c r="J80" s="41" t="s">
        <v>133</v>
      </c>
      <c r="K80" s="85" t="str">
        <f t="shared" si="24"/>
        <v>020200XXXN</v>
      </c>
      <c r="M80" t="str">
        <f t="shared" si="25"/>
        <v>利用者データ交換I/F</v>
      </c>
      <c r="N80" t="str">
        <f t="shared" si="26"/>
        <v>02</v>
      </c>
      <c r="O80" t="str">
        <f t="shared" si="27"/>
        <v>利用者データ交換I/Fサブシステム内共通機能</v>
      </c>
      <c r="P80" t="str">
        <f t="shared" si="28"/>
        <v>00</v>
      </c>
    </row>
    <row r="81" spans="1:16" ht="27.6" customHeight="1">
      <c r="A81" s="79">
        <f t="shared" si="23"/>
        <v>67</v>
      </c>
      <c r="B81" s="41" t="s">
        <v>94</v>
      </c>
      <c r="C81" s="41" t="s">
        <v>135</v>
      </c>
      <c r="D81" s="41" t="s">
        <v>83</v>
      </c>
      <c r="E81" s="41" t="s">
        <v>135</v>
      </c>
      <c r="F81" s="113" t="s">
        <v>87</v>
      </c>
      <c r="G81" s="91" t="s">
        <v>63</v>
      </c>
      <c r="H81" s="41" t="s">
        <v>126</v>
      </c>
      <c r="I81" s="53" t="s">
        <v>127</v>
      </c>
      <c r="J81" s="41" t="s">
        <v>128</v>
      </c>
      <c r="K81" s="85" t="str">
        <f t="shared" si="24"/>
        <v>020201XXXE</v>
      </c>
      <c r="M81" t="str">
        <f t="shared" si="25"/>
        <v>利用者データ交換I/F</v>
      </c>
      <c r="N81" t="str">
        <f t="shared" si="26"/>
        <v>02</v>
      </c>
      <c r="O81" t="str">
        <f t="shared" si="27"/>
        <v>利用者データ交換I/Fデータ交換</v>
      </c>
      <c r="P81" t="str">
        <f t="shared" si="28"/>
        <v>01</v>
      </c>
    </row>
    <row r="82" spans="1:16" ht="27.6" customHeight="1">
      <c r="A82" s="79">
        <f t="shared" si="23"/>
        <v>68</v>
      </c>
      <c r="B82" s="41" t="s">
        <v>94</v>
      </c>
      <c r="C82" s="41" t="s">
        <v>135</v>
      </c>
      <c r="D82" s="41" t="s">
        <v>83</v>
      </c>
      <c r="E82" s="41" t="s">
        <v>135</v>
      </c>
      <c r="F82" s="113" t="s">
        <v>87</v>
      </c>
      <c r="G82" s="91" t="s">
        <v>63</v>
      </c>
      <c r="H82" s="41" t="s">
        <v>126</v>
      </c>
      <c r="I82" s="53" t="s">
        <v>130</v>
      </c>
      <c r="J82" s="41" t="s">
        <v>133</v>
      </c>
      <c r="K82" s="85" t="str">
        <f t="shared" si="24"/>
        <v>020201XXXN</v>
      </c>
      <c r="M82" t="str">
        <f t="shared" si="25"/>
        <v>利用者データ交換I/F</v>
      </c>
      <c r="N82" t="str">
        <f t="shared" si="26"/>
        <v>02</v>
      </c>
      <c r="O82" t="str">
        <f t="shared" si="27"/>
        <v>利用者データ交換I/Fデータ交換</v>
      </c>
      <c r="P82" t="str">
        <f t="shared" si="28"/>
        <v>01</v>
      </c>
    </row>
    <row r="83" spans="1:16" ht="27.6" customHeight="1">
      <c r="A83" s="79">
        <f t="shared" si="23"/>
        <v>69</v>
      </c>
      <c r="B83" s="41" t="s">
        <v>94</v>
      </c>
      <c r="C83" s="41" t="s">
        <v>135</v>
      </c>
      <c r="D83" s="41" t="s">
        <v>85</v>
      </c>
      <c r="E83" s="41" t="s">
        <v>70</v>
      </c>
      <c r="F83" s="41" t="s">
        <v>132</v>
      </c>
      <c r="G83" s="91" t="s">
        <v>123</v>
      </c>
      <c r="H83" s="41" t="s">
        <v>126</v>
      </c>
      <c r="I83" s="53" t="s">
        <v>127</v>
      </c>
      <c r="J83" s="41" t="s">
        <v>128</v>
      </c>
      <c r="K83" s="85" t="str">
        <f t="shared" si="24"/>
        <v>020300XXXE</v>
      </c>
      <c r="M83" t="str">
        <f t="shared" si="25"/>
        <v>利用者来歴管理I/F</v>
      </c>
      <c r="N83" t="str">
        <f t="shared" si="26"/>
        <v>03</v>
      </c>
      <c r="O83" t="str">
        <f t="shared" si="27"/>
        <v>利用者来歴管理I/Fサブシステム内共通機能</v>
      </c>
      <c r="P83" t="str">
        <f t="shared" si="28"/>
        <v>00</v>
      </c>
    </row>
    <row r="84" spans="1:16" ht="27.6" customHeight="1">
      <c r="A84" s="79">
        <f t="shared" si="23"/>
        <v>70</v>
      </c>
      <c r="B84" s="41" t="s">
        <v>94</v>
      </c>
      <c r="C84" s="41" t="s">
        <v>135</v>
      </c>
      <c r="D84" s="41" t="s">
        <v>85</v>
      </c>
      <c r="E84" s="41" t="s">
        <v>70</v>
      </c>
      <c r="F84" s="41" t="s">
        <v>132</v>
      </c>
      <c r="G84" s="91" t="s">
        <v>123</v>
      </c>
      <c r="H84" s="41" t="s">
        <v>126</v>
      </c>
      <c r="I84" s="53" t="s">
        <v>130</v>
      </c>
      <c r="J84" s="41" t="s">
        <v>133</v>
      </c>
      <c r="K84" s="85" t="str">
        <f t="shared" si="24"/>
        <v>020300XXXN</v>
      </c>
      <c r="M84" t="str">
        <f t="shared" si="25"/>
        <v>利用者来歴管理I/F</v>
      </c>
      <c r="N84" t="str">
        <f t="shared" si="26"/>
        <v>03</v>
      </c>
      <c r="O84" t="str">
        <f t="shared" si="27"/>
        <v>利用者来歴管理I/Fサブシステム内共通機能</v>
      </c>
      <c r="P84" t="str">
        <f t="shared" si="28"/>
        <v>00</v>
      </c>
    </row>
    <row r="85" spans="1:16" ht="27.6" customHeight="1">
      <c r="A85" s="79">
        <f t="shared" si="23"/>
        <v>71</v>
      </c>
      <c r="B85" s="41" t="s">
        <v>94</v>
      </c>
      <c r="C85" s="41" t="s">
        <v>135</v>
      </c>
      <c r="D85" s="41" t="s">
        <v>85</v>
      </c>
      <c r="E85" s="41" t="s">
        <v>70</v>
      </c>
      <c r="F85" s="113" t="s">
        <v>151</v>
      </c>
      <c r="G85" s="91" t="s">
        <v>63</v>
      </c>
      <c r="H85" s="41" t="s">
        <v>126</v>
      </c>
      <c r="I85" s="53" t="s">
        <v>127</v>
      </c>
      <c r="J85" s="41" t="s">
        <v>128</v>
      </c>
      <c r="K85" s="85" t="str">
        <f t="shared" si="24"/>
        <v>020301XXXE</v>
      </c>
      <c r="M85" t="str">
        <f t="shared" si="25"/>
        <v>利用者来歴管理I/F</v>
      </c>
      <c r="N85" t="str">
        <f t="shared" si="26"/>
        <v>03</v>
      </c>
      <c r="O85" t="str">
        <f t="shared" si="27"/>
        <v>利用者来歴管理I/F受信履歴登録</v>
      </c>
      <c r="P85" t="str">
        <f t="shared" si="28"/>
        <v>01</v>
      </c>
    </row>
    <row r="86" spans="1:16" ht="27.6" customHeight="1">
      <c r="A86" s="79">
        <f t="shared" si="23"/>
        <v>72</v>
      </c>
      <c r="B86" s="41" t="s">
        <v>94</v>
      </c>
      <c r="C86" s="41" t="s">
        <v>135</v>
      </c>
      <c r="D86" s="41" t="s">
        <v>85</v>
      </c>
      <c r="E86" s="41" t="s">
        <v>70</v>
      </c>
      <c r="F86" s="113" t="s">
        <v>151</v>
      </c>
      <c r="G86" s="91" t="s">
        <v>63</v>
      </c>
      <c r="H86" s="41" t="s">
        <v>126</v>
      </c>
      <c r="I86" s="53" t="s">
        <v>130</v>
      </c>
      <c r="J86" s="41" t="s">
        <v>133</v>
      </c>
      <c r="K86" s="85" t="str">
        <f t="shared" si="24"/>
        <v>020301XXXN</v>
      </c>
      <c r="M86" t="str">
        <f t="shared" si="25"/>
        <v>利用者来歴管理I/F</v>
      </c>
      <c r="N86" t="str">
        <f t="shared" si="26"/>
        <v>03</v>
      </c>
      <c r="O86" t="str">
        <f t="shared" si="27"/>
        <v>利用者来歴管理I/F受信履歴登録</v>
      </c>
      <c r="P86" t="str">
        <f t="shared" si="28"/>
        <v>01</v>
      </c>
    </row>
    <row r="87" spans="1:16" ht="27.6" customHeight="1">
      <c r="A87" s="79">
        <f t="shared" si="23"/>
        <v>73</v>
      </c>
      <c r="B87" s="41" t="s">
        <v>94</v>
      </c>
      <c r="C87" s="41" t="s">
        <v>135</v>
      </c>
      <c r="D87" s="41" t="s">
        <v>85</v>
      </c>
      <c r="E87" s="41" t="s">
        <v>70</v>
      </c>
      <c r="F87" s="113" t="s">
        <v>152</v>
      </c>
      <c r="G87" s="91" t="s">
        <v>135</v>
      </c>
      <c r="H87" s="41" t="s">
        <v>126</v>
      </c>
      <c r="I87" s="53" t="s">
        <v>127</v>
      </c>
      <c r="J87" s="41" t="s">
        <v>128</v>
      </c>
      <c r="K87" s="85" t="str">
        <f t="shared" si="24"/>
        <v>020302XXXE</v>
      </c>
      <c r="M87" t="str">
        <f t="shared" si="25"/>
        <v>利用者来歴管理I/F</v>
      </c>
      <c r="N87" t="str">
        <f t="shared" si="26"/>
        <v>03</v>
      </c>
      <c r="O87" t="str">
        <f t="shared" si="27"/>
        <v>利用者来歴管理I/F来歴確認</v>
      </c>
      <c r="P87" t="str">
        <f t="shared" si="28"/>
        <v>02</v>
      </c>
    </row>
    <row r="88" spans="1:16" ht="27.6" customHeight="1">
      <c r="A88" s="79">
        <f t="shared" si="23"/>
        <v>74</v>
      </c>
      <c r="B88" s="41" t="s">
        <v>94</v>
      </c>
      <c r="C88" s="41" t="s">
        <v>135</v>
      </c>
      <c r="D88" s="41" t="s">
        <v>85</v>
      </c>
      <c r="E88" s="41" t="s">
        <v>70</v>
      </c>
      <c r="F88" s="113" t="s">
        <v>152</v>
      </c>
      <c r="G88" s="91" t="s">
        <v>135</v>
      </c>
      <c r="H88" s="41" t="s">
        <v>126</v>
      </c>
      <c r="I88" s="53" t="s">
        <v>130</v>
      </c>
      <c r="J88" s="41" t="s">
        <v>133</v>
      </c>
      <c r="K88" s="85" t="str">
        <f t="shared" si="24"/>
        <v>020302XXXN</v>
      </c>
      <c r="M88" t="str">
        <f t="shared" si="25"/>
        <v>利用者来歴管理I/F</v>
      </c>
      <c r="N88" t="str">
        <f t="shared" si="26"/>
        <v>03</v>
      </c>
      <c r="O88" t="str">
        <f t="shared" si="27"/>
        <v>利用者来歴管理I/F来歴確認</v>
      </c>
      <c r="P88" t="str">
        <f t="shared" si="28"/>
        <v>02</v>
      </c>
    </row>
    <row r="89" spans="1:16" ht="27.6" customHeight="1">
      <c r="A89" s="79">
        <f t="shared" si="23"/>
        <v>75</v>
      </c>
      <c r="B89" s="41" t="s">
        <v>94</v>
      </c>
      <c r="C89" s="41" t="s">
        <v>135</v>
      </c>
      <c r="D89" s="41" t="s">
        <v>85</v>
      </c>
      <c r="E89" s="41" t="s">
        <v>70</v>
      </c>
      <c r="F89" s="113" t="s">
        <v>153</v>
      </c>
      <c r="G89" s="91" t="s">
        <v>70</v>
      </c>
      <c r="H89" s="41" t="s">
        <v>126</v>
      </c>
      <c r="I89" s="53" t="s">
        <v>127</v>
      </c>
      <c r="J89" s="41" t="s">
        <v>128</v>
      </c>
      <c r="K89" s="85" t="str">
        <f t="shared" si="24"/>
        <v>020303XXXE</v>
      </c>
      <c r="M89" t="str">
        <f t="shared" si="25"/>
        <v>利用者来歴管理I/F</v>
      </c>
      <c r="N89" t="str">
        <f t="shared" si="26"/>
        <v>03</v>
      </c>
      <c r="O89" t="str">
        <f t="shared" si="27"/>
        <v>利用者来歴管理I/F履歴ID検索</v>
      </c>
      <c r="P89" t="str">
        <f t="shared" si="28"/>
        <v>03</v>
      </c>
    </row>
    <row r="90" spans="1:16" ht="27.6" customHeight="1">
      <c r="A90" s="79">
        <f t="shared" si="23"/>
        <v>76</v>
      </c>
      <c r="B90" s="41" t="s">
        <v>94</v>
      </c>
      <c r="C90" s="41" t="s">
        <v>135</v>
      </c>
      <c r="D90" s="41" t="s">
        <v>85</v>
      </c>
      <c r="E90" s="41" t="s">
        <v>70</v>
      </c>
      <c r="F90" s="113" t="s">
        <v>153</v>
      </c>
      <c r="G90" s="91" t="s">
        <v>70</v>
      </c>
      <c r="H90" s="41" t="s">
        <v>126</v>
      </c>
      <c r="I90" s="53" t="s">
        <v>130</v>
      </c>
      <c r="J90" s="41" t="s">
        <v>133</v>
      </c>
      <c r="K90" s="85" t="str">
        <f t="shared" si="24"/>
        <v>020303XXXN</v>
      </c>
      <c r="M90" t="str">
        <f t="shared" si="25"/>
        <v>利用者来歴管理I/F</v>
      </c>
      <c r="N90" t="str">
        <f t="shared" si="26"/>
        <v>03</v>
      </c>
      <c r="O90" t="str">
        <f t="shared" si="27"/>
        <v>利用者来歴管理I/F履歴ID検索</v>
      </c>
      <c r="P90" t="str">
        <f t="shared" si="28"/>
        <v>03</v>
      </c>
    </row>
    <row r="91" spans="1:16" ht="27.6" customHeight="1">
      <c r="A91" s="79">
        <f t="shared" si="23"/>
        <v>77</v>
      </c>
      <c r="B91" s="41" t="s">
        <v>94</v>
      </c>
      <c r="C91" s="41" t="s">
        <v>135</v>
      </c>
      <c r="D91" s="41" t="s">
        <v>85</v>
      </c>
      <c r="E91" s="41" t="s">
        <v>70</v>
      </c>
      <c r="F91" s="113" t="s">
        <v>110</v>
      </c>
      <c r="G91" s="91" t="s">
        <v>100</v>
      </c>
      <c r="H91" s="41" t="s">
        <v>126</v>
      </c>
      <c r="I91" s="53" t="s">
        <v>127</v>
      </c>
      <c r="J91" s="41" t="s">
        <v>128</v>
      </c>
      <c r="K91" s="85" t="str">
        <f t="shared" si="24"/>
        <v>020304XXXE</v>
      </c>
      <c r="M91" t="str">
        <f t="shared" si="25"/>
        <v>利用者来歴管理I/F</v>
      </c>
      <c r="N91" t="str">
        <f t="shared" si="26"/>
        <v>03</v>
      </c>
      <c r="O91" t="str">
        <f t="shared" si="27"/>
        <v>利用者来歴管理I/Fデータ証憑通知（受信）</v>
      </c>
      <c r="P91" t="str">
        <f t="shared" si="28"/>
        <v>04</v>
      </c>
    </row>
    <row r="92" spans="1:16" ht="27.6" customHeight="1">
      <c r="A92" s="79">
        <f t="shared" si="23"/>
        <v>78</v>
      </c>
      <c r="B92" s="41" t="s">
        <v>94</v>
      </c>
      <c r="C92" s="41" t="s">
        <v>135</v>
      </c>
      <c r="D92" s="41" t="s">
        <v>85</v>
      </c>
      <c r="E92" s="41" t="s">
        <v>70</v>
      </c>
      <c r="F92" s="113" t="s">
        <v>110</v>
      </c>
      <c r="G92" s="91" t="s">
        <v>100</v>
      </c>
      <c r="H92" s="41" t="s">
        <v>126</v>
      </c>
      <c r="I92" s="53" t="s">
        <v>130</v>
      </c>
      <c r="J92" s="41" t="s">
        <v>133</v>
      </c>
      <c r="K92" s="85" t="str">
        <f t="shared" si="24"/>
        <v>020304XXXN</v>
      </c>
      <c r="M92" t="str">
        <f t="shared" si="25"/>
        <v>利用者来歴管理I/F</v>
      </c>
      <c r="N92" t="str">
        <f t="shared" si="26"/>
        <v>03</v>
      </c>
      <c r="O92" t="str">
        <f t="shared" si="27"/>
        <v>利用者来歴管理I/Fデータ証憑通知（受信）</v>
      </c>
      <c r="P92" t="str">
        <f t="shared" si="28"/>
        <v>04</v>
      </c>
    </row>
    <row r="93" spans="1:16" ht="27.6" customHeight="1">
      <c r="A93" s="79">
        <f t="shared" si="23"/>
        <v>79</v>
      </c>
      <c r="B93" s="41" t="s">
        <v>94</v>
      </c>
      <c r="C93" s="41" t="s">
        <v>135</v>
      </c>
      <c r="D93" s="41" t="s">
        <v>154</v>
      </c>
      <c r="E93" s="41" t="s">
        <v>100</v>
      </c>
      <c r="F93" s="41" t="s">
        <v>132</v>
      </c>
      <c r="G93" s="91" t="s">
        <v>123</v>
      </c>
      <c r="H93" s="41" t="s">
        <v>126</v>
      </c>
      <c r="I93" s="53" t="s">
        <v>127</v>
      </c>
      <c r="J93" s="41" t="s">
        <v>128</v>
      </c>
      <c r="K93" s="85" t="str">
        <f t="shared" si="24"/>
        <v>020400XXXE</v>
      </c>
      <c r="M93" t="str">
        <f t="shared" si="25"/>
        <v>利用者認証I/F</v>
      </c>
      <c r="N93" t="str">
        <f t="shared" si="26"/>
        <v>04</v>
      </c>
      <c r="O93" t="str">
        <f t="shared" si="27"/>
        <v>利用者認証I/Fサブシステム内共通機能</v>
      </c>
      <c r="P93" t="str">
        <f t="shared" si="28"/>
        <v>00</v>
      </c>
    </row>
    <row r="94" spans="1:16" ht="27.6" customHeight="1">
      <c r="A94" s="79">
        <f t="shared" si="23"/>
        <v>80</v>
      </c>
      <c r="B94" s="41" t="s">
        <v>94</v>
      </c>
      <c r="C94" s="41" t="s">
        <v>135</v>
      </c>
      <c r="D94" s="41" t="s">
        <v>154</v>
      </c>
      <c r="E94" s="41" t="s">
        <v>100</v>
      </c>
      <c r="F94" s="41" t="s">
        <v>132</v>
      </c>
      <c r="G94" s="91" t="s">
        <v>123</v>
      </c>
      <c r="H94" s="41" t="s">
        <v>126</v>
      </c>
      <c r="I94" s="53" t="s">
        <v>130</v>
      </c>
      <c r="J94" s="41" t="s">
        <v>133</v>
      </c>
      <c r="K94" s="85" t="str">
        <f t="shared" si="24"/>
        <v>020400XXXN</v>
      </c>
      <c r="M94" t="str">
        <f t="shared" si="25"/>
        <v>利用者認証I/F</v>
      </c>
      <c r="N94" t="str">
        <f t="shared" si="26"/>
        <v>04</v>
      </c>
      <c r="O94" t="str">
        <f t="shared" si="27"/>
        <v>利用者認証I/Fサブシステム内共通機能</v>
      </c>
      <c r="P94" t="str">
        <f t="shared" si="28"/>
        <v>00</v>
      </c>
    </row>
    <row r="95" spans="1:16" ht="27.6" customHeight="1">
      <c r="A95" s="79">
        <f t="shared" si="23"/>
        <v>81</v>
      </c>
      <c r="B95" s="41" t="s">
        <v>94</v>
      </c>
      <c r="C95" s="41" t="s">
        <v>135</v>
      </c>
      <c r="D95" s="41" t="s">
        <v>154</v>
      </c>
      <c r="E95" s="41" t="s">
        <v>100</v>
      </c>
      <c r="F95" s="113" t="s">
        <v>155</v>
      </c>
      <c r="G95" s="91" t="s">
        <v>45</v>
      </c>
      <c r="H95" s="41" t="s">
        <v>126</v>
      </c>
      <c r="I95" s="53" t="s">
        <v>127</v>
      </c>
      <c r="J95" s="41" t="s">
        <v>128</v>
      </c>
      <c r="K95" s="85" t="str">
        <f>C95&amp;E95&amp;G95&amp;"XXX"&amp;J95</f>
        <v>020401XXXE</v>
      </c>
      <c r="M95" t="str">
        <f>B95&amp;D95</f>
        <v>利用者認証I/F</v>
      </c>
      <c r="N95" t="str">
        <f>E95</f>
        <v>04</v>
      </c>
      <c r="O95" t="str">
        <f>B95&amp;D95&amp;F95</f>
        <v>利用者認証I/F認証トークン取得</v>
      </c>
      <c r="P95" t="str">
        <f>G95</f>
        <v>01</v>
      </c>
    </row>
    <row r="96" spans="1:16" ht="27.6" customHeight="1" thickBot="1">
      <c r="A96" s="80">
        <f t="shared" si="23"/>
        <v>82</v>
      </c>
      <c r="B96" s="81" t="s">
        <v>94</v>
      </c>
      <c r="C96" s="81" t="s">
        <v>135</v>
      </c>
      <c r="D96" s="81" t="s">
        <v>154</v>
      </c>
      <c r="E96" s="81" t="s">
        <v>100</v>
      </c>
      <c r="F96" s="120" t="s">
        <v>155</v>
      </c>
      <c r="G96" s="92" t="s">
        <v>45</v>
      </c>
      <c r="H96" s="81" t="s">
        <v>126</v>
      </c>
      <c r="I96" s="88" t="s">
        <v>130</v>
      </c>
      <c r="J96" s="81" t="s">
        <v>133</v>
      </c>
      <c r="K96" s="86" t="str">
        <f>C96&amp;E96&amp;G96&amp;"XXX"&amp;J96</f>
        <v>020401XXXN</v>
      </c>
      <c r="M96" t="str">
        <f>B96&amp;D96</f>
        <v>利用者認証I/F</v>
      </c>
      <c r="N96" t="str">
        <f>E96</f>
        <v>04</v>
      </c>
      <c r="O96" t="str">
        <f>B96&amp;D96&amp;F96</f>
        <v>利用者認証I/F認証トークン取得</v>
      </c>
      <c r="P96" t="str">
        <f>G96</f>
        <v>01</v>
      </c>
    </row>
    <row r="97" spans="1:16" ht="27.6" customHeight="1">
      <c r="A97" s="79">
        <f t="shared" si="23"/>
        <v>83</v>
      </c>
      <c r="B97" s="41" t="s">
        <v>94</v>
      </c>
      <c r="C97" s="41" t="s">
        <v>135</v>
      </c>
      <c r="D97" s="41" t="s">
        <v>154</v>
      </c>
      <c r="E97" s="41" t="s">
        <v>100</v>
      </c>
      <c r="F97" s="113" t="s">
        <v>156</v>
      </c>
      <c r="G97" s="91" t="s">
        <v>67</v>
      </c>
      <c r="H97" s="41" t="s">
        <v>126</v>
      </c>
      <c r="I97" s="53" t="s">
        <v>127</v>
      </c>
      <c r="J97" s="41" t="s">
        <v>128</v>
      </c>
      <c r="K97" s="85" t="str">
        <f t="shared" si="24"/>
        <v>020402XXXE</v>
      </c>
      <c r="M97" t="str">
        <f t="shared" si="25"/>
        <v>利用者認証I/F</v>
      </c>
      <c r="N97" t="str">
        <f t="shared" si="26"/>
        <v>04</v>
      </c>
      <c r="O97" t="str">
        <f t="shared" si="27"/>
        <v>利用者認証I/F認証トークン検証</v>
      </c>
      <c r="P97" t="str">
        <f t="shared" si="28"/>
        <v>02</v>
      </c>
    </row>
    <row r="98" spans="1:16" ht="27.6" customHeight="1">
      <c r="A98" s="79">
        <f t="shared" si="23"/>
        <v>84</v>
      </c>
      <c r="B98" s="41" t="s">
        <v>94</v>
      </c>
      <c r="C98" s="41" t="s">
        <v>135</v>
      </c>
      <c r="D98" s="41" t="s">
        <v>154</v>
      </c>
      <c r="E98" s="41" t="s">
        <v>100</v>
      </c>
      <c r="F98" s="113" t="s">
        <v>156</v>
      </c>
      <c r="G98" s="91" t="s">
        <v>67</v>
      </c>
      <c r="H98" s="41" t="s">
        <v>126</v>
      </c>
      <c r="I98" s="53" t="s">
        <v>130</v>
      </c>
      <c r="J98" s="41" t="s">
        <v>133</v>
      </c>
      <c r="K98" s="85" t="str">
        <f t="shared" si="24"/>
        <v>020402XXXN</v>
      </c>
      <c r="M98" t="str">
        <f t="shared" si="25"/>
        <v>利用者認証I/F</v>
      </c>
      <c r="N98" t="str">
        <f t="shared" si="26"/>
        <v>04</v>
      </c>
      <c r="O98" t="str">
        <f t="shared" si="27"/>
        <v>利用者認証I/F認証トークン検証</v>
      </c>
      <c r="P98" t="str">
        <f t="shared" si="28"/>
        <v>02</v>
      </c>
    </row>
  </sheetData>
  <autoFilter ref="A14:K98" xr:uid="{3433434D-137D-4D4C-BEA0-6255F072777E}">
    <sortState xmlns:xlrd2="http://schemas.microsoft.com/office/spreadsheetml/2017/richdata2" ref="A15:K98">
      <sortCondition ref="C18:C98"/>
      <sortCondition ref="E18:E98"/>
      <sortCondition ref="G18:G98"/>
      <sortCondition ref="J18:J98"/>
    </sortState>
  </autoFilter>
  <mergeCells count="12">
    <mergeCell ref="B4:C4"/>
    <mergeCell ref="B5:C5"/>
    <mergeCell ref="B7:C7"/>
    <mergeCell ref="B8:C8"/>
    <mergeCell ref="B9:C9"/>
    <mergeCell ref="B11:C11"/>
    <mergeCell ref="D7:G7"/>
    <mergeCell ref="D8:G8"/>
    <mergeCell ref="D9:G9"/>
    <mergeCell ref="D10:G10"/>
    <mergeCell ref="D11:G11"/>
    <mergeCell ref="B10:C10"/>
  </mergeCells>
  <phoneticPr fontId="1"/>
  <pageMargins left="0.7" right="0.7" top="0.75" bottom="0.75" header="0.3" footer="0.3"/>
  <pageSetup paperSize="9" scale="65"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A2F68-9BD8-467F-9AC3-019705408B99}">
  <dimension ref="B2:E35"/>
  <sheetViews>
    <sheetView topLeftCell="A7" zoomScale="85" zoomScaleNormal="85" workbookViewId="0">
      <selection activeCell="B2" sqref="B2:E14"/>
    </sheetView>
  </sheetViews>
  <sheetFormatPr defaultColWidth="9" defaultRowHeight="15"/>
  <cols>
    <col min="1" max="1" width="9" style="3"/>
    <col min="2" max="2" width="16.75" style="3" customWidth="1"/>
    <col min="3" max="3" width="30" style="3" customWidth="1"/>
    <col min="4" max="4" width="26.625" style="3" bestFit="1" customWidth="1"/>
    <col min="5" max="16384" width="9" style="3"/>
  </cols>
  <sheetData>
    <row r="2" spans="2:5">
      <c r="B2" s="3" t="s">
        <v>157</v>
      </c>
    </row>
    <row r="3" spans="2:5">
      <c r="B3" s="3" t="s">
        <v>158</v>
      </c>
    </row>
    <row r="4" spans="2:5">
      <c r="B4" s="3" t="s">
        <v>159</v>
      </c>
    </row>
    <row r="5" spans="2:5">
      <c r="B5" s="3" t="s">
        <v>160</v>
      </c>
    </row>
    <row r="6" spans="2:5">
      <c r="B6" s="3" t="s">
        <v>161</v>
      </c>
    </row>
    <row r="8" spans="2:5">
      <c r="B8" s="3" t="s">
        <v>162</v>
      </c>
    </row>
    <row r="10" spans="2:5">
      <c r="B10" s="3" t="s">
        <v>163</v>
      </c>
    </row>
    <row r="11" spans="2:5">
      <c r="B11" s="30" t="s">
        <v>164</v>
      </c>
      <c r="C11" s="30" t="s">
        <v>165</v>
      </c>
      <c r="D11" s="30" t="s">
        <v>166</v>
      </c>
      <c r="E11" s="30" t="s">
        <v>167</v>
      </c>
    </row>
    <row r="12" spans="2:5">
      <c r="B12" s="4" t="s">
        <v>168</v>
      </c>
      <c r="C12" s="4" t="s">
        <v>168</v>
      </c>
      <c r="D12" s="34" t="s">
        <v>169</v>
      </c>
      <c r="E12" s="34">
        <v>0</v>
      </c>
    </row>
    <row r="13" spans="2:5">
      <c r="B13" s="4" t="s">
        <v>168</v>
      </c>
      <c r="C13" s="4" t="s">
        <v>168</v>
      </c>
      <c r="D13" s="37" t="s">
        <v>62</v>
      </c>
      <c r="E13" s="34">
        <v>1</v>
      </c>
    </row>
    <row r="14" spans="2:5">
      <c r="B14" s="4" t="s">
        <v>168</v>
      </c>
      <c r="C14" s="4" t="s">
        <v>168</v>
      </c>
      <c r="D14" s="37" t="s">
        <v>66</v>
      </c>
      <c r="E14" s="34">
        <v>2</v>
      </c>
    </row>
    <row r="15" spans="2:5">
      <c r="B15" s="4" t="s">
        <v>170</v>
      </c>
      <c r="C15" s="4" t="s">
        <v>75</v>
      </c>
      <c r="D15" s="35" t="s">
        <v>171</v>
      </c>
      <c r="E15" s="34">
        <v>3</v>
      </c>
    </row>
    <row r="16" spans="2:5">
      <c r="B16" s="4" t="s">
        <v>170</v>
      </c>
      <c r="C16" s="4" t="s">
        <v>75</v>
      </c>
      <c r="D16" s="35" t="s">
        <v>172</v>
      </c>
      <c r="E16" s="34">
        <v>4</v>
      </c>
    </row>
    <row r="17" spans="2:5">
      <c r="B17" s="4" t="s">
        <v>170</v>
      </c>
      <c r="C17" s="4" t="s">
        <v>173</v>
      </c>
      <c r="D17" s="35" t="s">
        <v>171</v>
      </c>
      <c r="E17" s="34">
        <v>5</v>
      </c>
    </row>
    <row r="18" spans="2:5">
      <c r="B18" s="4" t="s">
        <v>170</v>
      </c>
      <c r="C18" s="4" t="s">
        <v>174</v>
      </c>
      <c r="D18" s="35" t="s">
        <v>172</v>
      </c>
      <c r="E18" s="34">
        <v>6</v>
      </c>
    </row>
    <row r="19" spans="2:5">
      <c r="B19" s="4" t="s">
        <v>170</v>
      </c>
      <c r="C19" s="4" t="s">
        <v>175</v>
      </c>
      <c r="D19" s="37" t="s">
        <v>176</v>
      </c>
      <c r="E19" s="34">
        <v>7</v>
      </c>
    </row>
    <row r="20" spans="2:5">
      <c r="B20" s="4" t="s">
        <v>168</v>
      </c>
      <c r="C20" s="4" t="s">
        <v>177</v>
      </c>
      <c r="D20" s="4" t="s">
        <v>178</v>
      </c>
      <c r="E20" s="34">
        <v>8</v>
      </c>
    </row>
    <row r="21" spans="2:5" ht="30">
      <c r="B21" s="4" t="s">
        <v>170</v>
      </c>
      <c r="C21" s="4" t="s">
        <v>85</v>
      </c>
      <c r="D21" s="36" t="s">
        <v>179</v>
      </c>
      <c r="E21" s="34">
        <v>9</v>
      </c>
    </row>
    <row r="22" spans="2:5" ht="75">
      <c r="B22" s="4" t="s">
        <v>170</v>
      </c>
      <c r="C22" s="4" t="s">
        <v>180</v>
      </c>
      <c r="D22" s="36" t="s">
        <v>181</v>
      </c>
      <c r="E22" s="34" t="s">
        <v>182</v>
      </c>
    </row>
    <row r="23" spans="2:5">
      <c r="B23" s="4" t="s">
        <v>183</v>
      </c>
      <c r="C23" s="4" t="s">
        <v>75</v>
      </c>
      <c r="D23" s="35" t="s">
        <v>176</v>
      </c>
      <c r="E23" s="34">
        <v>12</v>
      </c>
    </row>
    <row r="24" spans="2:5">
      <c r="B24" s="4" t="s">
        <v>183</v>
      </c>
      <c r="C24" s="4" t="s">
        <v>75</v>
      </c>
      <c r="D24" s="35" t="s">
        <v>184</v>
      </c>
      <c r="E24" s="34">
        <v>14</v>
      </c>
    </row>
    <row r="25" spans="2:5">
      <c r="B25" s="4" t="s">
        <v>183</v>
      </c>
      <c r="C25" s="4" t="s">
        <v>174</v>
      </c>
      <c r="D25" s="35" t="s">
        <v>185</v>
      </c>
      <c r="E25" s="34">
        <v>15</v>
      </c>
    </row>
    <row r="26" spans="2:5">
      <c r="B26" s="4" t="s">
        <v>183</v>
      </c>
      <c r="C26" s="4" t="s">
        <v>173</v>
      </c>
      <c r="D26" s="35" t="s">
        <v>186</v>
      </c>
      <c r="E26" s="34">
        <v>16</v>
      </c>
    </row>
    <row r="27" spans="2:5">
      <c r="B27" s="4" t="s">
        <v>183</v>
      </c>
      <c r="C27" s="4" t="s">
        <v>173</v>
      </c>
      <c r="D27" s="35" t="s">
        <v>187</v>
      </c>
      <c r="E27" s="34">
        <v>17</v>
      </c>
    </row>
    <row r="28" spans="2:5">
      <c r="B28" s="4" t="s">
        <v>183</v>
      </c>
      <c r="C28" s="4" t="s">
        <v>75</v>
      </c>
      <c r="D28" s="35" t="s">
        <v>188</v>
      </c>
      <c r="E28" s="34">
        <v>18</v>
      </c>
    </row>
    <row r="29" spans="2:5">
      <c r="B29" s="4" t="s">
        <v>183</v>
      </c>
      <c r="C29" s="4" t="s">
        <v>85</v>
      </c>
      <c r="D29" s="35" t="s">
        <v>109</v>
      </c>
      <c r="E29" s="34">
        <v>19</v>
      </c>
    </row>
    <row r="30" spans="2:5" ht="30">
      <c r="B30" s="4" t="s">
        <v>183</v>
      </c>
      <c r="C30" s="4" t="s">
        <v>180</v>
      </c>
      <c r="D30" s="36" t="s">
        <v>189</v>
      </c>
      <c r="E30" s="34" t="s">
        <v>190</v>
      </c>
    </row>
    <row r="31" spans="2:5">
      <c r="B31" s="4" t="s">
        <v>183</v>
      </c>
      <c r="C31" s="4" t="s">
        <v>75</v>
      </c>
      <c r="D31" s="35" t="s">
        <v>191</v>
      </c>
      <c r="E31" s="34" t="s">
        <v>192</v>
      </c>
    </row>
    <row r="32" spans="2:5">
      <c r="B32" s="4" t="s">
        <v>183</v>
      </c>
      <c r="C32" s="4" t="s">
        <v>75</v>
      </c>
      <c r="D32" s="5" t="s">
        <v>193</v>
      </c>
      <c r="E32" s="34" t="s">
        <v>194</v>
      </c>
    </row>
    <row r="33" spans="2:5">
      <c r="B33" s="4" t="s">
        <v>183</v>
      </c>
      <c r="C33" s="4" t="s">
        <v>195</v>
      </c>
      <c r="D33" s="5" t="s">
        <v>196</v>
      </c>
      <c r="E33" s="34" t="s">
        <v>197</v>
      </c>
    </row>
    <row r="34" spans="2:5">
      <c r="B34" s="4" t="s">
        <v>183</v>
      </c>
      <c r="C34" s="4" t="s">
        <v>195</v>
      </c>
      <c r="D34" s="5" t="s">
        <v>193</v>
      </c>
      <c r="E34" s="34" t="s">
        <v>198</v>
      </c>
    </row>
    <row r="35" spans="2:5">
      <c r="B35" s="4" t="s">
        <v>183</v>
      </c>
      <c r="C35" s="4" t="s">
        <v>195</v>
      </c>
      <c r="D35" s="5" t="s">
        <v>110</v>
      </c>
      <c r="E35" s="34" t="s">
        <v>199</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1C8E3-D180-4CCD-969B-9AF99D79B719}">
  <sheetPr>
    <pageSetUpPr fitToPage="1"/>
  </sheetPr>
  <dimension ref="A1:V38"/>
  <sheetViews>
    <sheetView zoomScale="60" zoomScaleNormal="60" zoomScaleSheetLayoutView="70" workbookViewId="0">
      <pane xSplit="8" ySplit="3" topLeftCell="T30" activePane="bottomRight" state="frozen"/>
      <selection pane="bottomRight" activeCell="V4" sqref="V4:V38"/>
      <selection pane="bottomLeft" activeCell="V8" sqref="V8"/>
      <selection pane="topRight" activeCell="V8" sqref="V8"/>
    </sheetView>
  </sheetViews>
  <sheetFormatPr defaultColWidth="9" defaultRowHeight="15"/>
  <cols>
    <col min="1" max="1" width="5.375" style="3" bestFit="1" customWidth="1"/>
    <col min="2" max="2" width="13.875" style="3" bestFit="1" customWidth="1"/>
    <col min="3" max="3" width="14.375" style="3" bestFit="1" customWidth="1"/>
    <col min="4" max="5" width="14.375" style="3" customWidth="1"/>
    <col min="6" max="6" width="22.375" style="3" customWidth="1"/>
    <col min="7" max="7" width="17.75" style="3" bestFit="1" customWidth="1"/>
    <col min="8" max="8" width="18.875" style="31" bestFit="1" customWidth="1"/>
    <col min="9" max="10" width="22.375" style="31" customWidth="1"/>
    <col min="11" max="11" width="4.875" style="59" customWidth="1"/>
    <col min="12" max="12" width="11.5" style="3" customWidth="1"/>
    <col min="13" max="13" width="3.375" style="56" customWidth="1"/>
    <col min="14" max="14" width="31.5" style="3" bestFit="1" customWidth="1"/>
    <col min="15" max="15" width="3.375" style="56" customWidth="1"/>
    <col min="16" max="16" width="30.75" style="3" customWidth="1"/>
    <col min="17" max="17" width="27.125" style="31" customWidth="1"/>
    <col min="18" max="18" width="9" style="3"/>
    <col min="19" max="19" width="25.75" style="3" bestFit="1" customWidth="1"/>
    <col min="20" max="20" width="4.875" style="3" bestFit="1" customWidth="1"/>
    <col min="21" max="21" width="12" style="55" bestFit="1" customWidth="1"/>
    <col min="22" max="22" width="56.25" style="3" bestFit="1" customWidth="1"/>
    <col min="23" max="16384" width="9" style="3"/>
  </cols>
  <sheetData>
    <row r="1" spans="1:22">
      <c r="A1" s="90" t="s">
        <v>56</v>
      </c>
      <c r="B1" s="131" t="s">
        <v>200</v>
      </c>
      <c r="C1" s="131"/>
      <c r="D1" s="8" t="s">
        <v>53</v>
      </c>
      <c r="E1" s="8" t="s">
        <v>54</v>
      </c>
      <c r="F1" s="8" t="s">
        <v>201</v>
      </c>
      <c r="G1" s="8" t="s">
        <v>164</v>
      </c>
      <c r="H1" s="61" t="s">
        <v>202</v>
      </c>
      <c r="I1" s="8" t="s">
        <v>203</v>
      </c>
      <c r="J1" s="8" t="s">
        <v>204</v>
      </c>
      <c r="K1" s="131" t="s">
        <v>205</v>
      </c>
      <c r="L1" s="131"/>
      <c r="M1" s="131"/>
      <c r="N1" s="131"/>
      <c r="O1" s="131"/>
      <c r="P1" s="131"/>
      <c r="Q1" s="131"/>
    </row>
    <row r="2" spans="1:22" ht="13.5" hidden="1" customHeight="1">
      <c r="A2" s="90"/>
      <c r="B2" s="8" t="s">
        <v>206</v>
      </c>
      <c r="C2" s="8" t="s">
        <v>207</v>
      </c>
      <c r="D2" s="8"/>
      <c r="E2" s="8"/>
      <c r="F2" s="4">
        <v>2</v>
      </c>
      <c r="G2" s="4">
        <v>4</v>
      </c>
      <c r="H2" s="5">
        <v>5</v>
      </c>
      <c r="I2" s="4">
        <v>6</v>
      </c>
      <c r="J2" s="4">
        <v>7</v>
      </c>
      <c r="K2" s="54"/>
      <c r="L2" s="4"/>
      <c r="M2" s="54"/>
      <c r="N2" s="4"/>
      <c r="O2" s="54"/>
      <c r="P2" s="4"/>
      <c r="Q2" s="5"/>
      <c r="U2" s="3"/>
    </row>
    <row r="3" spans="1:22" s="57" customFormat="1">
      <c r="A3" s="90"/>
      <c r="B3" s="8" t="s">
        <v>206</v>
      </c>
      <c r="C3" s="8" t="s">
        <v>207</v>
      </c>
      <c r="D3" s="8"/>
      <c r="E3" s="8"/>
      <c r="F3" s="62" t="s">
        <v>201</v>
      </c>
      <c r="G3" s="62" t="s">
        <v>164</v>
      </c>
      <c r="H3" s="63" t="s">
        <v>202</v>
      </c>
      <c r="I3" s="62" t="s">
        <v>203</v>
      </c>
      <c r="J3" s="62" t="s">
        <v>204</v>
      </c>
      <c r="K3" s="64" t="s">
        <v>208</v>
      </c>
      <c r="L3" s="65" t="s">
        <v>57</v>
      </c>
      <c r="M3" s="64" t="s">
        <v>209</v>
      </c>
      <c r="N3" s="65" t="s">
        <v>210</v>
      </c>
      <c r="O3" s="64" t="s">
        <v>211</v>
      </c>
      <c r="P3" s="65" t="s">
        <v>212</v>
      </c>
      <c r="Q3" s="65" t="s">
        <v>213</v>
      </c>
      <c r="U3" s="58"/>
    </row>
    <row r="4" spans="1:22" s="16" customFormat="1" ht="45">
      <c r="A4" s="69">
        <f>ROW()-ROW(A$3)</f>
        <v>1</v>
      </c>
      <c r="B4" s="69" t="str">
        <f>K4&amp;M4&amp;O4&amp;D4&amp;E4</f>
        <v>000001001E</v>
      </c>
      <c r="C4" s="69" t="s">
        <v>214</v>
      </c>
      <c r="D4" s="69" t="str">
        <f>TEXT(IF(EXACT(M3&amp;O3,M4&amp;O4),D3+1,1),"000")</f>
        <v>001</v>
      </c>
      <c r="E4" s="69" t="s">
        <v>48</v>
      </c>
      <c r="F4" s="70" t="s">
        <v>215</v>
      </c>
      <c r="G4" s="69" t="s">
        <v>216</v>
      </c>
      <c r="H4" s="70">
        <v>408</v>
      </c>
      <c r="I4" s="70" t="s">
        <v>217</v>
      </c>
      <c r="J4" s="70" t="s">
        <v>218</v>
      </c>
      <c r="K4" s="112" t="s">
        <v>46</v>
      </c>
      <c r="L4" s="70" t="s">
        <v>168</v>
      </c>
      <c r="M4" s="72" t="str">
        <f>VLOOKUP(L4&amp;N4,コード体系!M:N,2,FALSE)</f>
        <v>00</v>
      </c>
      <c r="N4" s="69" t="s">
        <v>219</v>
      </c>
      <c r="O4" s="72" t="str">
        <f>VLOOKUP(L4&amp;N4&amp;P4,コード体系!O:P,2,FALSE)</f>
        <v>01</v>
      </c>
      <c r="P4" s="70" t="s">
        <v>220</v>
      </c>
      <c r="Q4" s="70" t="s">
        <v>221</v>
      </c>
      <c r="R4" s="16">
        <f t="shared" ref="R4:R10" si="0">COUNTIF(B:B,B4)</f>
        <v>1</v>
      </c>
      <c r="S4" s="109" t="s">
        <v>222</v>
      </c>
      <c r="T4" s="109">
        <f>IF(EXACT(LEFT(H4,2),"透過"),"",H4)</f>
        <v>408</v>
      </c>
      <c r="U4" s="111" t="str">
        <f>B4</f>
        <v>000001001E</v>
      </c>
      <c r="V4" s="109" t="str">
        <f>"'"&amp;U4&amp;"': {'message': '"&amp;S4&amp;IF(EXACT(T4,""),"'},","', 'http_status_code': "&amp;T4&amp;"},")</f>
        <v>'000001001E': {'message': 'タイムアウトが発生しました。CADDE管理者に問い合わせてください。', 'http_status_code': 408},</v>
      </c>
    </row>
    <row r="5" spans="1:22" ht="62.45" customHeight="1">
      <c r="A5" s="102">
        <f t="shared" ref="A5:A38" si="1">ROW()-ROW(A$3)</f>
        <v>2</v>
      </c>
      <c r="B5" s="102" t="str">
        <f>K5&amp;M5&amp;O5&amp;D5&amp;E5</f>
        <v>000001002E</v>
      </c>
      <c r="C5" s="102" t="s">
        <v>223</v>
      </c>
      <c r="D5" s="102" t="str">
        <f t="shared" ref="D5:D38" si="2">TEXT(IF(EXACT(M4&amp;O4,M5&amp;O5),D4+1,1),"000")</f>
        <v>002</v>
      </c>
      <c r="E5" s="102" t="s">
        <v>48</v>
      </c>
      <c r="F5" s="103" t="s">
        <v>224</v>
      </c>
      <c r="G5" s="102" t="s">
        <v>216</v>
      </c>
      <c r="H5" s="103">
        <v>500</v>
      </c>
      <c r="I5" s="103" t="s">
        <v>225</v>
      </c>
      <c r="J5" s="103" t="s">
        <v>226</v>
      </c>
      <c r="K5" s="71" t="s">
        <v>123</v>
      </c>
      <c r="L5" s="69" t="s">
        <v>168</v>
      </c>
      <c r="M5" s="72" t="str">
        <f>VLOOKUP(L5&amp;N5,コード体系!M:N,2,FALSE)</f>
        <v>00</v>
      </c>
      <c r="N5" s="69" t="s">
        <v>219</v>
      </c>
      <c r="O5" s="72" t="str">
        <f>VLOOKUP(L5&amp;N5&amp;P5,コード体系!O:P,2,FALSE)</f>
        <v>01</v>
      </c>
      <c r="P5" s="69" t="s">
        <v>220</v>
      </c>
      <c r="Q5" s="70" t="s">
        <v>227</v>
      </c>
      <c r="R5" s="3">
        <f t="shared" si="0"/>
        <v>1</v>
      </c>
      <c r="S5" s="49" t="s">
        <v>228</v>
      </c>
      <c r="T5" s="49">
        <f t="shared" ref="T5:T38" si="3">IF(EXACT(LEFT(H5,2),"透過"),"",H5)</f>
        <v>500</v>
      </c>
      <c r="U5" s="60" t="str">
        <f t="shared" ref="U5:U38" si="4">B5</f>
        <v>000001002E</v>
      </c>
      <c r="V5" s="49" t="str">
        <f t="shared" ref="V5:V38" si="5">"'"&amp;U5&amp;"': {'message': '"&amp;S5&amp;IF(EXACT(T5,""),"'},","', 'http_status_code': "&amp;T5&amp;"},")</f>
        <v>'000001002E': {'message': 'エラーが発生しました。エラー内容:{0[0]}', 'http_status_code': 500},</v>
      </c>
    </row>
    <row r="6" spans="1:22" ht="62.45" customHeight="1">
      <c r="A6" s="102">
        <f t="shared" si="1"/>
        <v>3</v>
      </c>
      <c r="B6" s="102" t="str">
        <f>K6&amp;M6&amp;O6&amp;D6&amp;E6</f>
        <v>000002001E</v>
      </c>
      <c r="C6" s="102" t="s">
        <v>214</v>
      </c>
      <c r="D6" s="102" t="str">
        <f t="shared" si="2"/>
        <v>001</v>
      </c>
      <c r="E6" s="102" t="s">
        <v>48</v>
      </c>
      <c r="F6" s="103" t="s">
        <v>215</v>
      </c>
      <c r="G6" s="102" t="s">
        <v>216</v>
      </c>
      <c r="H6" s="103">
        <v>408</v>
      </c>
      <c r="I6" s="103" t="s">
        <v>217</v>
      </c>
      <c r="J6" s="103" t="s">
        <v>218</v>
      </c>
      <c r="K6" s="71" t="s">
        <v>123</v>
      </c>
      <c r="L6" s="69" t="s">
        <v>168</v>
      </c>
      <c r="M6" s="72" t="str">
        <f>VLOOKUP(L6&amp;N6,コード体系!M:N,2,FALSE)</f>
        <v>00</v>
      </c>
      <c r="N6" s="69" t="s">
        <v>219</v>
      </c>
      <c r="O6" s="72" t="str">
        <f>VLOOKUP(L6&amp;N6&amp;P6,コード体系!O:P,2,FALSE)</f>
        <v>02</v>
      </c>
      <c r="P6" s="69" t="s">
        <v>229</v>
      </c>
      <c r="Q6" s="70" t="s">
        <v>221</v>
      </c>
      <c r="R6" s="3">
        <f t="shared" si="0"/>
        <v>1</v>
      </c>
      <c r="S6" s="49" t="s">
        <v>222</v>
      </c>
      <c r="T6" s="49">
        <f t="shared" si="3"/>
        <v>408</v>
      </c>
      <c r="U6" s="60" t="str">
        <f t="shared" si="4"/>
        <v>000002001E</v>
      </c>
      <c r="V6" s="49" t="str">
        <f t="shared" si="5"/>
        <v>'000002001E': {'message': 'タイムアウトが発生しました。CADDE管理者に問い合わせてください。', 'http_status_code': 408},</v>
      </c>
    </row>
    <row r="7" spans="1:22" ht="62.45" customHeight="1">
      <c r="A7" s="102">
        <f t="shared" si="1"/>
        <v>4</v>
      </c>
      <c r="B7" s="102" t="str">
        <f t="shared" ref="B7:B38" si="6">K7&amp;M7&amp;O7&amp;D7&amp;E7</f>
        <v>000002002E</v>
      </c>
      <c r="C7" s="102" t="s">
        <v>223</v>
      </c>
      <c r="D7" s="102" t="str">
        <f t="shared" si="2"/>
        <v>002</v>
      </c>
      <c r="E7" s="102" t="s">
        <v>48</v>
      </c>
      <c r="F7" s="103" t="s">
        <v>224</v>
      </c>
      <c r="G7" s="102" t="s">
        <v>216</v>
      </c>
      <c r="H7" s="103">
        <v>500</v>
      </c>
      <c r="I7" s="103" t="s">
        <v>225</v>
      </c>
      <c r="J7" s="103" t="s">
        <v>226</v>
      </c>
      <c r="K7" s="71" t="s">
        <v>123</v>
      </c>
      <c r="L7" s="69" t="s">
        <v>168</v>
      </c>
      <c r="M7" s="72" t="str">
        <f>VLOOKUP(L7&amp;N7,コード体系!M:N,2,FALSE)</f>
        <v>00</v>
      </c>
      <c r="N7" s="69" t="s">
        <v>219</v>
      </c>
      <c r="O7" s="72" t="str">
        <f>VLOOKUP(L7&amp;N7&amp;P7,コード体系!O:P,2,FALSE)</f>
        <v>02</v>
      </c>
      <c r="P7" s="69" t="s">
        <v>229</v>
      </c>
      <c r="Q7" s="70" t="s">
        <v>227</v>
      </c>
      <c r="R7" s="3">
        <f t="shared" si="0"/>
        <v>1</v>
      </c>
      <c r="S7" s="49" t="s">
        <v>228</v>
      </c>
      <c r="T7" s="49">
        <f t="shared" si="3"/>
        <v>500</v>
      </c>
      <c r="U7" s="60" t="str">
        <f t="shared" si="4"/>
        <v>000002002E</v>
      </c>
      <c r="V7" s="49" t="str">
        <f t="shared" si="5"/>
        <v>'000002002E': {'message': 'エラーが発生しました。エラー内容:{0[0]}', 'http_status_code': 500},</v>
      </c>
    </row>
    <row r="8" spans="1:22" ht="45">
      <c r="A8" s="102">
        <f t="shared" si="1"/>
        <v>5</v>
      </c>
      <c r="B8" s="102" t="str">
        <f>K8&amp;M8&amp;O8&amp;D8&amp;E8</f>
        <v>000000001E</v>
      </c>
      <c r="C8" s="102" t="s">
        <v>230</v>
      </c>
      <c r="D8" s="102" t="str">
        <f t="shared" si="2"/>
        <v>001</v>
      </c>
      <c r="E8" s="69" t="s">
        <v>48</v>
      </c>
      <c r="F8" s="70" t="s">
        <v>231</v>
      </c>
      <c r="G8" s="69" t="s">
        <v>216</v>
      </c>
      <c r="H8" s="70">
        <v>400</v>
      </c>
      <c r="I8" s="70" t="s">
        <v>232</v>
      </c>
      <c r="J8" s="70" t="s">
        <v>233</v>
      </c>
      <c r="K8" s="71" t="s">
        <v>123</v>
      </c>
      <c r="L8" s="70" t="s">
        <v>168</v>
      </c>
      <c r="M8" s="72" t="str">
        <f>VLOOKUP(L8&amp;N8,コード体系!M:N,2,FALSE)</f>
        <v>00</v>
      </c>
      <c r="N8" s="69" t="s">
        <v>219</v>
      </c>
      <c r="O8" s="72" t="str">
        <f>VLOOKUP(L8&amp;N8&amp;P8,コード体系!O:P,2,FALSE)</f>
        <v>00</v>
      </c>
      <c r="P8" s="70" t="s">
        <v>125</v>
      </c>
      <c r="Q8" s="70" t="s">
        <v>234</v>
      </c>
      <c r="R8" s="3">
        <f t="shared" si="0"/>
        <v>1</v>
      </c>
      <c r="S8" s="49" t="s">
        <v>235</v>
      </c>
      <c r="T8" s="49">
        <f t="shared" si="3"/>
        <v>400</v>
      </c>
      <c r="U8" s="60" t="str">
        <f t="shared" si="4"/>
        <v>000000001E</v>
      </c>
      <c r="V8" s="49" t="str">
        <f t="shared" si="5"/>
        <v>'000000001E': {'message': 'パラメータが不正です。リクエストパラメータの値を確認してください。', 'http_status_code': 400},</v>
      </c>
    </row>
    <row r="9" spans="1:22" ht="45">
      <c r="A9" s="102">
        <f t="shared" si="1"/>
        <v>6</v>
      </c>
      <c r="B9" s="102" t="str">
        <f>K9&amp;M9&amp;O9&amp;D9&amp;E9</f>
        <v>000000002E</v>
      </c>
      <c r="C9" s="102" t="s">
        <v>230</v>
      </c>
      <c r="D9" s="102" t="str">
        <f t="shared" si="2"/>
        <v>002</v>
      </c>
      <c r="E9" s="69" t="s">
        <v>48</v>
      </c>
      <c r="F9" s="70" t="s">
        <v>231</v>
      </c>
      <c r="G9" s="69" t="s">
        <v>216</v>
      </c>
      <c r="H9" s="70">
        <v>400</v>
      </c>
      <c r="I9" s="70" t="s">
        <v>236</v>
      </c>
      <c r="J9" s="70" t="s">
        <v>233</v>
      </c>
      <c r="K9" s="71" t="s">
        <v>123</v>
      </c>
      <c r="L9" s="70" t="s">
        <v>168</v>
      </c>
      <c r="M9" s="72" t="str">
        <f>VLOOKUP(L9&amp;N9,コード体系!M:N,2,FALSE)</f>
        <v>00</v>
      </c>
      <c r="N9" s="69" t="s">
        <v>219</v>
      </c>
      <c r="O9" s="72" t="str">
        <f>VLOOKUP(L9&amp;N9&amp;P9,コード体系!O:P,2,FALSE)</f>
        <v>00</v>
      </c>
      <c r="P9" s="70" t="s">
        <v>125</v>
      </c>
      <c r="Q9" s="70" t="s">
        <v>234</v>
      </c>
      <c r="R9" s="3">
        <f t="shared" si="0"/>
        <v>1</v>
      </c>
      <c r="S9" s="49" t="s">
        <v>235</v>
      </c>
      <c r="T9" s="49">
        <f t="shared" si="3"/>
        <v>400</v>
      </c>
      <c r="U9" s="60" t="str">
        <f t="shared" si="4"/>
        <v>000000002E</v>
      </c>
      <c r="V9" s="49" t="str">
        <f t="shared" si="5"/>
        <v>'000000002E': {'message': 'パラメータが不正です。リクエストパラメータの値を確認してください。', 'http_status_code': 400},</v>
      </c>
    </row>
    <row r="10" spans="1:22" ht="46.5" customHeight="1">
      <c r="A10" s="69">
        <f t="shared" si="1"/>
        <v>7</v>
      </c>
      <c r="B10" s="69" t="str">
        <f t="shared" si="6"/>
        <v>000101001N</v>
      </c>
      <c r="C10" s="69" t="s">
        <v>237</v>
      </c>
      <c r="D10" s="69" t="str">
        <f t="shared" si="2"/>
        <v>001</v>
      </c>
      <c r="E10" s="69" t="s">
        <v>238</v>
      </c>
      <c r="F10" s="70" t="s">
        <v>239</v>
      </c>
      <c r="G10" s="69" t="s">
        <v>240</v>
      </c>
      <c r="H10" s="70">
        <v>200</v>
      </c>
      <c r="I10" s="70" t="s">
        <v>241</v>
      </c>
      <c r="J10" s="70" t="s">
        <v>242</v>
      </c>
      <c r="K10" s="71" t="s">
        <v>123</v>
      </c>
      <c r="L10" s="69" t="s">
        <v>168</v>
      </c>
      <c r="M10" s="72" t="str">
        <f>VLOOKUP(L10&amp;N10,コード体系!M:N,2,FALSE)</f>
        <v>01</v>
      </c>
      <c r="N10" s="69" t="s">
        <v>91</v>
      </c>
      <c r="O10" s="72" t="str">
        <f>VLOOKUP(L10&amp;N10&amp;P10,コード体系!O:P,2,FALSE)</f>
        <v>01</v>
      </c>
      <c r="P10" s="69" t="s">
        <v>134</v>
      </c>
      <c r="Q10" s="70" t="s">
        <v>243</v>
      </c>
      <c r="R10" s="3">
        <f t="shared" si="0"/>
        <v>1</v>
      </c>
      <c r="S10" s="49" t="s">
        <v>244</v>
      </c>
      <c r="T10" s="49">
        <f t="shared" si="3"/>
        <v>200</v>
      </c>
      <c r="U10" s="60" t="str">
        <f t="shared" si="4"/>
        <v>000101001N</v>
      </c>
      <c r="V10" s="49" t="str">
        <f t="shared" si="5"/>
        <v>'000101001N': {'message': 'クエリストリング:{0[0]},CKAN URL:{0[1]}', 'http_status_code': 200},</v>
      </c>
    </row>
    <row r="11" spans="1:22" ht="60">
      <c r="A11" s="69">
        <f>ROW()-ROW(提供者編!A$3)</f>
        <v>8</v>
      </c>
      <c r="B11" s="69" t="str">
        <f>K11&amp;M11&amp;O11&amp;D11&amp;E11</f>
        <v>010101002E</v>
      </c>
      <c r="C11" s="69" t="s">
        <v>169</v>
      </c>
      <c r="D11" s="69" t="str">
        <f t="shared" si="2"/>
        <v>002</v>
      </c>
      <c r="E11" s="69" t="s">
        <v>48</v>
      </c>
      <c r="F11" s="70" t="s">
        <v>245</v>
      </c>
      <c r="G11" s="69" t="s">
        <v>216</v>
      </c>
      <c r="H11" s="116">
        <v>400</v>
      </c>
      <c r="I11" s="70" t="s">
        <v>246</v>
      </c>
      <c r="J11" s="70" t="s">
        <v>247</v>
      </c>
      <c r="K11" s="71" t="s">
        <v>63</v>
      </c>
      <c r="L11" s="69" t="s">
        <v>168</v>
      </c>
      <c r="M11" s="72" t="str">
        <f>VLOOKUP(L11&amp;N11,コード体系!M:N,2,FALSE)</f>
        <v>01</v>
      </c>
      <c r="N11" s="69" t="s">
        <v>91</v>
      </c>
      <c r="O11" s="72" t="str">
        <f>VLOOKUP(L11&amp;N11&amp;P11,コード体系!O:P,2,FALSE)</f>
        <v>01</v>
      </c>
      <c r="P11" s="69" t="s">
        <v>134</v>
      </c>
      <c r="Q11" s="70" t="s">
        <v>246</v>
      </c>
      <c r="R11" s="95">
        <f>COUNTIF(B$11:B$11,B11)</f>
        <v>1</v>
      </c>
      <c r="S11" s="49" t="s">
        <v>248</v>
      </c>
      <c r="T11" s="49">
        <f t="shared" si="3"/>
        <v>400</v>
      </c>
      <c r="U11" s="60" t="str">
        <f t="shared" si="4"/>
        <v>010101002E</v>
      </c>
      <c r="V11" s="49" t="str">
        <f t="shared" si="5"/>
        <v>'010101002E': {'message': '検索条件の値が不正です。リクエストパラメータの値を確認してください。', 'http_status_code': 400},</v>
      </c>
    </row>
    <row r="12" spans="1:22" ht="60">
      <c r="A12" s="69">
        <f t="shared" si="1"/>
        <v>9</v>
      </c>
      <c r="B12" s="69" t="str">
        <f t="shared" si="6"/>
        <v>000101003E</v>
      </c>
      <c r="C12" s="69" t="s">
        <v>249</v>
      </c>
      <c r="D12" s="69" t="str">
        <f t="shared" si="2"/>
        <v>003</v>
      </c>
      <c r="E12" s="69" t="s">
        <v>48</v>
      </c>
      <c r="F12" s="70" t="s">
        <v>224</v>
      </c>
      <c r="G12" s="69" t="s">
        <v>216</v>
      </c>
      <c r="H12" s="70" t="s">
        <v>250</v>
      </c>
      <c r="I12" s="70" t="s">
        <v>251</v>
      </c>
      <c r="J12" s="70" t="s">
        <v>226</v>
      </c>
      <c r="K12" s="71" t="s">
        <v>123</v>
      </c>
      <c r="L12" s="69" t="s">
        <v>168</v>
      </c>
      <c r="M12" s="72" t="str">
        <f>VLOOKUP(L12&amp;N12,コード体系!M:N,2,FALSE)</f>
        <v>01</v>
      </c>
      <c r="N12" s="69" t="s">
        <v>91</v>
      </c>
      <c r="O12" s="72" t="str">
        <f>VLOOKUP(L12&amp;N12&amp;P12,コード体系!O:P,2,FALSE)</f>
        <v>01</v>
      </c>
      <c r="P12" s="69" t="s">
        <v>134</v>
      </c>
      <c r="Q12" s="70" t="s">
        <v>252</v>
      </c>
      <c r="R12" s="3">
        <f t="shared" ref="R12:R38" si="7">COUNTIF(B:B,B12)</f>
        <v>1</v>
      </c>
      <c r="S12" s="49" t="s">
        <v>228</v>
      </c>
      <c r="T12" s="49" t="str">
        <f t="shared" si="3"/>
        <v/>
      </c>
      <c r="U12" s="60" t="str">
        <f t="shared" si="4"/>
        <v>000101003E</v>
      </c>
      <c r="V12" s="49" t="str">
        <f t="shared" si="5"/>
        <v>'000101003E': {'message': 'エラーが発生しました。エラー内容:{0[0]}'},</v>
      </c>
    </row>
    <row r="13" spans="1:22" ht="45">
      <c r="A13" s="4">
        <f t="shared" si="1"/>
        <v>10</v>
      </c>
      <c r="B13" s="4" t="str">
        <f t="shared" si="6"/>
        <v>000201001N</v>
      </c>
      <c r="C13" s="4" t="s">
        <v>253</v>
      </c>
      <c r="D13" s="4" t="str">
        <f t="shared" si="2"/>
        <v>001</v>
      </c>
      <c r="E13" s="4" t="s">
        <v>238</v>
      </c>
      <c r="F13" s="5" t="s">
        <v>254</v>
      </c>
      <c r="G13" s="4" t="s">
        <v>240</v>
      </c>
      <c r="H13" s="5">
        <v>200</v>
      </c>
      <c r="I13" s="5" t="s">
        <v>255</v>
      </c>
      <c r="J13" s="5" t="s">
        <v>242</v>
      </c>
      <c r="K13" s="66" t="s">
        <v>123</v>
      </c>
      <c r="L13" s="4" t="s">
        <v>168</v>
      </c>
      <c r="M13" s="54" t="str">
        <f>VLOOKUP(L13&amp;N13,コード体系!M:N,2,FALSE)</f>
        <v>02</v>
      </c>
      <c r="N13" s="4" t="s">
        <v>62</v>
      </c>
      <c r="O13" s="54" t="str">
        <f>VLOOKUP(L13&amp;N13&amp;P13,コード体系!O:P,2,FALSE)</f>
        <v>01</v>
      </c>
      <c r="P13" s="4" t="s">
        <v>136</v>
      </c>
      <c r="Q13" s="5" t="s">
        <v>256</v>
      </c>
      <c r="R13" s="3">
        <f t="shared" si="7"/>
        <v>1</v>
      </c>
      <c r="S13" s="49" t="s">
        <v>257</v>
      </c>
      <c r="T13" s="49">
        <f t="shared" si="3"/>
        <v>200</v>
      </c>
      <c r="U13" s="60" t="str">
        <f t="shared" si="4"/>
        <v>000201001N</v>
      </c>
      <c r="V13" s="49" t="str">
        <f t="shared" si="5"/>
        <v>'000201001N': {'message': 'リソースURL:{0[0]}, ヘッダ情報:{0[1]}', 'http_status_code': 200},</v>
      </c>
    </row>
    <row r="14" spans="1:22" ht="45">
      <c r="A14" s="4">
        <f t="shared" si="1"/>
        <v>11</v>
      </c>
      <c r="B14" s="4" t="str">
        <f t="shared" si="6"/>
        <v>000201002E</v>
      </c>
      <c r="C14" s="4" t="s">
        <v>230</v>
      </c>
      <c r="D14" s="4" t="str">
        <f t="shared" si="2"/>
        <v>002</v>
      </c>
      <c r="E14" s="4" t="s">
        <v>48</v>
      </c>
      <c r="F14" s="70" t="s">
        <v>231</v>
      </c>
      <c r="G14" s="4" t="s">
        <v>216</v>
      </c>
      <c r="H14" s="5">
        <v>400</v>
      </c>
      <c r="I14" s="5" t="s">
        <v>258</v>
      </c>
      <c r="J14" s="5" t="s">
        <v>233</v>
      </c>
      <c r="K14" s="66" t="s">
        <v>123</v>
      </c>
      <c r="L14" s="5" t="s">
        <v>168</v>
      </c>
      <c r="M14" s="54" t="str">
        <f>VLOOKUP(L14&amp;N14,コード体系!M:N,2,FALSE)</f>
        <v>02</v>
      </c>
      <c r="N14" s="4" t="s">
        <v>259</v>
      </c>
      <c r="O14" s="54" t="str">
        <f>VLOOKUP(L14&amp;N14&amp;P14,コード体系!O:P,2,FALSE)</f>
        <v>01</v>
      </c>
      <c r="P14" s="4" t="s">
        <v>136</v>
      </c>
      <c r="Q14" s="5" t="s">
        <v>260</v>
      </c>
      <c r="R14" s="3">
        <f t="shared" si="7"/>
        <v>1</v>
      </c>
      <c r="S14" s="49" t="s">
        <v>235</v>
      </c>
      <c r="T14" s="49">
        <f t="shared" si="3"/>
        <v>400</v>
      </c>
      <c r="U14" s="60" t="str">
        <f t="shared" si="4"/>
        <v>000201002E</v>
      </c>
      <c r="V14" s="49" t="str">
        <f t="shared" si="5"/>
        <v>'000201002E': {'message': 'パラメータが不正です。リクエストパラメータの値を確認してください。', 'http_status_code': 400},</v>
      </c>
    </row>
    <row r="15" spans="1:22" ht="60">
      <c r="A15" s="99">
        <f t="shared" si="1"/>
        <v>12</v>
      </c>
      <c r="B15" s="4" t="str">
        <f t="shared" si="6"/>
        <v>000201003E</v>
      </c>
      <c r="C15" s="4" t="s">
        <v>261</v>
      </c>
      <c r="D15" s="4" t="str">
        <f t="shared" si="2"/>
        <v>003</v>
      </c>
      <c r="E15" s="4" t="s">
        <v>48</v>
      </c>
      <c r="F15" s="70" t="s">
        <v>262</v>
      </c>
      <c r="G15" s="4" t="s">
        <v>216</v>
      </c>
      <c r="H15" s="5">
        <v>400</v>
      </c>
      <c r="I15" s="5" t="s">
        <v>263</v>
      </c>
      <c r="J15" s="5" t="s">
        <v>264</v>
      </c>
      <c r="K15" s="66" t="s">
        <v>123</v>
      </c>
      <c r="L15" s="4" t="s">
        <v>168</v>
      </c>
      <c r="M15" s="54" t="str">
        <f>VLOOKUP(L15&amp;N15,コード体系!M:N,2,FALSE)</f>
        <v>02</v>
      </c>
      <c r="N15" s="4" t="s">
        <v>62</v>
      </c>
      <c r="O15" s="54" t="str">
        <f>VLOOKUP(L15&amp;N15&amp;P15,コード体系!O:P,2,FALSE)</f>
        <v>01</v>
      </c>
      <c r="P15" s="4" t="s">
        <v>136</v>
      </c>
      <c r="Q15" s="5" t="s">
        <v>263</v>
      </c>
      <c r="R15" s="3">
        <f t="shared" si="7"/>
        <v>1</v>
      </c>
      <c r="S15" s="49" t="s">
        <v>265</v>
      </c>
      <c r="T15" s="49">
        <f t="shared" si="3"/>
        <v>400</v>
      </c>
      <c r="U15" s="60" t="str">
        <f t="shared" si="4"/>
        <v>000201003E</v>
      </c>
      <c r="V15" s="49" t="str">
        <f t="shared" si="5"/>
        <v>'000201003E': {'message': 'リソースURLからドメインの取得に失敗しました。CADDE管理者に問い合わせてください。', 'http_status_code': 400},</v>
      </c>
    </row>
    <row r="16" spans="1:22" ht="60">
      <c r="A16" s="4">
        <f t="shared" si="1"/>
        <v>13</v>
      </c>
      <c r="B16" s="4" t="str">
        <f t="shared" si="6"/>
        <v>000201004E</v>
      </c>
      <c r="C16" s="4" t="s">
        <v>266</v>
      </c>
      <c r="D16" s="4" t="str">
        <f t="shared" si="2"/>
        <v>004</v>
      </c>
      <c r="E16" s="4" t="s">
        <v>48</v>
      </c>
      <c r="F16" s="70" t="s">
        <v>267</v>
      </c>
      <c r="G16" s="4" t="s">
        <v>216</v>
      </c>
      <c r="H16" s="5">
        <v>500</v>
      </c>
      <c r="I16" s="5" t="s">
        <v>268</v>
      </c>
      <c r="J16" s="5" t="s">
        <v>269</v>
      </c>
      <c r="K16" s="66" t="s">
        <v>123</v>
      </c>
      <c r="L16" s="5" t="s">
        <v>168</v>
      </c>
      <c r="M16" s="54" t="str">
        <f>VLOOKUP(L16&amp;N16,コード体系!M:N,2,FALSE)</f>
        <v>02</v>
      </c>
      <c r="N16" s="4" t="s">
        <v>62</v>
      </c>
      <c r="O16" s="54" t="str">
        <f>VLOOKUP(L16&amp;N16&amp;P16,コード体系!O:P,2,FALSE)</f>
        <v>01</v>
      </c>
      <c r="P16" s="4" t="s">
        <v>136</v>
      </c>
      <c r="Q16" s="5" t="s">
        <v>270</v>
      </c>
      <c r="R16" s="3">
        <f t="shared" si="7"/>
        <v>1</v>
      </c>
      <c r="S16" s="49" t="s">
        <v>271</v>
      </c>
      <c r="T16" s="49">
        <f t="shared" si="3"/>
        <v>500</v>
      </c>
      <c r="U16" s="60" t="str">
        <f t="shared" si="4"/>
        <v>000201004E</v>
      </c>
      <c r="V16" s="49" t="str">
        <f t="shared" si="5"/>
        <v>'000201004E': {'message': 'コンフィグファイルに{0[0]}が設定されていません。CADDE管理者に問い合わせてください。', 'http_status_code': 500},</v>
      </c>
    </row>
    <row r="17" spans="1:22" ht="60">
      <c r="A17" s="4">
        <f t="shared" si="1"/>
        <v>14</v>
      </c>
      <c r="B17" s="4" t="str">
        <f t="shared" ref="B17" si="8">K17&amp;M17&amp;O17&amp;D17&amp;E17</f>
        <v>000201005E</v>
      </c>
      <c r="C17" s="4" t="s">
        <v>266</v>
      </c>
      <c r="D17" s="4" t="str">
        <f t="shared" si="2"/>
        <v>005</v>
      </c>
      <c r="E17" s="4" t="s">
        <v>48</v>
      </c>
      <c r="F17" s="70" t="s">
        <v>267</v>
      </c>
      <c r="G17" s="4" t="s">
        <v>216</v>
      </c>
      <c r="H17" s="5">
        <v>500</v>
      </c>
      <c r="I17" s="5" t="s">
        <v>268</v>
      </c>
      <c r="J17" s="5" t="s">
        <v>269</v>
      </c>
      <c r="K17" s="66" t="s">
        <v>123</v>
      </c>
      <c r="L17" s="5" t="s">
        <v>168</v>
      </c>
      <c r="M17" s="54" t="str">
        <f>VLOOKUP(L17&amp;N17,コード体系!M:N,2,FALSE)</f>
        <v>02</v>
      </c>
      <c r="N17" s="4" t="s">
        <v>62</v>
      </c>
      <c r="O17" s="54" t="str">
        <f>VLOOKUP(L17&amp;N17&amp;P17,コード体系!O:P,2,FALSE)</f>
        <v>01</v>
      </c>
      <c r="P17" s="4" t="s">
        <v>136</v>
      </c>
      <c r="Q17" s="5" t="s">
        <v>272</v>
      </c>
      <c r="R17" s="3">
        <f t="shared" si="7"/>
        <v>1</v>
      </c>
      <c r="S17" s="49" t="s">
        <v>273</v>
      </c>
      <c r="T17" s="49">
        <f t="shared" si="3"/>
        <v>500</v>
      </c>
      <c r="U17" s="60" t="str">
        <f t="shared" si="4"/>
        <v>000201005E</v>
      </c>
      <c r="V17" s="49" t="str">
        <f t="shared" si="5"/>
        <v>'000201005E': {'message': 'コンフィグファイルに{0[0]}が設定されていません。CADDE管理者に問い合わせてください。', 'http_status_code': 500},</v>
      </c>
    </row>
    <row r="18" spans="1:22" ht="45">
      <c r="A18" s="99">
        <f t="shared" si="1"/>
        <v>15</v>
      </c>
      <c r="B18" s="4" t="str">
        <f t="shared" si="6"/>
        <v>000201006E</v>
      </c>
      <c r="C18" s="4" t="s">
        <v>274</v>
      </c>
      <c r="D18" s="4" t="str">
        <f t="shared" si="2"/>
        <v>006</v>
      </c>
      <c r="E18" s="4" t="s">
        <v>48</v>
      </c>
      <c r="F18" s="70" t="s">
        <v>275</v>
      </c>
      <c r="G18" s="4" t="s">
        <v>216</v>
      </c>
      <c r="H18" s="5">
        <v>404</v>
      </c>
      <c r="I18" s="5" t="s">
        <v>276</v>
      </c>
      <c r="J18" s="5" t="s">
        <v>264</v>
      </c>
      <c r="K18" s="66" t="s">
        <v>123</v>
      </c>
      <c r="L18" s="4" t="s">
        <v>168</v>
      </c>
      <c r="M18" s="54" t="str">
        <f>VLOOKUP(L18&amp;N18,コード体系!M:N,2,FALSE)</f>
        <v>02</v>
      </c>
      <c r="N18" s="4" t="s">
        <v>62</v>
      </c>
      <c r="O18" s="54" t="str">
        <f>VLOOKUP(L18&amp;N18&amp;P18,コード体系!O:P,2,FALSE)</f>
        <v>01</v>
      </c>
      <c r="P18" s="4" t="s">
        <v>136</v>
      </c>
      <c r="Q18" s="5" t="s">
        <v>276</v>
      </c>
      <c r="R18" s="3">
        <f t="shared" si="7"/>
        <v>1</v>
      </c>
      <c r="S18" s="49" t="s">
        <v>277</v>
      </c>
      <c r="T18" s="49">
        <f t="shared" si="3"/>
        <v>404</v>
      </c>
      <c r="U18" s="60" t="str">
        <f t="shared" si="4"/>
        <v>000201006E</v>
      </c>
      <c r="V18" s="49" t="str">
        <f t="shared" si="5"/>
        <v>'000201006E': {'message': 'ファイルが見つかりませんでした。CADDE管理者に問い合わせてください。', 'http_status_code': 404},</v>
      </c>
    </row>
    <row r="19" spans="1:22" ht="60">
      <c r="A19" s="99">
        <f t="shared" si="1"/>
        <v>16</v>
      </c>
      <c r="B19" s="4" t="str">
        <f t="shared" si="6"/>
        <v>000201007E</v>
      </c>
      <c r="C19" s="4" t="s">
        <v>278</v>
      </c>
      <c r="D19" s="4" t="str">
        <f t="shared" si="2"/>
        <v>007</v>
      </c>
      <c r="E19" s="4" t="s">
        <v>48</v>
      </c>
      <c r="F19" s="70" t="s">
        <v>279</v>
      </c>
      <c r="G19" s="4" t="s">
        <v>216</v>
      </c>
      <c r="H19" s="70">
        <v>401</v>
      </c>
      <c r="I19" s="5" t="s">
        <v>280</v>
      </c>
      <c r="J19" s="5" t="s">
        <v>281</v>
      </c>
      <c r="K19" s="66" t="s">
        <v>123</v>
      </c>
      <c r="L19" s="4" t="s">
        <v>168</v>
      </c>
      <c r="M19" s="54" t="str">
        <f>VLOOKUP(L19&amp;N19,コード体系!M:N,2,FALSE)</f>
        <v>02</v>
      </c>
      <c r="N19" s="4" t="s">
        <v>62</v>
      </c>
      <c r="O19" s="54" t="str">
        <f>VLOOKUP(L19&amp;N19&amp;P19,コード体系!O:P,2,FALSE)</f>
        <v>01</v>
      </c>
      <c r="P19" s="4" t="s">
        <v>136</v>
      </c>
      <c r="Q19" s="5" t="s">
        <v>280</v>
      </c>
      <c r="R19" s="3">
        <f t="shared" si="7"/>
        <v>1</v>
      </c>
      <c r="S19" s="49" t="s">
        <v>282</v>
      </c>
      <c r="T19" s="49">
        <f t="shared" si="3"/>
        <v>401</v>
      </c>
      <c r="U19" s="60" t="str">
        <f t="shared" si="4"/>
        <v>000201007E</v>
      </c>
      <c r="V19" s="49" t="str">
        <f t="shared" si="5"/>
        <v>'000201007E': {'message': 'HTTP接続時のベーシック認証に失敗しました。CADDE管理者に問い合わせてください。', 'http_status_code': 401},</v>
      </c>
    </row>
    <row r="20" spans="1:22" ht="45">
      <c r="A20" s="99">
        <f t="shared" si="1"/>
        <v>17</v>
      </c>
      <c r="B20" s="99" t="str">
        <f t="shared" si="6"/>
        <v>000201008E</v>
      </c>
      <c r="C20" s="99" t="s">
        <v>223</v>
      </c>
      <c r="D20" s="99" t="str">
        <f t="shared" si="2"/>
        <v>008</v>
      </c>
      <c r="E20" s="99" t="s">
        <v>48</v>
      </c>
      <c r="F20" s="100" t="s">
        <v>224</v>
      </c>
      <c r="G20" s="99" t="s">
        <v>216</v>
      </c>
      <c r="H20" s="100">
        <v>500</v>
      </c>
      <c r="I20" s="100" t="s">
        <v>225</v>
      </c>
      <c r="J20" s="100" t="s">
        <v>226</v>
      </c>
      <c r="K20" s="66" t="s">
        <v>123</v>
      </c>
      <c r="L20" s="4" t="s">
        <v>168</v>
      </c>
      <c r="M20" s="54" t="str">
        <f>VLOOKUP(L20&amp;N20,コード体系!M:N,2,FALSE)</f>
        <v>02</v>
      </c>
      <c r="N20" s="4" t="s">
        <v>62</v>
      </c>
      <c r="O20" s="54" t="str">
        <f>VLOOKUP(L20&amp;N20&amp;P20,コード体系!O:P,2,FALSE)</f>
        <v>01</v>
      </c>
      <c r="P20" s="4" t="s">
        <v>136</v>
      </c>
      <c r="Q20" s="5" t="s">
        <v>283</v>
      </c>
      <c r="R20" s="3">
        <f t="shared" si="7"/>
        <v>1</v>
      </c>
      <c r="S20" s="49" t="s">
        <v>228</v>
      </c>
      <c r="T20" s="49">
        <f t="shared" si="3"/>
        <v>500</v>
      </c>
      <c r="U20" s="60" t="str">
        <f t="shared" si="4"/>
        <v>000201008E</v>
      </c>
      <c r="V20" s="49" t="str">
        <f t="shared" si="5"/>
        <v>'000201008E': {'message': 'エラーが発生しました。エラー内容:{0[0]}', 'http_status_code': 500},</v>
      </c>
    </row>
    <row r="21" spans="1:22" ht="30">
      <c r="A21" s="99">
        <f t="shared" si="1"/>
        <v>18</v>
      </c>
      <c r="B21" s="4" t="str">
        <f t="shared" si="6"/>
        <v>000301001N</v>
      </c>
      <c r="C21" s="4" t="s">
        <v>284</v>
      </c>
      <c r="D21" s="4" t="str">
        <f t="shared" si="2"/>
        <v>001</v>
      </c>
      <c r="E21" s="4" t="s">
        <v>238</v>
      </c>
      <c r="F21" s="5" t="s">
        <v>285</v>
      </c>
      <c r="G21" s="4" t="s">
        <v>240</v>
      </c>
      <c r="H21" s="5">
        <v>200</v>
      </c>
      <c r="I21" s="5" t="s">
        <v>255</v>
      </c>
      <c r="J21" s="5" t="s">
        <v>242</v>
      </c>
      <c r="K21" s="66" t="s">
        <v>123</v>
      </c>
      <c r="L21" s="4" t="s">
        <v>168</v>
      </c>
      <c r="M21" s="54" t="str">
        <f>VLOOKUP(L21&amp;N21,コード体系!M:N,2,FALSE)</f>
        <v>03</v>
      </c>
      <c r="N21" s="4" t="s">
        <v>286</v>
      </c>
      <c r="O21" s="54" t="str">
        <f>VLOOKUP(L21&amp;N21&amp;P21,コード体系!O:P,2,FALSE)</f>
        <v>01</v>
      </c>
      <c r="P21" s="4" t="s">
        <v>136</v>
      </c>
      <c r="Q21" s="5" t="s">
        <v>256</v>
      </c>
      <c r="R21" s="3">
        <f t="shared" si="7"/>
        <v>1</v>
      </c>
      <c r="S21" s="49" t="s">
        <v>287</v>
      </c>
      <c r="T21" s="49">
        <f t="shared" si="3"/>
        <v>200</v>
      </c>
      <c r="U21" s="60" t="str">
        <f t="shared" si="4"/>
        <v>000301001N</v>
      </c>
      <c r="V21" s="49" t="str">
        <f t="shared" si="5"/>
        <v>'000301001N': {'message': 'リソースURL:{0[0]}', 'http_status_code': 200},</v>
      </c>
    </row>
    <row r="22" spans="1:22" ht="45">
      <c r="A22" s="99">
        <f t="shared" si="1"/>
        <v>19</v>
      </c>
      <c r="B22" s="4" t="str">
        <f t="shared" si="6"/>
        <v>000301002E</v>
      </c>
      <c r="C22" s="4" t="s">
        <v>288</v>
      </c>
      <c r="D22" s="4" t="str">
        <f t="shared" si="2"/>
        <v>002</v>
      </c>
      <c r="E22" s="4" t="s">
        <v>48</v>
      </c>
      <c r="F22" s="70" t="s">
        <v>231</v>
      </c>
      <c r="G22" s="4" t="s">
        <v>216</v>
      </c>
      <c r="H22" s="5">
        <v>400</v>
      </c>
      <c r="I22" s="5" t="s">
        <v>258</v>
      </c>
      <c r="J22" s="5" t="s">
        <v>289</v>
      </c>
      <c r="K22" s="66" t="s">
        <v>123</v>
      </c>
      <c r="L22" s="5" t="s">
        <v>168</v>
      </c>
      <c r="M22" s="54" t="str">
        <f>VLOOKUP(L22&amp;N22,コード体系!M:N,2,FALSE)</f>
        <v>03</v>
      </c>
      <c r="N22" s="4" t="s">
        <v>66</v>
      </c>
      <c r="O22" s="54" t="str">
        <f>VLOOKUP(L22&amp;N22&amp;P22,コード体系!O:P,2,FALSE)</f>
        <v>01</v>
      </c>
      <c r="P22" s="4" t="s">
        <v>136</v>
      </c>
      <c r="Q22" s="5" t="s">
        <v>260</v>
      </c>
      <c r="R22" s="3">
        <f t="shared" si="7"/>
        <v>1</v>
      </c>
      <c r="S22" s="49" t="s">
        <v>290</v>
      </c>
      <c r="T22" s="49">
        <f t="shared" si="3"/>
        <v>400</v>
      </c>
      <c r="U22" s="60" t="str">
        <f t="shared" si="4"/>
        <v>000301002E</v>
      </c>
      <c r="V22" s="49" t="str">
        <f t="shared" si="5"/>
        <v>'000301002E': {'message': 'パラメータが不正です。リクエストパラメータの値を確認してください。', 'http_status_code': 400},</v>
      </c>
    </row>
    <row r="23" spans="1:22" ht="60">
      <c r="A23" s="99">
        <f t="shared" si="1"/>
        <v>20</v>
      </c>
      <c r="B23" s="4" t="str">
        <f t="shared" si="6"/>
        <v>000301003E</v>
      </c>
      <c r="C23" s="4" t="s">
        <v>291</v>
      </c>
      <c r="D23" s="4" t="str">
        <f t="shared" si="2"/>
        <v>003</v>
      </c>
      <c r="E23" s="4" t="s">
        <v>48</v>
      </c>
      <c r="F23" s="70" t="s">
        <v>262</v>
      </c>
      <c r="G23" s="4" t="s">
        <v>216</v>
      </c>
      <c r="H23" s="5">
        <v>400</v>
      </c>
      <c r="I23" s="5" t="s">
        <v>263</v>
      </c>
      <c r="J23" s="5" t="s">
        <v>264</v>
      </c>
      <c r="K23" s="66" t="s">
        <v>123</v>
      </c>
      <c r="L23" s="4" t="s">
        <v>168</v>
      </c>
      <c r="M23" s="54" t="str">
        <f>VLOOKUP(L23&amp;N23,コード体系!M:N,2,FALSE)</f>
        <v>03</v>
      </c>
      <c r="N23" s="4" t="s">
        <v>286</v>
      </c>
      <c r="O23" s="54" t="str">
        <f>VLOOKUP(L23&amp;N23&amp;P23,コード体系!O:P,2,FALSE)</f>
        <v>01</v>
      </c>
      <c r="P23" s="4" t="s">
        <v>136</v>
      </c>
      <c r="Q23" s="5" t="s">
        <v>263</v>
      </c>
      <c r="R23" s="3">
        <f t="shared" si="7"/>
        <v>1</v>
      </c>
      <c r="S23" s="49" t="s">
        <v>292</v>
      </c>
      <c r="T23" s="49">
        <f t="shared" si="3"/>
        <v>400</v>
      </c>
      <c r="U23" s="60" t="str">
        <f t="shared" si="4"/>
        <v>000301003E</v>
      </c>
      <c r="V23" s="49" t="str">
        <f t="shared" si="5"/>
        <v>'000301003E': {'message': 'リソースURLからドメインの取得に失敗しました。CADDE管理者に問い合わせてください。', 'http_status_code': 400},</v>
      </c>
    </row>
    <row r="24" spans="1:22" ht="60">
      <c r="A24" s="99">
        <f t="shared" si="1"/>
        <v>21</v>
      </c>
      <c r="B24" s="4" t="str">
        <f>K24&amp;M24&amp;O24&amp;D24&amp;E24</f>
        <v>000301004E</v>
      </c>
      <c r="C24" s="4" t="s">
        <v>293</v>
      </c>
      <c r="D24" s="4" t="str">
        <f t="shared" si="2"/>
        <v>004</v>
      </c>
      <c r="E24" s="4" t="s">
        <v>48</v>
      </c>
      <c r="F24" s="70" t="s">
        <v>267</v>
      </c>
      <c r="G24" s="4" t="s">
        <v>216</v>
      </c>
      <c r="H24" s="5">
        <v>500</v>
      </c>
      <c r="I24" s="5" t="s">
        <v>268</v>
      </c>
      <c r="J24" s="5" t="s">
        <v>269</v>
      </c>
      <c r="K24" s="66" t="s">
        <v>123</v>
      </c>
      <c r="L24" s="5" t="s">
        <v>168</v>
      </c>
      <c r="M24" s="54" t="str">
        <f>VLOOKUP(L24&amp;N24,コード体系!M:N,2,FALSE)</f>
        <v>03</v>
      </c>
      <c r="N24" s="4" t="s">
        <v>66</v>
      </c>
      <c r="O24" s="54" t="str">
        <f>VLOOKUP(L24&amp;N24&amp;P24,コード体系!O:P,2,FALSE)</f>
        <v>01</v>
      </c>
      <c r="P24" s="4" t="s">
        <v>136</v>
      </c>
      <c r="Q24" s="5" t="s">
        <v>294</v>
      </c>
      <c r="R24" s="3">
        <f t="shared" si="7"/>
        <v>1</v>
      </c>
      <c r="S24" s="49" t="s">
        <v>273</v>
      </c>
      <c r="T24" s="49">
        <f t="shared" si="3"/>
        <v>500</v>
      </c>
      <c r="U24" s="60" t="str">
        <f t="shared" si="4"/>
        <v>000301004E</v>
      </c>
      <c r="V24" s="49" t="str">
        <f t="shared" si="5"/>
        <v>'000301004E': {'message': 'コンフィグファイルに{0[0]}が設定されていません。CADDE管理者に問い合わせてください。', 'http_status_code': 500},</v>
      </c>
    </row>
    <row r="25" spans="1:22" ht="60">
      <c r="A25" s="99">
        <f t="shared" si="1"/>
        <v>22</v>
      </c>
      <c r="B25" s="4" t="str">
        <f>K25&amp;M25&amp;O25&amp;D25&amp;E25</f>
        <v>000301005E</v>
      </c>
      <c r="C25" s="4" t="s">
        <v>293</v>
      </c>
      <c r="D25" s="4" t="str">
        <f t="shared" si="2"/>
        <v>005</v>
      </c>
      <c r="E25" s="4" t="s">
        <v>48</v>
      </c>
      <c r="F25" s="70" t="s">
        <v>267</v>
      </c>
      <c r="G25" s="4" t="s">
        <v>216</v>
      </c>
      <c r="H25" s="5">
        <v>500</v>
      </c>
      <c r="I25" s="5" t="s">
        <v>268</v>
      </c>
      <c r="J25" s="5" t="s">
        <v>269</v>
      </c>
      <c r="K25" s="66" t="s">
        <v>123</v>
      </c>
      <c r="L25" s="5" t="s">
        <v>168</v>
      </c>
      <c r="M25" s="54" t="str">
        <f>VLOOKUP(L25&amp;N25,コード体系!M:N,2,FALSE)</f>
        <v>03</v>
      </c>
      <c r="N25" s="4" t="s">
        <v>66</v>
      </c>
      <c r="O25" s="54" t="str">
        <f>VLOOKUP(L25&amp;N25&amp;P25,コード体系!O:P,2,FALSE)</f>
        <v>01</v>
      </c>
      <c r="P25" s="4" t="s">
        <v>136</v>
      </c>
      <c r="Q25" s="5" t="s">
        <v>295</v>
      </c>
      <c r="R25" s="3">
        <f t="shared" si="7"/>
        <v>1</v>
      </c>
      <c r="S25" s="49" t="s">
        <v>273</v>
      </c>
      <c r="T25" s="49">
        <f t="shared" si="3"/>
        <v>500</v>
      </c>
      <c r="U25" s="60" t="str">
        <f t="shared" si="4"/>
        <v>000301005E</v>
      </c>
      <c r="V25" s="49" t="str">
        <f t="shared" si="5"/>
        <v>'000301005E': {'message': 'コンフィグファイルに{0[0]}が設定されていません。CADDE管理者に問い合わせてください。', 'http_status_code': 500},</v>
      </c>
    </row>
    <row r="26" spans="1:22" ht="45">
      <c r="A26" s="99">
        <f>ROW()-ROW(A$3)</f>
        <v>23</v>
      </c>
      <c r="B26" s="4" t="str">
        <f t="shared" ref="B26" si="9">K26&amp;M26&amp;O26&amp;D26&amp;E26</f>
        <v>000301006E</v>
      </c>
      <c r="C26" s="4" t="s">
        <v>296</v>
      </c>
      <c r="D26" s="4" t="str">
        <f t="shared" si="2"/>
        <v>006</v>
      </c>
      <c r="E26" s="4" t="s">
        <v>48</v>
      </c>
      <c r="F26" s="70" t="s">
        <v>297</v>
      </c>
      <c r="G26" s="4" t="s">
        <v>216</v>
      </c>
      <c r="H26" s="5">
        <v>408</v>
      </c>
      <c r="I26" s="5" t="s">
        <v>217</v>
      </c>
      <c r="J26" s="5" t="s">
        <v>218</v>
      </c>
      <c r="K26" s="66" t="s">
        <v>123</v>
      </c>
      <c r="L26" s="4" t="s">
        <v>168</v>
      </c>
      <c r="M26" s="54" t="str">
        <f>VLOOKUP(L26&amp;N26,コード体系!M:N,2,FALSE)</f>
        <v>03</v>
      </c>
      <c r="N26" s="4" t="s">
        <v>286</v>
      </c>
      <c r="O26" s="54" t="str">
        <f>VLOOKUP(L26&amp;N26&amp;P26,コード体系!O:P,2,FALSE)</f>
        <v>01</v>
      </c>
      <c r="P26" s="4" t="s">
        <v>136</v>
      </c>
      <c r="Q26" s="5" t="s">
        <v>217</v>
      </c>
      <c r="R26" s="3">
        <f t="shared" si="7"/>
        <v>1</v>
      </c>
      <c r="S26" s="49" t="s">
        <v>222</v>
      </c>
      <c r="T26" s="49">
        <f t="shared" si="3"/>
        <v>408</v>
      </c>
      <c r="U26" s="60" t="str">
        <f t="shared" si="4"/>
        <v>000301006E</v>
      </c>
      <c r="V26" s="49" t="str">
        <f t="shared" si="5"/>
        <v>'000301006E': {'message': 'タイムアウトが発生しました。CADDE管理者に問い合わせてください。', 'http_status_code': 408},</v>
      </c>
    </row>
    <row r="27" spans="1:22" ht="60">
      <c r="A27" s="99">
        <f t="shared" si="1"/>
        <v>24</v>
      </c>
      <c r="B27" s="4" t="str">
        <f>K27&amp;M27&amp;O27&amp;D27&amp;E27</f>
        <v>000301007E</v>
      </c>
      <c r="C27" s="4" t="s">
        <v>298</v>
      </c>
      <c r="D27" s="4" t="str">
        <f t="shared" si="2"/>
        <v>007</v>
      </c>
      <c r="E27" s="4" t="s">
        <v>48</v>
      </c>
      <c r="F27" s="70" t="s">
        <v>299</v>
      </c>
      <c r="G27" s="4" t="s">
        <v>216</v>
      </c>
      <c r="H27" s="70">
        <v>401</v>
      </c>
      <c r="I27" s="5" t="s">
        <v>300</v>
      </c>
      <c r="J27" s="5" t="s">
        <v>301</v>
      </c>
      <c r="K27" s="66" t="s">
        <v>123</v>
      </c>
      <c r="L27" s="4" t="s">
        <v>168</v>
      </c>
      <c r="M27" s="54" t="str">
        <f>VLOOKUP(L27&amp;N27,コード体系!M:N,2,FALSE)</f>
        <v>03</v>
      </c>
      <c r="N27" s="4" t="s">
        <v>286</v>
      </c>
      <c r="O27" s="54" t="str">
        <f>VLOOKUP(L27&amp;N27&amp;P27,コード体系!O:P,2,FALSE)</f>
        <v>01</v>
      </c>
      <c r="P27" s="4" t="s">
        <v>136</v>
      </c>
      <c r="Q27" s="5" t="s">
        <v>300</v>
      </c>
      <c r="R27" s="3">
        <f t="shared" si="7"/>
        <v>1</v>
      </c>
      <c r="S27" s="49" t="s">
        <v>302</v>
      </c>
      <c r="T27" s="49">
        <f t="shared" si="3"/>
        <v>401</v>
      </c>
      <c r="U27" s="60" t="str">
        <f t="shared" si="4"/>
        <v>000301007E</v>
      </c>
      <c r="V27" s="49" t="str">
        <f t="shared" si="5"/>
        <v>'000301007E': {'message': 'FTP接続の認証に失敗しました。CADDE管理者に問い合わせてください。', 'http_status_code': 401},</v>
      </c>
    </row>
    <row r="28" spans="1:22" ht="60">
      <c r="A28" s="99">
        <f t="shared" si="1"/>
        <v>25</v>
      </c>
      <c r="B28" s="4" t="str">
        <f>K28&amp;M28&amp;O28&amp;D28&amp;E28</f>
        <v>000301008E</v>
      </c>
      <c r="C28" s="4" t="s">
        <v>303</v>
      </c>
      <c r="D28" s="4" t="str">
        <f t="shared" si="2"/>
        <v>008</v>
      </c>
      <c r="E28" s="4" t="s">
        <v>48</v>
      </c>
      <c r="F28" s="70" t="s">
        <v>304</v>
      </c>
      <c r="G28" s="4" t="s">
        <v>216</v>
      </c>
      <c r="H28" s="70">
        <v>403</v>
      </c>
      <c r="I28" s="5" t="s">
        <v>305</v>
      </c>
      <c r="J28" s="5" t="s">
        <v>264</v>
      </c>
      <c r="K28" s="66" t="s">
        <v>123</v>
      </c>
      <c r="L28" s="4" t="s">
        <v>168</v>
      </c>
      <c r="M28" s="54" t="str">
        <f>VLOOKUP(L28&amp;N28,コード体系!M:N,2,FALSE)</f>
        <v>03</v>
      </c>
      <c r="N28" s="4" t="s">
        <v>286</v>
      </c>
      <c r="O28" s="54" t="str">
        <f>VLOOKUP(L28&amp;N28&amp;P28,コード体系!O:P,2,FALSE)</f>
        <v>01</v>
      </c>
      <c r="P28" s="4" t="s">
        <v>136</v>
      </c>
      <c r="Q28" s="5" t="s">
        <v>305</v>
      </c>
      <c r="R28" s="3">
        <f t="shared" si="7"/>
        <v>1</v>
      </c>
      <c r="S28" s="49" t="s">
        <v>306</v>
      </c>
      <c r="T28" s="49">
        <f t="shared" si="3"/>
        <v>403</v>
      </c>
      <c r="U28" s="60" t="str">
        <f t="shared" si="4"/>
        <v>000301008E</v>
      </c>
      <c r="V28" s="49" t="str">
        <f t="shared" si="5"/>
        <v>'000301008E': {'message': 'リソースURLに指定したファイルが取得できませんでした。CADDE管理者に問い合わせてください。', 'http_status_code': 403},</v>
      </c>
    </row>
    <row r="29" spans="1:22" ht="45">
      <c r="A29" s="99">
        <f t="shared" si="1"/>
        <v>26</v>
      </c>
      <c r="B29" s="4" t="str">
        <f>K29&amp;M29&amp;O29&amp;D29&amp;E29</f>
        <v>000301009E</v>
      </c>
      <c r="C29" s="4" t="s">
        <v>296</v>
      </c>
      <c r="D29" s="4" t="str">
        <f t="shared" si="2"/>
        <v>009</v>
      </c>
      <c r="E29" s="4" t="s">
        <v>48</v>
      </c>
      <c r="F29" s="70" t="s">
        <v>297</v>
      </c>
      <c r="G29" s="4" t="s">
        <v>216</v>
      </c>
      <c r="H29" s="5">
        <v>408</v>
      </c>
      <c r="I29" s="5" t="s">
        <v>217</v>
      </c>
      <c r="J29" s="5" t="s">
        <v>218</v>
      </c>
      <c r="K29" s="66" t="s">
        <v>123</v>
      </c>
      <c r="L29" s="4" t="s">
        <v>168</v>
      </c>
      <c r="M29" s="54" t="str">
        <f>VLOOKUP(L29&amp;N29,コード体系!M:N,2,FALSE)</f>
        <v>03</v>
      </c>
      <c r="N29" s="4" t="s">
        <v>286</v>
      </c>
      <c r="O29" s="54" t="str">
        <f>VLOOKUP(L29&amp;N29&amp;P29,コード体系!O:P,2,FALSE)</f>
        <v>01</v>
      </c>
      <c r="P29" s="4" t="s">
        <v>136</v>
      </c>
      <c r="Q29" s="5" t="s">
        <v>217</v>
      </c>
      <c r="R29" s="3">
        <f t="shared" si="7"/>
        <v>1</v>
      </c>
      <c r="S29" s="49" t="s">
        <v>222</v>
      </c>
      <c r="T29" s="49">
        <f t="shared" si="3"/>
        <v>408</v>
      </c>
      <c r="U29" s="60" t="str">
        <f t="shared" si="4"/>
        <v>000301009E</v>
      </c>
      <c r="V29" s="49" t="str">
        <f t="shared" si="5"/>
        <v>'000301009E': {'message': 'タイムアウトが発生しました。CADDE管理者に問い合わせてください。', 'http_status_code': 408},</v>
      </c>
    </row>
    <row r="30" spans="1:22" ht="45">
      <c r="A30" s="99">
        <f t="shared" si="1"/>
        <v>27</v>
      </c>
      <c r="B30" s="4" t="str">
        <f t="shared" si="6"/>
        <v>000301010E</v>
      </c>
      <c r="C30" s="4" t="s">
        <v>307</v>
      </c>
      <c r="D30" s="4" t="str">
        <f t="shared" si="2"/>
        <v>010</v>
      </c>
      <c r="E30" s="4" t="s">
        <v>48</v>
      </c>
      <c r="F30" s="5" t="s">
        <v>224</v>
      </c>
      <c r="G30" s="4" t="s">
        <v>216</v>
      </c>
      <c r="H30" s="5">
        <v>500</v>
      </c>
      <c r="I30" s="5" t="s">
        <v>308</v>
      </c>
      <c r="J30" s="5" t="s">
        <v>226</v>
      </c>
      <c r="K30" s="66" t="s">
        <v>123</v>
      </c>
      <c r="L30" s="4" t="s">
        <v>168</v>
      </c>
      <c r="M30" s="54" t="str">
        <f>VLOOKUP(L30&amp;N30,コード体系!M:N,2,FALSE)</f>
        <v>03</v>
      </c>
      <c r="N30" s="4" t="s">
        <v>286</v>
      </c>
      <c r="O30" s="54" t="str">
        <f>VLOOKUP(L30&amp;N30&amp;P30,コード体系!O:P,2,FALSE)</f>
        <v>01</v>
      </c>
      <c r="P30" s="4" t="s">
        <v>136</v>
      </c>
      <c r="Q30" s="5" t="s">
        <v>283</v>
      </c>
      <c r="R30" s="3">
        <f t="shared" si="7"/>
        <v>1</v>
      </c>
      <c r="S30" s="49" t="s">
        <v>228</v>
      </c>
      <c r="T30" s="49">
        <f t="shared" si="3"/>
        <v>500</v>
      </c>
      <c r="U30" s="60" t="str">
        <f t="shared" si="4"/>
        <v>000301010E</v>
      </c>
      <c r="V30" s="49" t="str">
        <f t="shared" si="5"/>
        <v>'000301010E': {'message': 'エラーが発生しました。エラー内容:{0[0]}', 'http_status_code': 500},</v>
      </c>
    </row>
    <row r="31" spans="1:22" ht="45">
      <c r="A31" s="99">
        <f t="shared" si="1"/>
        <v>28</v>
      </c>
      <c r="B31" s="4" t="str">
        <f t="shared" si="6"/>
        <v>000401001N</v>
      </c>
      <c r="C31" s="4" t="s">
        <v>309</v>
      </c>
      <c r="D31" s="4" t="str">
        <f t="shared" si="2"/>
        <v>001</v>
      </c>
      <c r="E31" s="4" t="s">
        <v>238</v>
      </c>
      <c r="F31" s="5" t="s">
        <v>310</v>
      </c>
      <c r="G31" s="4" t="s">
        <v>311</v>
      </c>
      <c r="H31" s="5">
        <v>200</v>
      </c>
      <c r="I31" s="5" t="s">
        <v>312</v>
      </c>
      <c r="J31" s="5" t="s">
        <v>242</v>
      </c>
      <c r="K31" s="66" t="s">
        <v>123</v>
      </c>
      <c r="L31" s="4" t="s">
        <v>168</v>
      </c>
      <c r="M31" s="54" t="str">
        <f>VLOOKUP(L31&amp;N31,コード体系!M:N,2,FALSE)</f>
        <v>04</v>
      </c>
      <c r="N31" s="4" t="s">
        <v>69</v>
      </c>
      <c r="O31" s="54" t="str">
        <f>VLOOKUP(L31&amp;N31&amp;P31,コード体系!O:P,2,FALSE)</f>
        <v>01</v>
      </c>
      <c r="P31" s="4" t="s">
        <v>136</v>
      </c>
      <c r="Q31" s="5" t="s">
        <v>313</v>
      </c>
      <c r="R31" s="3">
        <f t="shared" si="7"/>
        <v>1</v>
      </c>
      <c r="S31" s="49" t="s">
        <v>314</v>
      </c>
      <c r="T31" s="49">
        <f t="shared" si="3"/>
        <v>200</v>
      </c>
      <c r="U31" s="60" t="str">
        <f t="shared" si="4"/>
        <v>000401001N</v>
      </c>
      <c r="V31" s="49" t="str">
        <f t="shared" si="5"/>
        <v>'000401001N': {'message': 'リソースURL: {0[0]}', 'http_status_code': 200},</v>
      </c>
    </row>
    <row r="32" spans="1:22" ht="45">
      <c r="A32" s="99">
        <f t="shared" si="1"/>
        <v>29</v>
      </c>
      <c r="B32" s="4" t="str">
        <f t="shared" si="6"/>
        <v>000401002E</v>
      </c>
      <c r="C32" s="4" t="s">
        <v>288</v>
      </c>
      <c r="D32" s="4" t="str">
        <f t="shared" si="2"/>
        <v>002</v>
      </c>
      <c r="E32" s="4" t="s">
        <v>48</v>
      </c>
      <c r="F32" s="70" t="s">
        <v>231</v>
      </c>
      <c r="G32" s="4" t="s">
        <v>216</v>
      </c>
      <c r="H32" s="5">
        <v>400</v>
      </c>
      <c r="I32" s="5" t="s">
        <v>315</v>
      </c>
      <c r="J32" s="5" t="s">
        <v>289</v>
      </c>
      <c r="K32" s="66" t="s">
        <v>123</v>
      </c>
      <c r="L32" s="5" t="s">
        <v>168</v>
      </c>
      <c r="M32" s="54" t="str">
        <f>VLOOKUP(L32&amp;N32,コード体系!M:N,2,FALSE)</f>
        <v>04</v>
      </c>
      <c r="N32" s="4" t="s">
        <v>69</v>
      </c>
      <c r="O32" s="54" t="str">
        <f>VLOOKUP(L32&amp;N32&amp;P32,コード体系!O:P,2,FALSE)</f>
        <v>01</v>
      </c>
      <c r="P32" s="4" t="s">
        <v>136</v>
      </c>
      <c r="Q32" s="5" t="s">
        <v>316</v>
      </c>
      <c r="R32" s="3">
        <f t="shared" si="7"/>
        <v>1</v>
      </c>
      <c r="S32" s="49" t="s">
        <v>235</v>
      </c>
      <c r="T32" s="49">
        <f t="shared" si="3"/>
        <v>400</v>
      </c>
      <c r="U32" s="60" t="str">
        <f t="shared" si="4"/>
        <v>000401002E</v>
      </c>
      <c r="V32" s="49" t="str">
        <f t="shared" si="5"/>
        <v>'000401002E': {'message': 'パラメータが不正です。リクエストパラメータの値を確認してください。', 'http_status_code': 400},</v>
      </c>
    </row>
    <row r="33" spans="1:22" ht="45">
      <c r="A33" s="99">
        <f t="shared" si="1"/>
        <v>30</v>
      </c>
      <c r="B33" s="4" t="str">
        <f t="shared" ref="B33" si="10">K33&amp;M33&amp;O33&amp;D33&amp;E33</f>
        <v>000401003E</v>
      </c>
      <c r="C33" s="4" t="s">
        <v>288</v>
      </c>
      <c r="D33" s="4" t="str">
        <f t="shared" si="2"/>
        <v>003</v>
      </c>
      <c r="E33" s="4" t="s">
        <v>48</v>
      </c>
      <c r="F33" s="70" t="s">
        <v>231</v>
      </c>
      <c r="G33" s="4" t="s">
        <v>216</v>
      </c>
      <c r="H33" s="5">
        <v>400</v>
      </c>
      <c r="I33" s="5" t="s">
        <v>258</v>
      </c>
      <c r="J33" s="5" t="s">
        <v>289</v>
      </c>
      <c r="K33" s="66" t="s">
        <v>123</v>
      </c>
      <c r="L33" s="5" t="s">
        <v>168</v>
      </c>
      <c r="M33" s="54" t="str">
        <f>VLOOKUP(L33&amp;N33,コード体系!M:N,2,FALSE)</f>
        <v>04</v>
      </c>
      <c r="N33" s="4" t="s">
        <v>69</v>
      </c>
      <c r="O33" s="54" t="str">
        <f>VLOOKUP(L33&amp;N33&amp;P33,コード体系!O:P,2,FALSE)</f>
        <v>01</v>
      </c>
      <c r="P33" s="4" t="s">
        <v>136</v>
      </c>
      <c r="Q33" s="5" t="s">
        <v>316</v>
      </c>
      <c r="R33" s="3">
        <f t="shared" si="7"/>
        <v>1</v>
      </c>
      <c r="S33" s="49" t="s">
        <v>235</v>
      </c>
      <c r="T33" s="49">
        <f t="shared" si="3"/>
        <v>400</v>
      </c>
      <c r="U33" s="60" t="str">
        <f t="shared" si="4"/>
        <v>000401003E</v>
      </c>
      <c r="V33" s="49" t="str">
        <f t="shared" si="5"/>
        <v>'000401003E': {'message': 'パラメータが不正です。リクエストパラメータの値を確認してください。', 'http_status_code': 400},</v>
      </c>
    </row>
    <row r="34" spans="1:22" ht="45">
      <c r="A34" s="99">
        <f t="shared" si="1"/>
        <v>31</v>
      </c>
      <c r="B34" s="4" t="str">
        <f t="shared" si="6"/>
        <v>000401004E</v>
      </c>
      <c r="C34" s="4" t="s">
        <v>317</v>
      </c>
      <c r="D34" s="4" t="str">
        <f t="shared" si="2"/>
        <v>004</v>
      </c>
      <c r="E34" s="4" t="s">
        <v>48</v>
      </c>
      <c r="F34" s="70" t="s">
        <v>318</v>
      </c>
      <c r="G34" s="4" t="s">
        <v>216</v>
      </c>
      <c r="H34" s="68">
        <v>401</v>
      </c>
      <c r="I34" s="5" t="s">
        <v>319</v>
      </c>
      <c r="J34" s="5" t="s">
        <v>320</v>
      </c>
      <c r="K34" s="66" t="s">
        <v>123</v>
      </c>
      <c r="L34" s="4" t="s">
        <v>168</v>
      </c>
      <c r="M34" s="54" t="str">
        <f>VLOOKUP(L34&amp;N34,コード体系!M:N,2,FALSE)</f>
        <v>04</v>
      </c>
      <c r="N34" s="4" t="s">
        <v>69</v>
      </c>
      <c r="O34" s="54" t="str">
        <f>VLOOKUP(L34&amp;N34&amp;P34,コード体系!O:P,2,FALSE)</f>
        <v>01</v>
      </c>
      <c r="P34" s="4" t="s">
        <v>136</v>
      </c>
      <c r="Q34" s="5" t="s">
        <v>321</v>
      </c>
      <c r="R34" s="3">
        <f t="shared" si="7"/>
        <v>1</v>
      </c>
      <c r="S34" s="49" t="s">
        <v>320</v>
      </c>
      <c r="T34" s="49">
        <f t="shared" si="3"/>
        <v>401</v>
      </c>
      <c r="U34" s="60" t="str">
        <f t="shared" si="4"/>
        <v>000401004E</v>
      </c>
      <c r="V34" s="49" t="str">
        <f t="shared" si="5"/>
        <v>'000401004E': {'message': '認証情報が不正です。NGSIコンフィグを確認してください。', 'http_status_code': 401},</v>
      </c>
    </row>
    <row r="35" spans="1:22" ht="60">
      <c r="A35" s="99">
        <f t="shared" si="1"/>
        <v>32</v>
      </c>
      <c r="B35" s="4" t="str">
        <f t="shared" si="6"/>
        <v>000401005E</v>
      </c>
      <c r="C35" s="4" t="s">
        <v>322</v>
      </c>
      <c r="D35" s="4" t="str">
        <f t="shared" si="2"/>
        <v>005</v>
      </c>
      <c r="E35" s="4" t="s">
        <v>48</v>
      </c>
      <c r="F35" s="70" t="s">
        <v>323</v>
      </c>
      <c r="G35" s="4" t="s">
        <v>216</v>
      </c>
      <c r="H35" s="5">
        <v>404</v>
      </c>
      <c r="I35" s="5" t="s">
        <v>324</v>
      </c>
      <c r="J35" s="5" t="s">
        <v>325</v>
      </c>
      <c r="K35" s="66" t="s">
        <v>123</v>
      </c>
      <c r="L35" s="4" t="s">
        <v>168</v>
      </c>
      <c r="M35" s="54" t="str">
        <f>VLOOKUP(L35&amp;N35,コード体系!M:N,2,FALSE)</f>
        <v>04</v>
      </c>
      <c r="N35" s="4" t="s">
        <v>69</v>
      </c>
      <c r="O35" s="54" t="str">
        <f>VLOOKUP(L35&amp;N35&amp;P35,コード体系!O:P,2,FALSE)</f>
        <v>01</v>
      </c>
      <c r="P35" s="4" t="s">
        <v>136</v>
      </c>
      <c r="Q35" s="5" t="s">
        <v>324</v>
      </c>
      <c r="R35" s="3">
        <f t="shared" si="7"/>
        <v>1</v>
      </c>
      <c r="S35" s="49" t="s">
        <v>326</v>
      </c>
      <c r="T35" s="49">
        <f t="shared" si="3"/>
        <v>404</v>
      </c>
      <c r="U35" s="60" t="str">
        <f t="shared" si="4"/>
        <v>000401005E</v>
      </c>
      <c r="V35" s="49" t="str">
        <f t="shared" si="5"/>
        <v>'000401005E': {'message': '指定したリソースが見つかりませんでした。CADDE管理者に問い合わせてください。', 'http_status_code': 404},</v>
      </c>
    </row>
    <row r="36" spans="1:22" ht="60">
      <c r="A36" s="99">
        <f t="shared" si="1"/>
        <v>33</v>
      </c>
      <c r="B36" s="4" t="str">
        <f t="shared" si="6"/>
        <v>000401006E</v>
      </c>
      <c r="C36" s="4" t="s">
        <v>327</v>
      </c>
      <c r="D36" s="4" t="str">
        <f t="shared" si="2"/>
        <v>006</v>
      </c>
      <c r="E36" s="4" t="s">
        <v>48</v>
      </c>
      <c r="F36" s="70" t="s">
        <v>328</v>
      </c>
      <c r="G36" s="4" t="s">
        <v>216</v>
      </c>
      <c r="H36" s="5">
        <v>409</v>
      </c>
      <c r="I36" s="5" t="s">
        <v>329</v>
      </c>
      <c r="J36" s="5" t="s">
        <v>325</v>
      </c>
      <c r="K36" s="66" t="s">
        <v>123</v>
      </c>
      <c r="L36" s="4" t="s">
        <v>168</v>
      </c>
      <c r="M36" s="54" t="str">
        <f>VLOOKUP(L36&amp;N36,コード体系!M:N,2,FALSE)</f>
        <v>04</v>
      </c>
      <c r="N36" s="4" t="s">
        <v>69</v>
      </c>
      <c r="O36" s="54" t="str">
        <f>VLOOKUP(L36&amp;N36&amp;P36,コード体系!O:P,2,FALSE)</f>
        <v>01</v>
      </c>
      <c r="P36" s="4" t="s">
        <v>136</v>
      </c>
      <c r="Q36" s="5" t="s">
        <v>329</v>
      </c>
      <c r="R36" s="3">
        <f t="shared" si="7"/>
        <v>1</v>
      </c>
      <c r="S36" s="49" t="s">
        <v>330</v>
      </c>
      <c r="T36" s="49">
        <f t="shared" si="3"/>
        <v>409</v>
      </c>
      <c r="U36" s="60" t="str">
        <f t="shared" si="4"/>
        <v>000401006E</v>
      </c>
      <c r="V36" s="49" t="str">
        <f t="shared" si="5"/>
        <v>'000401006E': {'message': '指定したリソースに対応するデータが複数存在します。リクエストパラメータの値を確認してください。', 'http_status_code': 409},</v>
      </c>
    </row>
    <row r="37" spans="1:22" ht="60">
      <c r="A37" s="4">
        <f t="shared" si="1"/>
        <v>34</v>
      </c>
      <c r="B37" s="4" t="str">
        <f t="shared" si="6"/>
        <v>000401007E</v>
      </c>
      <c r="C37" s="4" t="s">
        <v>331</v>
      </c>
      <c r="D37" s="4" t="str">
        <f t="shared" si="2"/>
        <v>007</v>
      </c>
      <c r="E37" s="4" t="s">
        <v>48</v>
      </c>
      <c r="F37" s="5" t="s">
        <v>224</v>
      </c>
      <c r="G37" s="4" t="s">
        <v>216</v>
      </c>
      <c r="H37" s="5">
        <v>500</v>
      </c>
      <c r="I37" s="5" t="s">
        <v>332</v>
      </c>
      <c r="J37" s="5" t="s">
        <v>226</v>
      </c>
      <c r="K37" s="66" t="s">
        <v>123</v>
      </c>
      <c r="L37" s="4" t="s">
        <v>168</v>
      </c>
      <c r="M37" s="54" t="str">
        <f>VLOOKUP(L37&amp;N37,コード体系!M:N,2,FALSE)</f>
        <v>04</v>
      </c>
      <c r="N37" s="4" t="s">
        <v>69</v>
      </c>
      <c r="O37" s="54" t="str">
        <f>VLOOKUP(L37&amp;N37&amp;P37,コード体系!O:P,2,FALSE)</f>
        <v>01</v>
      </c>
      <c r="P37" s="4" t="s">
        <v>136</v>
      </c>
      <c r="Q37" s="5" t="s">
        <v>333</v>
      </c>
      <c r="R37" s="3">
        <f t="shared" si="7"/>
        <v>1</v>
      </c>
      <c r="S37" s="49" t="s">
        <v>228</v>
      </c>
      <c r="T37" s="49">
        <f t="shared" si="3"/>
        <v>500</v>
      </c>
      <c r="U37" s="60" t="str">
        <f t="shared" si="4"/>
        <v>000401007E</v>
      </c>
      <c r="V37" s="49" t="str">
        <f t="shared" si="5"/>
        <v>'000401007E': {'message': 'エラーが発生しました。エラー内容:{0[0]}', 'http_status_code': 500},</v>
      </c>
    </row>
    <row r="38" spans="1:22" ht="60">
      <c r="A38" s="99">
        <f t="shared" si="1"/>
        <v>35</v>
      </c>
      <c r="B38" s="4" t="str">
        <f t="shared" si="6"/>
        <v>000401008E</v>
      </c>
      <c r="C38" s="4" t="s">
        <v>261</v>
      </c>
      <c r="D38" s="4" t="str">
        <f t="shared" si="2"/>
        <v>008</v>
      </c>
      <c r="E38" s="4" t="s">
        <v>48</v>
      </c>
      <c r="F38" s="70" t="s">
        <v>262</v>
      </c>
      <c r="G38" s="4" t="s">
        <v>216</v>
      </c>
      <c r="H38" s="5">
        <v>400</v>
      </c>
      <c r="I38" s="5" t="s">
        <v>263</v>
      </c>
      <c r="J38" s="5" t="s">
        <v>264</v>
      </c>
      <c r="K38" s="66" t="s">
        <v>123</v>
      </c>
      <c r="L38" s="4" t="s">
        <v>168</v>
      </c>
      <c r="M38" s="54" t="str">
        <f>VLOOKUP(L38&amp;N38,コード体系!M:N,2,FALSE)</f>
        <v>04</v>
      </c>
      <c r="N38" s="4" t="s">
        <v>69</v>
      </c>
      <c r="O38" s="54" t="str">
        <f>VLOOKUP(L38&amp;N38&amp;P38,コード体系!O:P,2,FALSE)</f>
        <v>01</v>
      </c>
      <c r="P38" s="4" t="s">
        <v>136</v>
      </c>
      <c r="Q38" s="5" t="s">
        <v>263</v>
      </c>
      <c r="R38" s="3">
        <f t="shared" si="7"/>
        <v>1</v>
      </c>
      <c r="S38" s="49" t="s">
        <v>292</v>
      </c>
      <c r="T38" s="49">
        <f t="shared" si="3"/>
        <v>400</v>
      </c>
      <c r="U38" s="60" t="str">
        <f t="shared" si="4"/>
        <v>000401008E</v>
      </c>
      <c r="V38" s="49" t="str">
        <f t="shared" si="5"/>
        <v>'000401008E': {'message': 'リソースURLからドメインの取得に失敗しました。CADDE管理者に問い合わせてください。', 'http_status_code': 400},</v>
      </c>
    </row>
  </sheetData>
  <autoFilter ref="A3:V37" xr:uid="{5511C8E3-D180-4CCD-969B-9AF99D79B719}"/>
  <sortState xmlns:xlrd2="http://schemas.microsoft.com/office/spreadsheetml/2017/richdata2" ref="A10:V37">
    <sortCondition ref="M10:M37"/>
    <sortCondition ref="O10:O37"/>
    <sortCondition ref="C10:C37"/>
  </sortState>
  <mergeCells count="2">
    <mergeCell ref="B1:C1"/>
    <mergeCell ref="K1:Q1"/>
  </mergeCells>
  <phoneticPr fontId="1"/>
  <pageMargins left="0.70866141732283472" right="0.70866141732283472" top="0.74803149606299213" bottom="0.74803149606299213" header="0.31496062992125984" footer="0.31496062992125984"/>
  <pageSetup paperSize="9" scale="32" fitToHeight="0" orientation="portrait" r:id="rId1"/>
  <ignoredErrors>
    <ignoredError sqref="K34:K37 K12 K4:K8 K13:K32 K10"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2D18-4D47-46ED-B1EE-AD27E751E7FC}">
  <sheetPr>
    <pageSetUpPr fitToPage="1"/>
  </sheetPr>
  <dimension ref="A1:V63"/>
  <sheetViews>
    <sheetView zoomScale="55" zoomScaleNormal="55" zoomScaleSheetLayoutView="70" workbookViewId="0">
      <pane xSplit="8" ySplit="3" topLeftCell="S58" activePane="bottomRight" state="frozen"/>
      <selection pane="bottomRight" activeCell="V4" sqref="V4:V63"/>
      <selection pane="bottomLeft" activeCell="V8" sqref="V8"/>
      <selection pane="topRight" activeCell="V8" sqref="V8"/>
    </sheetView>
  </sheetViews>
  <sheetFormatPr defaultColWidth="9" defaultRowHeight="15"/>
  <cols>
    <col min="1" max="1" width="5.375" style="3" bestFit="1" customWidth="1"/>
    <col min="2" max="2" width="16.125" style="3" bestFit="1" customWidth="1"/>
    <col min="3" max="3" width="14.375" style="3" bestFit="1" customWidth="1"/>
    <col min="4" max="4" width="14.375" style="108" customWidth="1"/>
    <col min="5" max="5" width="14.375" style="3" customWidth="1"/>
    <col min="6" max="6" width="22.375" style="3" customWidth="1"/>
    <col min="7" max="7" width="17.75" style="3" bestFit="1" customWidth="1"/>
    <col min="8" max="8" width="18.875" style="31" bestFit="1" customWidth="1"/>
    <col min="9" max="10" width="22.375" style="31" customWidth="1"/>
    <col min="11" max="11" width="4.625" style="59" customWidth="1"/>
    <col min="12" max="12" width="11.5" style="3" customWidth="1"/>
    <col min="13" max="13" width="3.375" style="56" customWidth="1"/>
    <col min="14" max="14" width="27.625" style="3" customWidth="1"/>
    <col min="15" max="15" width="3.375" style="56" customWidth="1"/>
    <col min="16" max="16" width="30.75" style="3" customWidth="1"/>
    <col min="17" max="17" width="27.125" style="31" customWidth="1"/>
    <col min="18" max="18" width="22.375" style="3" bestFit="1" customWidth="1"/>
    <col min="19" max="19" width="25.75" style="3" bestFit="1" customWidth="1"/>
    <col min="20" max="20" width="4.875" style="3" bestFit="1" customWidth="1"/>
    <col min="21" max="21" width="12" style="55" bestFit="1" customWidth="1"/>
    <col min="22" max="22" width="56.25" style="3" bestFit="1" customWidth="1"/>
    <col min="23" max="16384" width="9" style="3"/>
  </cols>
  <sheetData>
    <row r="1" spans="1:22">
      <c r="A1" s="90" t="s">
        <v>56</v>
      </c>
      <c r="B1" s="131" t="s">
        <v>200</v>
      </c>
      <c r="C1" s="131"/>
      <c r="D1" s="107" t="s">
        <v>53</v>
      </c>
      <c r="E1" s="8" t="s">
        <v>54</v>
      </c>
      <c r="F1" s="8" t="s">
        <v>201</v>
      </c>
      <c r="G1" s="8" t="s">
        <v>164</v>
      </c>
      <c r="H1" s="61" t="s">
        <v>202</v>
      </c>
      <c r="I1" s="8" t="s">
        <v>203</v>
      </c>
      <c r="J1" s="8" t="s">
        <v>204</v>
      </c>
      <c r="K1" s="131" t="s">
        <v>205</v>
      </c>
      <c r="L1" s="131"/>
      <c r="M1" s="131"/>
      <c r="N1" s="131"/>
      <c r="O1" s="131"/>
      <c r="P1" s="131"/>
      <c r="Q1" s="131"/>
    </row>
    <row r="2" spans="1:22" ht="13.5" hidden="1" customHeight="1">
      <c r="A2" s="90"/>
      <c r="B2" s="8" t="s">
        <v>206</v>
      </c>
      <c r="C2" s="8" t="s">
        <v>207</v>
      </c>
      <c r="D2" s="107"/>
      <c r="E2" s="8"/>
      <c r="F2" s="4">
        <v>2</v>
      </c>
      <c r="G2" s="4">
        <v>4</v>
      </c>
      <c r="H2" s="5">
        <v>5</v>
      </c>
      <c r="I2" s="4">
        <v>6</v>
      </c>
      <c r="J2" s="4">
        <v>7</v>
      </c>
      <c r="K2" s="54"/>
      <c r="L2" s="4"/>
      <c r="M2" s="54"/>
      <c r="N2" s="4"/>
      <c r="O2" s="54"/>
      <c r="P2" s="4"/>
      <c r="Q2" s="5"/>
      <c r="U2" s="3"/>
    </row>
    <row r="3" spans="1:22" s="57" customFormat="1">
      <c r="A3" s="90"/>
      <c r="B3" s="8" t="s">
        <v>206</v>
      </c>
      <c r="C3" s="8" t="s">
        <v>207</v>
      </c>
      <c r="D3" s="107"/>
      <c r="E3" s="8"/>
      <c r="F3" s="62" t="s">
        <v>201</v>
      </c>
      <c r="G3" s="62" t="s">
        <v>164</v>
      </c>
      <c r="H3" s="63" t="s">
        <v>202</v>
      </c>
      <c r="I3" s="62" t="s">
        <v>203</v>
      </c>
      <c r="J3" s="62" t="s">
        <v>204</v>
      </c>
      <c r="K3" s="64" t="s">
        <v>208</v>
      </c>
      <c r="L3" s="65" t="s">
        <v>57</v>
      </c>
      <c r="M3" s="64" t="s">
        <v>209</v>
      </c>
      <c r="N3" s="65" t="s">
        <v>210</v>
      </c>
      <c r="O3" s="64" t="s">
        <v>211</v>
      </c>
      <c r="P3" s="65" t="s">
        <v>212</v>
      </c>
      <c r="Q3" s="65" t="s">
        <v>213</v>
      </c>
      <c r="U3" s="58"/>
    </row>
    <row r="4" spans="1:22" s="16" customFormat="1" ht="60">
      <c r="A4" s="69">
        <f t="shared" ref="A4:A40" si="0">ROW()-ROW(A$3)</f>
        <v>1</v>
      </c>
      <c r="B4" s="69" t="str">
        <f t="shared" ref="B4:B40" si="1">K4&amp;M4&amp;O4&amp;D4&amp;E4</f>
        <v>010000001E</v>
      </c>
      <c r="C4" s="69" t="s">
        <v>169</v>
      </c>
      <c r="D4" s="69" t="str">
        <f>TEXT(IF(EXACT(M3&amp;O3,M4&amp;O4),D3+1,1),"000")</f>
        <v>001</v>
      </c>
      <c r="E4" s="69" t="s">
        <v>48</v>
      </c>
      <c r="F4" s="70" t="s">
        <v>334</v>
      </c>
      <c r="G4" s="69" t="s">
        <v>216</v>
      </c>
      <c r="H4" s="70">
        <v>500</v>
      </c>
      <c r="I4" s="70" t="s">
        <v>335</v>
      </c>
      <c r="J4" s="70" t="s">
        <v>336</v>
      </c>
      <c r="K4" s="71" t="s">
        <v>63</v>
      </c>
      <c r="L4" s="70" t="s">
        <v>337</v>
      </c>
      <c r="M4" s="72" t="str">
        <f>VLOOKUP(L4&amp;N4,コード体系!M:N,2,FALSE)</f>
        <v>00</v>
      </c>
      <c r="N4" s="69" t="s">
        <v>75</v>
      </c>
      <c r="O4" s="69" t="str">
        <f>VLOOKUP(L4&amp;N4&amp;P4,コード体系!O:P,2,FALSE)</f>
        <v>00</v>
      </c>
      <c r="P4" s="70" t="s">
        <v>338</v>
      </c>
      <c r="Q4" s="70" t="s">
        <v>339</v>
      </c>
      <c r="R4" s="16">
        <f t="shared" ref="R4:R35" si="2">COUNTIF(B:B,B4)</f>
        <v>1</v>
      </c>
      <c r="S4" s="109" t="s">
        <v>273</v>
      </c>
      <c r="T4" s="110">
        <f>IF(EXACT(LEFT(H4,2),"透過"),"",H4)</f>
        <v>500</v>
      </c>
      <c r="U4" s="111" t="str">
        <f>B4</f>
        <v>010000001E</v>
      </c>
      <c r="V4" s="109" t="str">
        <f>"'"&amp;U4&amp;"': {'message': '"&amp;S4&amp;IF(EXACT(T4,""),"'},","', 'http_status_code': "&amp;T4&amp;"},")</f>
        <v>'010000001E': {'message': 'コンフィグファイルに{0[0]}が設定されていません。CADDE管理者に問い合わせてください。', 'http_status_code': 500},</v>
      </c>
    </row>
    <row r="5" spans="1:22" s="95" customFormat="1" ht="60">
      <c r="A5" s="67">
        <f t="shared" si="0"/>
        <v>2</v>
      </c>
      <c r="B5" s="67" t="str">
        <f t="shared" ref="B5" si="3">K5&amp;M5&amp;O5&amp;D5&amp;E5</f>
        <v>010000002E</v>
      </c>
      <c r="C5" s="67" t="s">
        <v>293</v>
      </c>
      <c r="D5" s="67" t="str">
        <f>TEXT(IF(EXACT(M4&amp;O4,M5&amp;O5),D4+1,1),"000")</f>
        <v>002</v>
      </c>
      <c r="E5" s="67" t="s">
        <v>48</v>
      </c>
      <c r="F5" s="68" t="s">
        <v>340</v>
      </c>
      <c r="G5" s="67" t="s">
        <v>216</v>
      </c>
      <c r="H5" s="68">
        <v>500</v>
      </c>
      <c r="I5" s="68" t="s">
        <v>268</v>
      </c>
      <c r="J5" s="68" t="s">
        <v>269</v>
      </c>
      <c r="K5" s="93" t="s">
        <v>63</v>
      </c>
      <c r="L5" s="68" t="s">
        <v>337</v>
      </c>
      <c r="M5" s="94" t="str">
        <f>VLOOKUP(L5&amp;N5,コード体系!M:N,2,FALSE)</f>
        <v>00</v>
      </c>
      <c r="N5" s="67" t="s">
        <v>75</v>
      </c>
      <c r="O5" s="67" t="str">
        <f>VLOOKUP(L5&amp;N5&amp;P5,コード体系!O:P,2,FALSE)</f>
        <v>00</v>
      </c>
      <c r="P5" s="68" t="s">
        <v>338</v>
      </c>
      <c r="Q5" s="68" t="s">
        <v>341</v>
      </c>
      <c r="R5" s="95">
        <f t="shared" si="2"/>
        <v>1</v>
      </c>
      <c r="S5" s="96" t="s">
        <v>273</v>
      </c>
      <c r="T5" s="96">
        <f t="shared" ref="T5:T24" si="4">IF(EXACT(LEFT(H5,2),"透過"),"",H5)</f>
        <v>500</v>
      </c>
      <c r="U5" s="98" t="str">
        <f t="shared" ref="U5:U24" si="5">B5</f>
        <v>010000002E</v>
      </c>
      <c r="V5" s="96" t="str">
        <f t="shared" ref="V5:V63" si="6">"'"&amp;U5&amp;"': {'message': '"&amp;S5&amp;IF(EXACT(T5,""),"'},","', 'http_status_code': "&amp;T5&amp;"},")</f>
        <v>'010000002E': {'message': 'コンフィグファイルに{0[0]}が設定されていません。CADDE管理者に問い合わせてください。', 'http_status_code': 500},</v>
      </c>
    </row>
    <row r="6" spans="1:22" s="95" customFormat="1" ht="60">
      <c r="A6" s="67">
        <f t="shared" si="0"/>
        <v>3</v>
      </c>
      <c r="B6" s="67" t="str">
        <f t="shared" si="1"/>
        <v>010000003E</v>
      </c>
      <c r="C6" s="67" t="s">
        <v>293</v>
      </c>
      <c r="D6" s="67" t="str">
        <f t="shared" ref="D6:D7" si="7">TEXT(IF(EXACT(M5&amp;O5,M6&amp;O6),D5+1,1),"000")</f>
        <v>003</v>
      </c>
      <c r="E6" s="67" t="s">
        <v>48</v>
      </c>
      <c r="F6" s="68" t="s">
        <v>340</v>
      </c>
      <c r="G6" s="67" t="s">
        <v>216</v>
      </c>
      <c r="H6" s="68">
        <v>500</v>
      </c>
      <c r="I6" s="68" t="s">
        <v>268</v>
      </c>
      <c r="J6" s="68" t="s">
        <v>269</v>
      </c>
      <c r="K6" s="93" t="s">
        <v>63</v>
      </c>
      <c r="L6" s="68" t="s">
        <v>337</v>
      </c>
      <c r="M6" s="94" t="str">
        <f>VLOOKUP(L6&amp;N6,コード体系!M:N,2,FALSE)</f>
        <v>00</v>
      </c>
      <c r="N6" s="67" t="s">
        <v>75</v>
      </c>
      <c r="O6" s="94" t="str">
        <f>VLOOKUP(L6&amp;N6&amp;P6,コード体系!O:P,2,FALSE)</f>
        <v>00</v>
      </c>
      <c r="P6" s="68" t="s">
        <v>338</v>
      </c>
      <c r="Q6" s="68" t="s">
        <v>342</v>
      </c>
      <c r="R6" s="95">
        <f t="shared" si="2"/>
        <v>1</v>
      </c>
      <c r="S6" s="96" t="s">
        <v>273</v>
      </c>
      <c r="T6" s="96">
        <f t="shared" si="4"/>
        <v>500</v>
      </c>
      <c r="U6" s="98" t="str">
        <f t="shared" si="5"/>
        <v>010000003E</v>
      </c>
      <c r="V6" s="96" t="str">
        <f t="shared" si="6"/>
        <v>'010000003E': {'message': 'コンフィグファイルに{0[0]}が設定されていません。CADDE管理者に問い合わせてください。', 'http_status_code': 500},</v>
      </c>
    </row>
    <row r="7" spans="1:22" s="16" customFormat="1" ht="60">
      <c r="A7" s="69">
        <f t="shared" si="0"/>
        <v>4</v>
      </c>
      <c r="B7" s="69" t="str">
        <f t="shared" si="1"/>
        <v>010000004E</v>
      </c>
      <c r="C7" s="69" t="s">
        <v>169</v>
      </c>
      <c r="D7" s="69" t="str">
        <f t="shared" si="7"/>
        <v>004</v>
      </c>
      <c r="E7" s="69" t="s">
        <v>48</v>
      </c>
      <c r="F7" s="70" t="s">
        <v>340</v>
      </c>
      <c r="G7" s="69" t="s">
        <v>216</v>
      </c>
      <c r="H7" s="70">
        <v>500</v>
      </c>
      <c r="I7" s="70" t="s">
        <v>268</v>
      </c>
      <c r="J7" s="70" t="s">
        <v>269</v>
      </c>
      <c r="K7" s="71" t="s">
        <v>63</v>
      </c>
      <c r="L7" s="70" t="s">
        <v>337</v>
      </c>
      <c r="M7" s="72" t="str">
        <f>VLOOKUP(L7&amp;N7,コード体系!M:N,2,FALSE)</f>
        <v>00</v>
      </c>
      <c r="N7" s="69" t="s">
        <v>75</v>
      </c>
      <c r="O7" s="72" t="str">
        <f>VLOOKUP(L7&amp;N7&amp;P7,コード体系!O:P,2,FALSE)</f>
        <v>00</v>
      </c>
      <c r="P7" s="70" t="s">
        <v>338</v>
      </c>
      <c r="Q7" s="70" t="s">
        <v>343</v>
      </c>
      <c r="R7" s="16">
        <f t="shared" si="2"/>
        <v>1</v>
      </c>
      <c r="S7" s="109" t="s">
        <v>273</v>
      </c>
      <c r="T7" s="109">
        <f t="shared" si="4"/>
        <v>500</v>
      </c>
      <c r="U7" s="111" t="str">
        <f t="shared" si="5"/>
        <v>010000004E</v>
      </c>
      <c r="V7" s="109" t="str">
        <f t="shared" si="6"/>
        <v>'010000004E': {'message': 'コンフィグファイルに{0[0]}が設定されていません。CADDE管理者に問い合わせてください。', 'http_status_code': 500},</v>
      </c>
    </row>
    <row r="8" spans="1:22" s="16" customFormat="1" ht="75">
      <c r="A8" s="69">
        <f t="shared" si="0"/>
        <v>5</v>
      </c>
      <c r="B8" s="69" t="str">
        <f t="shared" ref="B8" si="8">K8&amp;M8&amp;O8&amp;D8&amp;E8</f>
        <v>010000005E</v>
      </c>
      <c r="C8" s="69" t="s">
        <v>169</v>
      </c>
      <c r="D8" s="69" t="str">
        <f>TEXT(IF(EXACT(M7&amp;O7,M8&amp;O8),D7+1,1),"000")</f>
        <v>005</v>
      </c>
      <c r="E8" s="69" t="s">
        <v>48</v>
      </c>
      <c r="F8" s="70" t="s">
        <v>344</v>
      </c>
      <c r="G8" s="69" t="s">
        <v>216</v>
      </c>
      <c r="H8" s="70">
        <v>500</v>
      </c>
      <c r="I8" s="70" t="s">
        <v>335</v>
      </c>
      <c r="J8" s="70" t="s">
        <v>345</v>
      </c>
      <c r="K8" s="71" t="s">
        <v>63</v>
      </c>
      <c r="L8" s="70" t="s">
        <v>337</v>
      </c>
      <c r="M8" s="72" t="str">
        <f>VLOOKUP(L8&amp;N8,コード体系!M:N,2,FALSE)</f>
        <v>00</v>
      </c>
      <c r="N8" s="69" t="s">
        <v>75</v>
      </c>
      <c r="O8" s="69" t="str">
        <f>VLOOKUP(L8&amp;N8&amp;P8,コード体系!O:P,2,FALSE)</f>
        <v>00</v>
      </c>
      <c r="P8" s="70" t="s">
        <v>338</v>
      </c>
      <c r="Q8" s="70" t="s">
        <v>346</v>
      </c>
      <c r="R8" s="16">
        <f t="shared" si="2"/>
        <v>1</v>
      </c>
      <c r="S8" s="109" t="s">
        <v>273</v>
      </c>
      <c r="T8" s="109">
        <f t="shared" si="4"/>
        <v>500</v>
      </c>
      <c r="U8" s="111" t="str">
        <f t="shared" si="5"/>
        <v>010000005E</v>
      </c>
      <c r="V8" s="109" t="str">
        <f t="shared" si="6"/>
        <v>'010000005E': {'message': 'コンフィグファイルに{0[0]}が設定されていません。CADDE管理者に問い合わせてください。', 'http_status_code': 500},</v>
      </c>
    </row>
    <row r="9" spans="1:22" s="95" customFormat="1" ht="60">
      <c r="A9" s="67">
        <f t="shared" si="0"/>
        <v>6</v>
      </c>
      <c r="B9" s="67" t="str">
        <f t="shared" si="1"/>
        <v>010000006E</v>
      </c>
      <c r="C9" s="67" t="s">
        <v>293</v>
      </c>
      <c r="D9" s="67" t="str">
        <f t="shared" ref="D9:D11" si="9">TEXT(IF(EXACT(M8&amp;O8,M9&amp;O9),D8+1,1),"000")</f>
        <v>006</v>
      </c>
      <c r="E9" s="67" t="s">
        <v>48</v>
      </c>
      <c r="F9" s="68" t="s">
        <v>340</v>
      </c>
      <c r="G9" s="67" t="s">
        <v>216</v>
      </c>
      <c r="H9" s="68">
        <v>500</v>
      </c>
      <c r="I9" s="68" t="s">
        <v>268</v>
      </c>
      <c r="J9" s="68" t="s">
        <v>269</v>
      </c>
      <c r="K9" s="93" t="s">
        <v>63</v>
      </c>
      <c r="L9" s="68" t="s">
        <v>337</v>
      </c>
      <c r="M9" s="94" t="str">
        <f>VLOOKUP(L9&amp;N9,コード体系!M:N,2,FALSE)</f>
        <v>00</v>
      </c>
      <c r="N9" s="67" t="s">
        <v>75</v>
      </c>
      <c r="O9" s="94" t="str">
        <f>VLOOKUP(L9&amp;N9&amp;P9,コード体系!O:P,2,FALSE)</f>
        <v>00</v>
      </c>
      <c r="P9" s="68" t="s">
        <v>338</v>
      </c>
      <c r="Q9" s="68" t="s">
        <v>347</v>
      </c>
      <c r="R9" s="95">
        <f t="shared" si="2"/>
        <v>1</v>
      </c>
      <c r="S9" s="96" t="s">
        <v>273</v>
      </c>
      <c r="T9" s="96">
        <f t="shared" si="4"/>
        <v>500</v>
      </c>
      <c r="U9" s="98" t="str">
        <f t="shared" si="5"/>
        <v>010000006E</v>
      </c>
      <c r="V9" s="96" t="str">
        <f t="shared" si="6"/>
        <v>'010000006E': {'message': 'コンフィグファイルに{0[0]}が設定されていません。CADDE管理者に問い合わせてください。', 'http_status_code': 500},</v>
      </c>
    </row>
    <row r="10" spans="1:22" s="95" customFormat="1" ht="60">
      <c r="A10" s="67">
        <f t="shared" si="0"/>
        <v>7</v>
      </c>
      <c r="B10" s="67" t="str">
        <f t="shared" si="1"/>
        <v>010000007E</v>
      </c>
      <c r="C10" s="67" t="s">
        <v>293</v>
      </c>
      <c r="D10" s="67" t="str">
        <f t="shared" si="9"/>
        <v>007</v>
      </c>
      <c r="E10" s="67" t="s">
        <v>48</v>
      </c>
      <c r="F10" s="68" t="s">
        <v>340</v>
      </c>
      <c r="G10" s="67" t="s">
        <v>216</v>
      </c>
      <c r="H10" s="68">
        <v>500</v>
      </c>
      <c r="I10" s="68" t="s">
        <v>268</v>
      </c>
      <c r="J10" s="68" t="s">
        <v>269</v>
      </c>
      <c r="K10" s="93" t="s">
        <v>63</v>
      </c>
      <c r="L10" s="68" t="s">
        <v>337</v>
      </c>
      <c r="M10" s="94" t="str">
        <f>VLOOKUP(L10&amp;N10,コード体系!M:N,2,FALSE)</f>
        <v>00</v>
      </c>
      <c r="N10" s="67" t="s">
        <v>75</v>
      </c>
      <c r="O10" s="94" t="str">
        <f>VLOOKUP(L10&amp;N10&amp;P10,コード体系!O:P,2,FALSE)</f>
        <v>00</v>
      </c>
      <c r="P10" s="68" t="s">
        <v>338</v>
      </c>
      <c r="Q10" s="68" t="s">
        <v>348</v>
      </c>
      <c r="R10" s="95">
        <f t="shared" si="2"/>
        <v>1</v>
      </c>
      <c r="S10" s="96" t="s">
        <v>273</v>
      </c>
      <c r="T10" s="96">
        <f t="shared" si="4"/>
        <v>500</v>
      </c>
      <c r="U10" s="98" t="str">
        <f t="shared" si="5"/>
        <v>010000007E</v>
      </c>
      <c r="V10" s="96" t="str">
        <f t="shared" si="6"/>
        <v>'010000007E': {'message': 'コンフィグファイルに{0[0]}が設定されていません。CADDE管理者に問い合わせてください。', 'http_status_code': 500},</v>
      </c>
    </row>
    <row r="11" spans="1:22" s="95" customFormat="1" ht="75">
      <c r="A11" s="67">
        <f t="shared" si="0"/>
        <v>8</v>
      </c>
      <c r="B11" s="67" t="str">
        <f t="shared" si="1"/>
        <v>010000008E</v>
      </c>
      <c r="C11" s="67" t="s">
        <v>293</v>
      </c>
      <c r="D11" s="67" t="str">
        <f t="shared" si="9"/>
        <v>008</v>
      </c>
      <c r="E11" s="67" t="s">
        <v>48</v>
      </c>
      <c r="F11" s="68" t="s">
        <v>340</v>
      </c>
      <c r="G11" s="67" t="s">
        <v>216</v>
      </c>
      <c r="H11" s="68">
        <v>500</v>
      </c>
      <c r="I11" s="68" t="s">
        <v>268</v>
      </c>
      <c r="J11" s="68" t="s">
        <v>269</v>
      </c>
      <c r="K11" s="93" t="s">
        <v>63</v>
      </c>
      <c r="L11" s="68" t="s">
        <v>337</v>
      </c>
      <c r="M11" s="94" t="str">
        <f>VLOOKUP(L11&amp;N11,コード体系!M:N,2,FALSE)</f>
        <v>00</v>
      </c>
      <c r="N11" s="67" t="s">
        <v>75</v>
      </c>
      <c r="O11" s="94" t="str">
        <f>VLOOKUP(L11&amp;N11&amp;P11,コード体系!O:P,2,FALSE)</f>
        <v>00</v>
      </c>
      <c r="P11" s="68" t="s">
        <v>338</v>
      </c>
      <c r="Q11" s="68" t="s">
        <v>349</v>
      </c>
      <c r="R11" s="95">
        <f t="shared" si="2"/>
        <v>1</v>
      </c>
      <c r="S11" s="96" t="s">
        <v>273</v>
      </c>
      <c r="T11" s="96">
        <f t="shared" si="4"/>
        <v>500</v>
      </c>
      <c r="U11" s="98" t="str">
        <f t="shared" si="5"/>
        <v>010000008E</v>
      </c>
      <c r="V11" s="96" t="str">
        <f t="shared" si="6"/>
        <v>'010000008E': {'message': 'コンフィグファイルに{0[0]}が設定されていません。CADDE管理者に問い合わせてください。', 'http_status_code': 500},</v>
      </c>
    </row>
    <row r="12" spans="1:22" s="16" customFormat="1" ht="60">
      <c r="A12" s="69">
        <f t="shared" si="0"/>
        <v>9</v>
      </c>
      <c r="B12" s="69" t="str">
        <f t="shared" ref="B12" si="10">K12&amp;M12&amp;O12&amp;D12&amp;E12</f>
        <v>010000009E</v>
      </c>
      <c r="C12" s="69" t="s">
        <v>293</v>
      </c>
      <c r="D12" s="69" t="str">
        <f>TEXT(IF(EXACT(M11&amp;O11,M12&amp;O12),D11+1,1),"000")</f>
        <v>009</v>
      </c>
      <c r="E12" s="69" t="s">
        <v>48</v>
      </c>
      <c r="F12" s="70" t="s">
        <v>340</v>
      </c>
      <c r="G12" s="69" t="s">
        <v>216</v>
      </c>
      <c r="H12" s="70">
        <v>500</v>
      </c>
      <c r="I12" s="70" t="s">
        <v>268</v>
      </c>
      <c r="J12" s="70" t="s">
        <v>269</v>
      </c>
      <c r="K12" s="71" t="s">
        <v>63</v>
      </c>
      <c r="L12" s="70" t="s">
        <v>337</v>
      </c>
      <c r="M12" s="72" t="str">
        <f>VLOOKUP(L12&amp;N12,コード体系!M:N,2,FALSE)</f>
        <v>00</v>
      </c>
      <c r="N12" s="69" t="s">
        <v>75</v>
      </c>
      <c r="O12" s="72" t="str">
        <f>VLOOKUP(L12&amp;N12&amp;P12,コード体系!O:P,2,FALSE)</f>
        <v>00</v>
      </c>
      <c r="P12" s="70" t="s">
        <v>338</v>
      </c>
      <c r="Q12" s="70" t="s">
        <v>350</v>
      </c>
      <c r="R12" s="16">
        <f t="shared" si="2"/>
        <v>1</v>
      </c>
      <c r="S12" s="109" t="s">
        <v>273</v>
      </c>
      <c r="T12" s="109">
        <f t="shared" si="4"/>
        <v>500</v>
      </c>
      <c r="U12" s="111" t="str">
        <f t="shared" si="5"/>
        <v>010000009E</v>
      </c>
      <c r="V12" s="109" t="str">
        <f t="shared" si="6"/>
        <v>'010000009E': {'message': 'コンフィグファイルに{0[0]}が設定されていません。CADDE管理者に問い合わせてください。', 'http_status_code': 500},</v>
      </c>
    </row>
    <row r="13" spans="1:22" s="16" customFormat="1" ht="60">
      <c r="A13" s="69">
        <f t="shared" si="0"/>
        <v>10</v>
      </c>
      <c r="B13" s="69" t="str">
        <f>K13&amp;M13&amp;O13&amp;D13&amp;E13</f>
        <v>010000010E</v>
      </c>
      <c r="C13" s="69" t="s">
        <v>169</v>
      </c>
      <c r="D13" s="69" t="str">
        <f t="shared" ref="D13:D27" si="11">TEXT(IF(EXACT(M12&amp;O12,M13&amp;O13),D12+1,1),"000")</f>
        <v>010</v>
      </c>
      <c r="E13" s="69" t="s">
        <v>48</v>
      </c>
      <c r="F13" s="70" t="s">
        <v>351</v>
      </c>
      <c r="G13" s="69" t="s">
        <v>216</v>
      </c>
      <c r="H13" s="70">
        <v>500</v>
      </c>
      <c r="I13" s="70" t="s">
        <v>335</v>
      </c>
      <c r="J13" s="70" t="s">
        <v>352</v>
      </c>
      <c r="K13" s="71" t="s">
        <v>63</v>
      </c>
      <c r="L13" s="70" t="s">
        <v>337</v>
      </c>
      <c r="M13" s="72" t="str">
        <f>VLOOKUP(L13&amp;N13,コード体系!M:N,2,FALSE)</f>
        <v>00</v>
      </c>
      <c r="N13" s="69" t="s">
        <v>75</v>
      </c>
      <c r="O13" s="69" t="str">
        <f>VLOOKUP(L13&amp;N13&amp;P13,コード体系!O:P,2,FALSE)</f>
        <v>00</v>
      </c>
      <c r="P13" s="70" t="s">
        <v>338</v>
      </c>
      <c r="Q13" s="70" t="s">
        <v>353</v>
      </c>
      <c r="R13" s="16">
        <f t="shared" si="2"/>
        <v>1</v>
      </c>
      <c r="S13" s="70" t="s">
        <v>354</v>
      </c>
      <c r="T13" s="109">
        <f t="shared" si="4"/>
        <v>500</v>
      </c>
      <c r="U13" s="111" t="str">
        <f t="shared" si="5"/>
        <v>010000010E</v>
      </c>
      <c r="V13" s="109" t="str">
        <f t="shared" si="6"/>
        <v>'010000010E': {'message': 'コンフィグファイルを読み込むことができません。ngsi.jsonが設置されているか確認してください。', 'http_status_code': 500},</v>
      </c>
    </row>
    <row r="14" spans="1:22" s="16" customFormat="1" ht="60">
      <c r="A14" s="69">
        <f t="shared" si="0"/>
        <v>11</v>
      </c>
      <c r="B14" s="69" t="str">
        <f t="shared" ref="B14" si="12">K14&amp;M14&amp;O14&amp;D14&amp;E14</f>
        <v>010000011E</v>
      </c>
      <c r="C14" s="69" t="s">
        <v>169</v>
      </c>
      <c r="D14" s="69" t="str">
        <f t="shared" si="11"/>
        <v>011</v>
      </c>
      <c r="E14" s="69" t="s">
        <v>48</v>
      </c>
      <c r="F14" s="70" t="s">
        <v>355</v>
      </c>
      <c r="G14" s="69" t="s">
        <v>216</v>
      </c>
      <c r="H14" s="70">
        <v>500</v>
      </c>
      <c r="I14" s="70" t="s">
        <v>335</v>
      </c>
      <c r="J14" s="70" t="s">
        <v>356</v>
      </c>
      <c r="K14" s="71" t="s">
        <v>63</v>
      </c>
      <c r="L14" s="70" t="s">
        <v>337</v>
      </c>
      <c r="M14" s="72" t="str">
        <f>VLOOKUP(L14&amp;N14,コード体系!M:N,2,FALSE)</f>
        <v>00</v>
      </c>
      <c r="N14" s="69" t="s">
        <v>75</v>
      </c>
      <c r="O14" s="69" t="str">
        <f>VLOOKUP(L14&amp;N14&amp;P14,コード体系!O:P,2,FALSE)</f>
        <v>00</v>
      </c>
      <c r="P14" s="70" t="s">
        <v>338</v>
      </c>
      <c r="Q14" s="121" t="s">
        <v>357</v>
      </c>
      <c r="R14" s="16">
        <f t="shared" si="2"/>
        <v>1</v>
      </c>
      <c r="S14" s="70" t="s">
        <v>358</v>
      </c>
      <c r="T14" s="109">
        <f t="shared" si="4"/>
        <v>500</v>
      </c>
      <c r="U14" s="111" t="str">
        <f t="shared" si="5"/>
        <v>010000011E</v>
      </c>
      <c r="V14" s="109" t="str">
        <f t="shared" si="6"/>
        <v>'010000011E': {'message': 'コンフィグファイルを読み込むことができません。ftp.jsonが設置されているか確認してください。', 'http_status_code': 500},</v>
      </c>
    </row>
    <row r="15" spans="1:22" s="16" customFormat="1" ht="60">
      <c r="A15" s="69">
        <f t="shared" si="0"/>
        <v>12</v>
      </c>
      <c r="B15" s="69" t="str">
        <f>K15&amp;M15&amp;O15&amp;D15&amp;E15</f>
        <v>010000012E</v>
      </c>
      <c r="C15" s="69" t="s">
        <v>169</v>
      </c>
      <c r="D15" s="69" t="str">
        <f t="shared" si="11"/>
        <v>012</v>
      </c>
      <c r="E15" s="69" t="s">
        <v>48</v>
      </c>
      <c r="F15" s="70" t="s">
        <v>359</v>
      </c>
      <c r="G15" s="69" t="s">
        <v>216</v>
      </c>
      <c r="H15" s="70">
        <v>500</v>
      </c>
      <c r="I15" s="70" t="s">
        <v>335</v>
      </c>
      <c r="J15" s="70" t="s">
        <v>360</v>
      </c>
      <c r="K15" s="71" t="s">
        <v>63</v>
      </c>
      <c r="L15" s="70" t="s">
        <v>337</v>
      </c>
      <c r="M15" s="72" t="str">
        <f>VLOOKUP(L15&amp;N15,コード体系!M:N,2,FALSE)</f>
        <v>00</v>
      </c>
      <c r="N15" s="69" t="s">
        <v>75</v>
      </c>
      <c r="O15" s="69" t="str">
        <f>VLOOKUP(L15&amp;N15&amp;P15,コード体系!O:P,2,FALSE)</f>
        <v>00</v>
      </c>
      <c r="P15" s="70" t="s">
        <v>338</v>
      </c>
      <c r="Q15" s="70" t="s">
        <v>361</v>
      </c>
      <c r="R15" s="16">
        <f t="shared" si="2"/>
        <v>1</v>
      </c>
      <c r="S15" s="70" t="s">
        <v>362</v>
      </c>
      <c r="T15" s="109">
        <f t="shared" si="4"/>
        <v>500</v>
      </c>
      <c r="U15" s="111" t="str">
        <f t="shared" si="5"/>
        <v>010000012E</v>
      </c>
      <c r="V15" s="109" t="str">
        <f t="shared" si="6"/>
        <v>'010000012E': {'message': 'コンフィグファイルを読み込むことができません。http.jsonが設置されているか確認してください。', 'http_status_code': 500},</v>
      </c>
    </row>
    <row r="16" spans="1:22" s="16" customFormat="1" ht="75">
      <c r="A16" s="69">
        <f t="shared" si="0"/>
        <v>13</v>
      </c>
      <c r="B16" s="69" t="str">
        <f t="shared" ref="B16" si="13">K16&amp;M16&amp;O16&amp;D16&amp;E16</f>
        <v>010000013E</v>
      </c>
      <c r="C16" s="69" t="s">
        <v>169</v>
      </c>
      <c r="D16" s="69" t="str">
        <f t="shared" si="11"/>
        <v>013</v>
      </c>
      <c r="E16" s="69" t="s">
        <v>48</v>
      </c>
      <c r="F16" s="70" t="s">
        <v>363</v>
      </c>
      <c r="G16" s="69" t="s">
        <v>216</v>
      </c>
      <c r="H16" s="70">
        <v>400</v>
      </c>
      <c r="I16" s="70" t="s">
        <v>364</v>
      </c>
      <c r="J16" s="70" t="s">
        <v>365</v>
      </c>
      <c r="K16" s="71" t="s">
        <v>63</v>
      </c>
      <c r="L16" s="69" t="s">
        <v>337</v>
      </c>
      <c r="M16" s="72" t="str">
        <f>VLOOKUP(L16&amp;N16,コード体系!M:N,2,FALSE)</f>
        <v>00</v>
      </c>
      <c r="N16" s="69" t="s">
        <v>75</v>
      </c>
      <c r="O16" s="72" t="str">
        <f>VLOOKUP(L16&amp;N16&amp;P16,コード体系!O:P,2,FALSE)</f>
        <v>00</v>
      </c>
      <c r="P16" s="70" t="s">
        <v>338</v>
      </c>
      <c r="Q16" s="70" t="s">
        <v>366</v>
      </c>
      <c r="R16" s="16">
        <f t="shared" si="2"/>
        <v>1</v>
      </c>
      <c r="S16" s="109" t="s">
        <v>367</v>
      </c>
      <c r="T16" s="109">
        <f t="shared" si="4"/>
        <v>400</v>
      </c>
      <c r="U16" s="111" t="str">
        <f t="shared" si="5"/>
        <v>010000013E</v>
      </c>
      <c r="V16" s="109" t="str">
        <f t="shared" si="6"/>
        <v>'010000013E': {'message': 'リソース提供手段識別子の値が不正です。リクエストパラメータの値を確認してください。', 'http_status_code': 400},</v>
      </c>
    </row>
    <row r="17" spans="1:22" s="16" customFormat="1" ht="60">
      <c r="A17" s="69">
        <f t="shared" si="0"/>
        <v>14</v>
      </c>
      <c r="B17" s="69" t="str">
        <f>K17&amp;M17&amp;O17&amp;D17&amp;E17</f>
        <v>010000014E</v>
      </c>
      <c r="C17" s="69" t="s">
        <v>169</v>
      </c>
      <c r="D17" s="69" t="str">
        <f t="shared" si="11"/>
        <v>014</v>
      </c>
      <c r="E17" s="69" t="s">
        <v>48</v>
      </c>
      <c r="F17" s="70" t="s">
        <v>340</v>
      </c>
      <c r="G17" s="69" t="s">
        <v>216</v>
      </c>
      <c r="H17" s="70">
        <v>500</v>
      </c>
      <c r="I17" s="70" t="s">
        <v>268</v>
      </c>
      <c r="J17" s="70" t="s">
        <v>269</v>
      </c>
      <c r="K17" s="71" t="s">
        <v>63</v>
      </c>
      <c r="L17" s="70" t="s">
        <v>337</v>
      </c>
      <c r="M17" s="72" t="str">
        <f>VLOOKUP(L17&amp;N17,コード体系!M:N,2,FALSE)</f>
        <v>00</v>
      </c>
      <c r="N17" s="69" t="s">
        <v>75</v>
      </c>
      <c r="O17" s="72" t="str">
        <f>VLOOKUP(L17&amp;N17&amp;P17,コード体系!O:P,2,FALSE)</f>
        <v>00</v>
      </c>
      <c r="P17" s="70" t="s">
        <v>338</v>
      </c>
      <c r="Q17" s="70" t="s">
        <v>368</v>
      </c>
      <c r="R17" s="16">
        <f t="shared" si="2"/>
        <v>1</v>
      </c>
      <c r="S17" s="109" t="s">
        <v>273</v>
      </c>
      <c r="T17" s="109">
        <f t="shared" si="4"/>
        <v>500</v>
      </c>
      <c r="U17" s="111" t="str">
        <f t="shared" si="5"/>
        <v>010000014E</v>
      </c>
      <c r="V17" s="109" t="str">
        <f t="shared" si="6"/>
        <v>'010000014E': {'message': 'コンフィグファイルに{0[0]}が設定されていません。CADDE管理者に問い合わせてください。', 'http_status_code': 500},</v>
      </c>
    </row>
    <row r="18" spans="1:22" s="16" customFormat="1" ht="60">
      <c r="A18" s="69">
        <f t="shared" si="0"/>
        <v>15</v>
      </c>
      <c r="B18" s="69" t="str">
        <f>K18&amp;M18&amp;O18&amp;D18&amp;E18</f>
        <v>010000015E</v>
      </c>
      <c r="C18" s="69" t="s">
        <v>169</v>
      </c>
      <c r="D18" s="69" t="str">
        <f t="shared" si="11"/>
        <v>015</v>
      </c>
      <c r="E18" s="69" t="s">
        <v>48</v>
      </c>
      <c r="F18" s="70" t="s">
        <v>351</v>
      </c>
      <c r="G18" s="69" t="s">
        <v>216</v>
      </c>
      <c r="H18" s="70">
        <v>500</v>
      </c>
      <c r="I18" s="70" t="s">
        <v>335</v>
      </c>
      <c r="J18" s="70" t="s">
        <v>352</v>
      </c>
      <c r="K18" s="71" t="s">
        <v>63</v>
      </c>
      <c r="L18" s="70" t="s">
        <v>337</v>
      </c>
      <c r="M18" s="72" t="str">
        <f>VLOOKUP(L18&amp;N18,コード体系!M:N,2,FALSE)</f>
        <v>00</v>
      </c>
      <c r="N18" s="69" t="s">
        <v>75</v>
      </c>
      <c r="O18" s="69" t="str">
        <f>VLOOKUP(L18&amp;N18&amp;P18,コード体系!O:P,2,FALSE)</f>
        <v>00</v>
      </c>
      <c r="P18" s="70" t="s">
        <v>338</v>
      </c>
      <c r="Q18" s="70" t="s">
        <v>369</v>
      </c>
      <c r="R18" s="16">
        <f t="shared" si="2"/>
        <v>1</v>
      </c>
      <c r="S18" s="70" t="s">
        <v>354</v>
      </c>
      <c r="T18" s="109">
        <f t="shared" si="4"/>
        <v>500</v>
      </c>
      <c r="U18" s="111" t="str">
        <f t="shared" si="5"/>
        <v>010000015E</v>
      </c>
      <c r="V18" s="109" t="str">
        <f t="shared" si="6"/>
        <v>'010000015E': {'message': 'コンフィグファイルを読み込むことができません。ngsi.jsonが設置されているか確認してください。', 'http_status_code': 500},</v>
      </c>
    </row>
    <row r="19" spans="1:22" s="16" customFormat="1" ht="60">
      <c r="A19" s="69">
        <f t="shared" si="0"/>
        <v>16</v>
      </c>
      <c r="B19" s="69" t="str">
        <f t="shared" ref="B19" si="14">K19&amp;M19&amp;O19&amp;D19&amp;E19</f>
        <v>010000016E</v>
      </c>
      <c r="C19" s="69" t="s">
        <v>169</v>
      </c>
      <c r="D19" s="69" t="str">
        <f t="shared" si="11"/>
        <v>016</v>
      </c>
      <c r="E19" s="69" t="s">
        <v>48</v>
      </c>
      <c r="F19" s="70" t="s">
        <v>355</v>
      </c>
      <c r="G19" s="69" t="s">
        <v>216</v>
      </c>
      <c r="H19" s="70">
        <v>500</v>
      </c>
      <c r="I19" s="70" t="s">
        <v>335</v>
      </c>
      <c r="J19" s="70" t="s">
        <v>356</v>
      </c>
      <c r="K19" s="71" t="s">
        <v>63</v>
      </c>
      <c r="L19" s="70" t="s">
        <v>337</v>
      </c>
      <c r="M19" s="72" t="str">
        <f>VLOOKUP(L19&amp;N19,コード体系!M:N,2,FALSE)</f>
        <v>00</v>
      </c>
      <c r="N19" s="69" t="s">
        <v>75</v>
      </c>
      <c r="O19" s="69" t="str">
        <f>VLOOKUP(L19&amp;N19&amp;P19,コード体系!O:P,2,FALSE)</f>
        <v>00</v>
      </c>
      <c r="P19" s="70" t="s">
        <v>338</v>
      </c>
      <c r="Q19" s="121" t="s">
        <v>370</v>
      </c>
      <c r="R19" s="16">
        <f t="shared" si="2"/>
        <v>1</v>
      </c>
      <c r="S19" s="70" t="s">
        <v>358</v>
      </c>
      <c r="T19" s="109">
        <f t="shared" si="4"/>
        <v>500</v>
      </c>
      <c r="U19" s="111" t="str">
        <f t="shared" si="5"/>
        <v>010000016E</v>
      </c>
      <c r="V19" s="109" t="str">
        <f t="shared" si="6"/>
        <v>'010000016E': {'message': 'コンフィグファイルを読み込むことができません。ftp.jsonが設置されているか確認してください。', 'http_status_code': 500},</v>
      </c>
    </row>
    <row r="20" spans="1:22" s="16" customFormat="1" ht="60">
      <c r="A20" s="69">
        <f t="shared" si="0"/>
        <v>17</v>
      </c>
      <c r="B20" s="69" t="str">
        <f t="shared" ref="B20" si="15">K20&amp;M20&amp;O20&amp;D20&amp;E20</f>
        <v>010000017E</v>
      </c>
      <c r="C20" s="69" t="s">
        <v>169</v>
      </c>
      <c r="D20" s="69" t="str">
        <f t="shared" si="11"/>
        <v>017</v>
      </c>
      <c r="E20" s="69" t="s">
        <v>48</v>
      </c>
      <c r="F20" s="70" t="s">
        <v>359</v>
      </c>
      <c r="G20" s="69" t="s">
        <v>216</v>
      </c>
      <c r="H20" s="70">
        <v>500</v>
      </c>
      <c r="I20" s="70" t="s">
        <v>335</v>
      </c>
      <c r="J20" s="70" t="s">
        <v>360</v>
      </c>
      <c r="K20" s="71" t="s">
        <v>63</v>
      </c>
      <c r="L20" s="70" t="s">
        <v>337</v>
      </c>
      <c r="M20" s="72" t="str">
        <f>VLOOKUP(L20&amp;N20,コード体系!M:N,2,FALSE)</f>
        <v>00</v>
      </c>
      <c r="N20" s="69" t="s">
        <v>75</v>
      </c>
      <c r="O20" s="69" t="str">
        <f>VLOOKUP(L20&amp;N20&amp;P20,コード体系!O:P,2,FALSE)</f>
        <v>00</v>
      </c>
      <c r="P20" s="70" t="s">
        <v>338</v>
      </c>
      <c r="Q20" s="70" t="s">
        <v>371</v>
      </c>
      <c r="R20" s="16">
        <f t="shared" si="2"/>
        <v>1</v>
      </c>
      <c r="S20" s="70" t="s">
        <v>362</v>
      </c>
      <c r="T20" s="109">
        <f t="shared" si="4"/>
        <v>500</v>
      </c>
      <c r="U20" s="111" t="str">
        <f t="shared" si="5"/>
        <v>010000017E</v>
      </c>
      <c r="V20" s="109" t="str">
        <f t="shared" si="6"/>
        <v>'010000017E': {'message': 'コンフィグファイルを読み込むことができません。http.jsonが設置されているか確認してください。', 'http_status_code': 500},</v>
      </c>
    </row>
    <row r="21" spans="1:22" s="95" customFormat="1" ht="75">
      <c r="A21" s="67">
        <f t="shared" si="0"/>
        <v>18</v>
      </c>
      <c r="B21" s="67" t="str">
        <f>K21&amp;M21&amp;O21&amp;D21&amp;E21</f>
        <v>010000018E</v>
      </c>
      <c r="C21" s="67" t="s">
        <v>372</v>
      </c>
      <c r="D21" s="67" t="str">
        <f t="shared" si="11"/>
        <v>018</v>
      </c>
      <c r="E21" s="67" t="s">
        <v>48</v>
      </c>
      <c r="F21" s="68" t="s">
        <v>363</v>
      </c>
      <c r="G21" s="67" t="s">
        <v>216</v>
      </c>
      <c r="H21" s="68">
        <v>400</v>
      </c>
      <c r="I21" s="68" t="s">
        <v>364</v>
      </c>
      <c r="J21" s="68" t="s">
        <v>365</v>
      </c>
      <c r="K21" s="93" t="s">
        <v>63</v>
      </c>
      <c r="L21" s="67" t="s">
        <v>337</v>
      </c>
      <c r="M21" s="94" t="str">
        <f>VLOOKUP(L21&amp;N21,コード体系!M:N,2,FALSE)</f>
        <v>00</v>
      </c>
      <c r="N21" s="67" t="s">
        <v>75</v>
      </c>
      <c r="O21" s="94" t="str">
        <f>VLOOKUP(L21&amp;N21&amp;P21,コード体系!O:P,2,FALSE)</f>
        <v>00</v>
      </c>
      <c r="P21" s="68" t="s">
        <v>338</v>
      </c>
      <c r="Q21" s="68" t="s">
        <v>373</v>
      </c>
      <c r="R21" s="95">
        <f t="shared" si="2"/>
        <v>1</v>
      </c>
      <c r="S21" s="96" t="s">
        <v>367</v>
      </c>
      <c r="T21" s="96">
        <f t="shared" si="4"/>
        <v>400</v>
      </c>
      <c r="U21" s="98" t="str">
        <f t="shared" si="5"/>
        <v>010000018E</v>
      </c>
      <c r="V21" s="96" t="str">
        <f t="shared" si="6"/>
        <v>'010000018E': {'message': 'リソース提供手段識別子の値が不正です。リクエストパラメータの値を確認してください。', 'http_status_code': 400},</v>
      </c>
    </row>
    <row r="22" spans="1:22" s="16" customFormat="1" ht="75">
      <c r="A22" s="69">
        <f t="shared" si="0"/>
        <v>19</v>
      </c>
      <c r="B22" s="69" t="str">
        <f t="shared" si="1"/>
        <v>010000019E</v>
      </c>
      <c r="C22" s="69" t="s">
        <v>266</v>
      </c>
      <c r="D22" s="69" t="str">
        <f t="shared" si="11"/>
        <v>019</v>
      </c>
      <c r="E22" s="69" t="s">
        <v>48</v>
      </c>
      <c r="F22" s="70" t="s">
        <v>340</v>
      </c>
      <c r="G22" s="69" t="s">
        <v>216</v>
      </c>
      <c r="H22" s="70">
        <v>500</v>
      </c>
      <c r="I22" s="70" t="s">
        <v>268</v>
      </c>
      <c r="J22" s="70" t="s">
        <v>269</v>
      </c>
      <c r="K22" s="71" t="s">
        <v>63</v>
      </c>
      <c r="L22" s="70" t="s">
        <v>337</v>
      </c>
      <c r="M22" s="72" t="str">
        <f>VLOOKUP(L22&amp;N22,コード体系!M:N,2,FALSE)</f>
        <v>00</v>
      </c>
      <c r="N22" s="69" t="s">
        <v>75</v>
      </c>
      <c r="O22" s="72" t="str">
        <f>VLOOKUP(L22&amp;N22&amp;P22,コード体系!O:P,2,FALSE)</f>
        <v>00</v>
      </c>
      <c r="P22" s="70" t="s">
        <v>338</v>
      </c>
      <c r="Q22" s="70" t="s">
        <v>374</v>
      </c>
      <c r="R22" s="16">
        <f t="shared" si="2"/>
        <v>1</v>
      </c>
      <c r="S22" s="109" t="s">
        <v>273</v>
      </c>
      <c r="T22" s="109">
        <f t="shared" si="4"/>
        <v>500</v>
      </c>
      <c r="U22" s="111" t="str">
        <f t="shared" si="5"/>
        <v>010000019E</v>
      </c>
      <c r="V22" s="109" t="str">
        <f t="shared" si="6"/>
        <v>'010000019E': {'message': 'コンフィグファイルに{0[0]}が設定されていません。CADDE管理者に問い合わせてください。', 'http_status_code': 500},</v>
      </c>
    </row>
    <row r="23" spans="1:22" s="95" customFormat="1" ht="120">
      <c r="A23" s="67">
        <f t="shared" si="0"/>
        <v>20</v>
      </c>
      <c r="B23" s="67" t="str">
        <f t="shared" si="1"/>
        <v>010000020E</v>
      </c>
      <c r="C23" s="67" t="s">
        <v>375</v>
      </c>
      <c r="D23" s="67" t="str">
        <f t="shared" si="11"/>
        <v>020</v>
      </c>
      <c r="E23" s="67" t="s">
        <v>48</v>
      </c>
      <c r="F23" s="68" t="s">
        <v>376</v>
      </c>
      <c r="G23" s="67" t="s">
        <v>216</v>
      </c>
      <c r="H23" s="68">
        <v>500</v>
      </c>
      <c r="I23" s="68" t="s">
        <v>377</v>
      </c>
      <c r="J23" s="68" t="s">
        <v>378</v>
      </c>
      <c r="K23" s="93" t="s">
        <v>63</v>
      </c>
      <c r="L23" s="67" t="s">
        <v>337</v>
      </c>
      <c r="M23" s="94" t="str">
        <f>VLOOKUP(L23&amp;N23,コード体系!M:N,2,FALSE)</f>
        <v>00</v>
      </c>
      <c r="N23" s="67" t="s">
        <v>379</v>
      </c>
      <c r="O23" s="94" t="str">
        <f>VLOOKUP(L23&amp;N23&amp;P23,コード体系!O:P,2,FALSE)</f>
        <v>00</v>
      </c>
      <c r="P23" s="68" t="s">
        <v>338</v>
      </c>
      <c r="Q23" s="68" t="s">
        <v>377</v>
      </c>
      <c r="R23" s="95">
        <f t="shared" si="2"/>
        <v>1</v>
      </c>
      <c r="S23" s="96" t="s">
        <v>380</v>
      </c>
      <c r="T23" s="96">
        <f t="shared" si="4"/>
        <v>500</v>
      </c>
      <c r="U23" s="98" t="str">
        <f t="shared" si="5"/>
        <v>010000020E</v>
      </c>
      <c r="V23" s="96" t="str">
        <f t="shared" si="6"/>
        <v>'010000020E': {'message': '対象のリソースURLに紐づくCKAN情報で交換実績記録用リソースIDに登録されている値が混在しています。CADDE管理者に問い合わせてください。', 'http_status_code': 500},</v>
      </c>
    </row>
    <row r="24" spans="1:22" s="95" customFormat="1" ht="75">
      <c r="A24" s="67">
        <f t="shared" si="0"/>
        <v>21</v>
      </c>
      <c r="B24" s="67" t="str">
        <f t="shared" si="1"/>
        <v>010000021E</v>
      </c>
      <c r="C24" s="67" t="s">
        <v>381</v>
      </c>
      <c r="D24" s="67" t="str">
        <f t="shared" si="11"/>
        <v>021</v>
      </c>
      <c r="E24" s="67" t="s">
        <v>48</v>
      </c>
      <c r="F24" s="68" t="s">
        <v>382</v>
      </c>
      <c r="G24" s="67" t="s">
        <v>216</v>
      </c>
      <c r="H24" s="68">
        <v>500</v>
      </c>
      <c r="I24" s="68" t="s">
        <v>383</v>
      </c>
      <c r="J24" s="68" t="s">
        <v>384</v>
      </c>
      <c r="K24" s="93" t="s">
        <v>63</v>
      </c>
      <c r="L24" s="67" t="s">
        <v>337</v>
      </c>
      <c r="M24" s="94" t="str">
        <f>VLOOKUP(L24&amp;N24,コード体系!M:N,2,FALSE)</f>
        <v>00</v>
      </c>
      <c r="N24" s="67" t="s">
        <v>379</v>
      </c>
      <c r="O24" s="94" t="str">
        <f>VLOOKUP(L24&amp;N24&amp;P24,コード体系!O:P,2,FALSE)</f>
        <v>00</v>
      </c>
      <c r="P24" s="68" t="s">
        <v>338</v>
      </c>
      <c r="Q24" s="68" t="s">
        <v>383</v>
      </c>
      <c r="R24" s="95">
        <f t="shared" si="2"/>
        <v>1</v>
      </c>
      <c r="S24" s="96" t="s">
        <v>385</v>
      </c>
      <c r="T24" s="96">
        <f t="shared" si="4"/>
        <v>500</v>
      </c>
      <c r="U24" s="98" t="str">
        <f t="shared" si="5"/>
        <v>010000021E</v>
      </c>
      <c r="V24" s="96" t="str">
        <f t="shared" si="6"/>
        <v>'010000021E': {'message': 'リソースURLに紐づくCKAN情報が取得できませんでした。CADDE管理者に問い合わせてください。', 'http_status_code': 500},</v>
      </c>
    </row>
    <row r="25" spans="1:22" s="95" customFormat="1" ht="90">
      <c r="A25" s="67">
        <f t="shared" si="0"/>
        <v>22</v>
      </c>
      <c r="B25" s="67" t="str">
        <f t="shared" si="1"/>
        <v>010001001N</v>
      </c>
      <c r="C25" s="67" t="s">
        <v>386</v>
      </c>
      <c r="D25" s="67" t="str">
        <f t="shared" si="11"/>
        <v>001</v>
      </c>
      <c r="E25" s="67" t="s">
        <v>133</v>
      </c>
      <c r="F25" s="68" t="s">
        <v>387</v>
      </c>
      <c r="G25" s="67" t="s">
        <v>240</v>
      </c>
      <c r="H25" s="68">
        <v>200</v>
      </c>
      <c r="I25" s="68" t="s">
        <v>388</v>
      </c>
      <c r="J25" s="68" t="s">
        <v>242</v>
      </c>
      <c r="K25" s="93" t="s">
        <v>63</v>
      </c>
      <c r="L25" s="67" t="s">
        <v>337</v>
      </c>
      <c r="M25" s="94" t="str">
        <f>VLOOKUP(L25&amp;N25,コード体系!M:N,2,FALSE)</f>
        <v>00</v>
      </c>
      <c r="N25" s="67" t="s">
        <v>75</v>
      </c>
      <c r="O25" s="94" t="str">
        <f>VLOOKUP(L25&amp;N25&amp;P25,コード体系!O:P,2,FALSE)</f>
        <v>01</v>
      </c>
      <c r="P25" s="68" t="s">
        <v>137</v>
      </c>
      <c r="Q25" s="68" t="s">
        <v>389</v>
      </c>
      <c r="R25" s="95">
        <f t="shared" si="2"/>
        <v>1</v>
      </c>
      <c r="S25" s="96" t="s">
        <v>390</v>
      </c>
      <c r="T25" s="96"/>
      <c r="U25" s="98" t="str">
        <f t="shared" ref="U25:U38" si="16">B25</f>
        <v>010001001N</v>
      </c>
      <c r="V25" s="96" t="str">
        <f t="shared" si="6"/>
        <v>'010001001N': {'message': 'クエリストリング:{0[0]}, 認証トークン:{0[1]}'},</v>
      </c>
    </row>
    <row r="26" spans="1:22" s="95" customFormat="1" ht="60">
      <c r="A26" s="67">
        <f t="shared" si="0"/>
        <v>23</v>
      </c>
      <c r="B26" s="67" t="str">
        <f t="shared" si="1"/>
        <v>010001002E</v>
      </c>
      <c r="C26" s="67" t="s">
        <v>391</v>
      </c>
      <c r="D26" s="67" t="str">
        <f t="shared" si="11"/>
        <v>002</v>
      </c>
      <c r="E26" s="67" t="s">
        <v>48</v>
      </c>
      <c r="F26" s="68" t="s">
        <v>392</v>
      </c>
      <c r="G26" s="67" t="s">
        <v>216</v>
      </c>
      <c r="H26" s="68" t="s">
        <v>393</v>
      </c>
      <c r="I26" s="68" t="s">
        <v>394</v>
      </c>
      <c r="J26" s="68" t="s">
        <v>395</v>
      </c>
      <c r="K26" s="93" t="s">
        <v>63</v>
      </c>
      <c r="L26" s="67" t="s">
        <v>337</v>
      </c>
      <c r="M26" s="94" t="str">
        <f>VLOOKUP(L26&amp;N26,コード体系!M:N,2,FALSE)</f>
        <v>00</v>
      </c>
      <c r="N26" s="67" t="s">
        <v>75</v>
      </c>
      <c r="O26" s="94" t="str">
        <f>VLOOKUP(L26&amp;N26&amp;P26,コード体系!O:P,2,FALSE)</f>
        <v>01</v>
      </c>
      <c r="P26" s="68" t="s">
        <v>137</v>
      </c>
      <c r="Q26" s="68" t="s">
        <v>396</v>
      </c>
      <c r="R26" s="95">
        <f t="shared" si="2"/>
        <v>1</v>
      </c>
      <c r="S26" s="96" t="s">
        <v>228</v>
      </c>
      <c r="T26" s="96"/>
      <c r="U26" s="98" t="str">
        <f t="shared" si="16"/>
        <v>010001002E</v>
      </c>
      <c r="V26" s="96" t="str">
        <f t="shared" si="6"/>
        <v>'010001002E': {'message': 'エラーが発生しました。エラー内容:{0[0]}'},</v>
      </c>
    </row>
    <row r="27" spans="1:22" s="95" customFormat="1" ht="60">
      <c r="A27" s="67">
        <f t="shared" si="0"/>
        <v>24</v>
      </c>
      <c r="B27" s="67" t="str">
        <f t="shared" si="1"/>
        <v>010001003E</v>
      </c>
      <c r="C27" s="67" t="s">
        <v>391</v>
      </c>
      <c r="D27" s="67" t="str">
        <f t="shared" si="11"/>
        <v>003</v>
      </c>
      <c r="E27" s="67" t="s">
        <v>48</v>
      </c>
      <c r="F27" s="68" t="s">
        <v>392</v>
      </c>
      <c r="G27" s="67" t="s">
        <v>216</v>
      </c>
      <c r="H27" s="68" t="s">
        <v>393</v>
      </c>
      <c r="I27" s="68" t="s">
        <v>397</v>
      </c>
      <c r="J27" s="68" t="s">
        <v>395</v>
      </c>
      <c r="K27" s="93" t="s">
        <v>63</v>
      </c>
      <c r="L27" s="67" t="s">
        <v>337</v>
      </c>
      <c r="M27" s="94" t="str">
        <f>VLOOKUP(L27&amp;N27,コード体系!M:N,2,FALSE)</f>
        <v>00</v>
      </c>
      <c r="N27" s="67" t="s">
        <v>75</v>
      </c>
      <c r="O27" s="94" t="str">
        <f>VLOOKUP(L27&amp;N27&amp;P27,コード体系!O:P,2,FALSE)</f>
        <v>01</v>
      </c>
      <c r="P27" s="68" t="s">
        <v>137</v>
      </c>
      <c r="Q27" s="68" t="s">
        <v>398</v>
      </c>
      <c r="R27" s="95">
        <f t="shared" si="2"/>
        <v>1</v>
      </c>
      <c r="S27" s="96" t="s">
        <v>228</v>
      </c>
      <c r="T27" s="96"/>
      <c r="U27" s="98" t="str">
        <f t="shared" si="16"/>
        <v>010001003E</v>
      </c>
      <c r="V27" s="96" t="str">
        <f t="shared" si="6"/>
        <v>'010001003E': {'message': 'エラーが発生しました。エラー内容:{0[0]}'},</v>
      </c>
    </row>
    <row r="28" spans="1:22" s="16" customFormat="1" ht="120">
      <c r="A28" s="69">
        <f t="shared" si="0"/>
        <v>25</v>
      </c>
      <c r="B28" s="69" t="str">
        <f t="shared" ref="B28" si="17">K28&amp;M28&amp;O28&amp;D28&amp;E28</f>
        <v>010001004E</v>
      </c>
      <c r="C28" s="69" t="s">
        <v>169</v>
      </c>
      <c r="D28" s="69" t="str">
        <f>TEXT(IF(EXACT(M27&amp;O27,M28&amp;O28),D27+1,1),"000")</f>
        <v>004</v>
      </c>
      <c r="E28" s="69" t="s">
        <v>48</v>
      </c>
      <c r="F28" s="70" t="s">
        <v>399</v>
      </c>
      <c r="G28" s="69" t="s">
        <v>216</v>
      </c>
      <c r="H28" s="70">
        <v>403</v>
      </c>
      <c r="I28" s="70" t="s">
        <v>400</v>
      </c>
      <c r="J28" s="70" t="s">
        <v>395</v>
      </c>
      <c r="K28" s="71" t="s">
        <v>63</v>
      </c>
      <c r="L28" s="69" t="s">
        <v>337</v>
      </c>
      <c r="M28" s="72" t="str">
        <f>VLOOKUP(L28&amp;N28,コード体系!M:N,2,FALSE)</f>
        <v>00</v>
      </c>
      <c r="N28" s="69" t="s">
        <v>379</v>
      </c>
      <c r="O28" s="72" t="str">
        <f>VLOOKUP(L28&amp;N28&amp;P28,コード体系!O:P,2,FALSE)</f>
        <v>01</v>
      </c>
      <c r="P28" s="70" t="s">
        <v>401</v>
      </c>
      <c r="Q28" s="70" t="s">
        <v>402</v>
      </c>
      <c r="R28" s="16">
        <f t="shared" si="2"/>
        <v>1</v>
      </c>
      <c r="S28" s="109" t="s">
        <v>403</v>
      </c>
      <c r="T28" s="109">
        <f>H28</f>
        <v>403</v>
      </c>
      <c r="U28" s="111" t="str">
        <f t="shared" ref="U28:U30" si="18">B28</f>
        <v>010001004E</v>
      </c>
      <c r="V28" s="109" t="str">
        <f t="shared" si="6"/>
        <v>'010001004E': {'message': '有効な認可トークンが取得できません。有効な利用者トークンを設定してください。', 'http_status_code': 403},</v>
      </c>
    </row>
    <row r="29" spans="1:22" s="16" customFormat="1" ht="75" customHeight="1">
      <c r="A29" s="69">
        <f t="shared" si="0"/>
        <v>26</v>
      </c>
      <c r="B29" s="69" t="str">
        <f>K29&amp;M29&amp;O29&amp;D29&amp;E29</f>
        <v>010001005E</v>
      </c>
      <c r="C29" s="69" t="s">
        <v>169</v>
      </c>
      <c r="D29" s="69" t="str">
        <f t="shared" ref="D29:D63" si="19">TEXT(IF(EXACT(M28&amp;O28,M29&amp;O29),D28+1,1),"000")</f>
        <v>005</v>
      </c>
      <c r="E29" s="69" t="s">
        <v>48</v>
      </c>
      <c r="F29" s="70" t="s">
        <v>404</v>
      </c>
      <c r="G29" s="69" t="s">
        <v>216</v>
      </c>
      <c r="H29" s="70">
        <v>401</v>
      </c>
      <c r="I29" s="70" t="s">
        <v>405</v>
      </c>
      <c r="J29" s="70" t="s">
        <v>395</v>
      </c>
      <c r="K29" s="71" t="s">
        <v>63</v>
      </c>
      <c r="L29" s="69" t="s">
        <v>337</v>
      </c>
      <c r="M29" s="72" t="str">
        <f>VLOOKUP(L29&amp;N29,コード体系!M:N,2,FALSE)</f>
        <v>00</v>
      </c>
      <c r="N29" s="69" t="s">
        <v>379</v>
      </c>
      <c r="O29" s="72" t="str">
        <f>VLOOKUP(L29&amp;N29&amp;P29,コード体系!O:P,2,FALSE)</f>
        <v>01</v>
      </c>
      <c r="P29" s="70" t="s">
        <v>401</v>
      </c>
      <c r="Q29" s="70" t="s">
        <v>406</v>
      </c>
      <c r="R29" s="16">
        <f t="shared" si="2"/>
        <v>1</v>
      </c>
      <c r="S29" s="109" t="s">
        <v>407</v>
      </c>
      <c r="T29" s="109">
        <f>H29</f>
        <v>401</v>
      </c>
      <c r="U29" s="111" t="str">
        <f>B29</f>
        <v>010001005E</v>
      </c>
      <c r="V29" s="109" t="str">
        <f t="shared" si="6"/>
        <v>'010001005E': {'message': '認可確認を試行するために必要なトークンがありません。リクエストパラメータを確認してください。', 'http_status_code': 401},</v>
      </c>
    </row>
    <row r="30" spans="1:22" s="16" customFormat="1" ht="60">
      <c r="A30" s="69">
        <f t="shared" si="0"/>
        <v>27</v>
      </c>
      <c r="B30" s="69" t="str">
        <f t="shared" ref="B30" si="20">K30&amp;M30&amp;O30&amp;D30&amp;E30</f>
        <v>010001006E</v>
      </c>
      <c r="C30" s="69" t="s">
        <v>169</v>
      </c>
      <c r="D30" s="69" t="str">
        <f t="shared" si="19"/>
        <v>006</v>
      </c>
      <c r="E30" s="69" t="s">
        <v>48</v>
      </c>
      <c r="F30" s="70" t="s">
        <v>408</v>
      </c>
      <c r="G30" s="69" t="s">
        <v>216</v>
      </c>
      <c r="H30" s="70" t="s">
        <v>409</v>
      </c>
      <c r="I30" s="70" t="s">
        <v>410</v>
      </c>
      <c r="J30" s="70" t="s">
        <v>226</v>
      </c>
      <c r="K30" s="71" t="s">
        <v>63</v>
      </c>
      <c r="L30" s="69" t="s">
        <v>74</v>
      </c>
      <c r="M30" s="72" t="str">
        <f>VLOOKUP(L30&amp;N30,コード体系!M:N,2,FALSE)</f>
        <v>00</v>
      </c>
      <c r="N30" s="69" t="s">
        <v>75</v>
      </c>
      <c r="O30" s="72" t="str">
        <f>VLOOKUP(L30&amp;N30&amp;P30,コード体系!O:P,2,FALSE)</f>
        <v>01</v>
      </c>
      <c r="P30" s="70" t="s">
        <v>401</v>
      </c>
      <c r="Q30" s="70" t="s">
        <v>411</v>
      </c>
      <c r="R30" s="16">
        <f t="shared" si="2"/>
        <v>1</v>
      </c>
      <c r="S30" s="109" t="s">
        <v>228</v>
      </c>
      <c r="T30" s="109"/>
      <c r="U30" s="111" t="str">
        <f t="shared" si="18"/>
        <v>010001006E</v>
      </c>
      <c r="V30" s="109" t="str">
        <f t="shared" si="6"/>
        <v>'010001006E': {'message': 'エラーが発生しました。エラー内容:{0[0]}'},</v>
      </c>
    </row>
    <row r="31" spans="1:22" s="95" customFormat="1" ht="120" customHeight="1">
      <c r="A31" s="67">
        <f t="shared" si="0"/>
        <v>28</v>
      </c>
      <c r="B31" s="67" t="str">
        <f t="shared" si="1"/>
        <v>010002001N</v>
      </c>
      <c r="C31" s="67" t="s">
        <v>412</v>
      </c>
      <c r="D31" s="67" t="str">
        <f t="shared" si="19"/>
        <v>001</v>
      </c>
      <c r="E31" s="67" t="s">
        <v>238</v>
      </c>
      <c r="F31" s="68" t="s">
        <v>413</v>
      </c>
      <c r="G31" s="67" t="s">
        <v>240</v>
      </c>
      <c r="H31" s="68">
        <v>200</v>
      </c>
      <c r="I31" s="68" t="s">
        <v>414</v>
      </c>
      <c r="J31" s="68" t="s">
        <v>242</v>
      </c>
      <c r="K31" s="93" t="s">
        <v>63</v>
      </c>
      <c r="L31" s="67" t="s">
        <v>337</v>
      </c>
      <c r="M31" s="94" t="str">
        <f>VLOOKUP(L31&amp;N31,コード体系!M:N,2,FALSE)</f>
        <v>00</v>
      </c>
      <c r="N31" s="67" t="s">
        <v>75</v>
      </c>
      <c r="O31" s="94" t="str">
        <f>VLOOKUP(L31&amp;N31&amp;P31,コード体系!O:P,2,FALSE)</f>
        <v>02</v>
      </c>
      <c r="P31" s="70" t="s">
        <v>138</v>
      </c>
      <c r="Q31" s="68" t="s">
        <v>388</v>
      </c>
      <c r="R31" s="95">
        <f t="shared" si="2"/>
        <v>1</v>
      </c>
      <c r="S31" s="96" t="s">
        <v>415</v>
      </c>
      <c r="T31" s="96"/>
      <c r="U31" s="98" t="str">
        <f t="shared" si="16"/>
        <v>010002001N</v>
      </c>
      <c r="V31" s="96" t="str">
        <f t="shared" si="6"/>
        <v>'010002001N': {'message': 'リソースURL:{0[0]}, リソース提供手段識別子:{0[1]}, 認証トークン:{0[2]}, データ提供IFが使用するカスタムヘッダー:{0[3]}'},</v>
      </c>
    </row>
    <row r="32" spans="1:22" s="95" customFormat="1" ht="75" customHeight="1">
      <c r="A32" s="67">
        <f t="shared" si="0"/>
        <v>29</v>
      </c>
      <c r="B32" s="67" t="str">
        <f t="shared" si="1"/>
        <v>010002002E</v>
      </c>
      <c r="C32" s="67" t="s">
        <v>416</v>
      </c>
      <c r="D32" s="67" t="str">
        <f t="shared" si="19"/>
        <v>002</v>
      </c>
      <c r="E32" s="67" t="s">
        <v>48</v>
      </c>
      <c r="F32" s="68" t="s">
        <v>417</v>
      </c>
      <c r="G32" s="67" t="s">
        <v>216</v>
      </c>
      <c r="H32" s="68">
        <v>400</v>
      </c>
      <c r="I32" s="68" t="s">
        <v>418</v>
      </c>
      <c r="J32" s="68" t="s">
        <v>419</v>
      </c>
      <c r="K32" s="93" t="s">
        <v>63</v>
      </c>
      <c r="L32" s="67" t="s">
        <v>337</v>
      </c>
      <c r="M32" s="94" t="str">
        <f>VLOOKUP(L32&amp;N32,コード体系!M:N,2,FALSE)</f>
        <v>00</v>
      </c>
      <c r="N32" s="67" t="s">
        <v>379</v>
      </c>
      <c r="O32" s="94" t="str">
        <f>VLOOKUP(L32&amp;N32&amp;P32,コード体系!O:P,2,FALSE)</f>
        <v>02</v>
      </c>
      <c r="P32" s="70" t="s">
        <v>138</v>
      </c>
      <c r="Q32" s="68" t="s">
        <v>420</v>
      </c>
      <c r="R32" s="95">
        <f t="shared" si="2"/>
        <v>1</v>
      </c>
      <c r="S32" s="96" t="s">
        <v>421</v>
      </c>
      <c r="T32" s="96">
        <f>H32</f>
        <v>400</v>
      </c>
      <c r="U32" s="98" t="str">
        <f t="shared" si="16"/>
        <v>010002002E</v>
      </c>
      <c r="V32" s="96" t="str">
        <f t="shared" si="6"/>
        <v>'010002002E': {'message': 'データ提供IFが使用するカスタムヘッダーの変換に失敗しました。データ提供IFが使用するカスタムヘッダーを確認してください。', 'http_status_code': 400},</v>
      </c>
    </row>
    <row r="33" spans="1:22" s="95" customFormat="1" ht="75" customHeight="1">
      <c r="A33" s="67">
        <f t="shared" si="0"/>
        <v>30</v>
      </c>
      <c r="B33" s="67" t="str">
        <f t="shared" si="1"/>
        <v>010002003E</v>
      </c>
      <c r="C33" s="67" t="s">
        <v>422</v>
      </c>
      <c r="D33" s="67" t="str">
        <f t="shared" si="19"/>
        <v>003</v>
      </c>
      <c r="E33" s="67" t="s">
        <v>48</v>
      </c>
      <c r="F33" s="68" t="s">
        <v>392</v>
      </c>
      <c r="G33" s="67" t="s">
        <v>216</v>
      </c>
      <c r="H33" s="68" t="s">
        <v>393</v>
      </c>
      <c r="I33" s="68" t="s">
        <v>394</v>
      </c>
      <c r="J33" s="68" t="s">
        <v>395</v>
      </c>
      <c r="K33" s="93" t="s">
        <v>63</v>
      </c>
      <c r="L33" s="67" t="s">
        <v>337</v>
      </c>
      <c r="M33" s="94" t="str">
        <f>VLOOKUP(L33&amp;N33,コード体系!M:N,2,FALSE)</f>
        <v>00</v>
      </c>
      <c r="N33" s="67" t="s">
        <v>379</v>
      </c>
      <c r="O33" s="94" t="str">
        <f>VLOOKUP(L33&amp;N33&amp;P33,コード体系!O:P,2,FALSE)</f>
        <v>02</v>
      </c>
      <c r="P33" s="70" t="s">
        <v>138</v>
      </c>
      <c r="Q33" s="68" t="s">
        <v>396</v>
      </c>
      <c r="R33" s="95">
        <f t="shared" si="2"/>
        <v>1</v>
      </c>
      <c r="S33" s="96" t="s">
        <v>228</v>
      </c>
      <c r="T33" s="96"/>
      <c r="U33" s="98" t="str">
        <f t="shared" si="16"/>
        <v>010002003E</v>
      </c>
      <c r="V33" s="96" t="str">
        <f t="shared" si="6"/>
        <v>'010002003E': {'message': 'エラーが発生しました。エラー内容:{0[0]}'},</v>
      </c>
    </row>
    <row r="34" spans="1:22" s="95" customFormat="1" ht="75" customHeight="1">
      <c r="A34" s="67">
        <f t="shared" si="0"/>
        <v>31</v>
      </c>
      <c r="B34" s="67" t="str">
        <f t="shared" si="1"/>
        <v>010002004E</v>
      </c>
      <c r="C34" s="67" t="s">
        <v>422</v>
      </c>
      <c r="D34" s="67" t="str">
        <f t="shared" si="19"/>
        <v>004</v>
      </c>
      <c r="E34" s="67" t="s">
        <v>48</v>
      </c>
      <c r="F34" s="68" t="s">
        <v>392</v>
      </c>
      <c r="G34" s="67" t="s">
        <v>216</v>
      </c>
      <c r="H34" s="68" t="s">
        <v>393</v>
      </c>
      <c r="I34" s="68" t="s">
        <v>397</v>
      </c>
      <c r="J34" s="68" t="s">
        <v>395</v>
      </c>
      <c r="K34" s="93" t="s">
        <v>63</v>
      </c>
      <c r="L34" s="67" t="s">
        <v>337</v>
      </c>
      <c r="M34" s="94" t="str">
        <f>VLOOKUP(L34&amp;N34,コード体系!M:N,2,FALSE)</f>
        <v>00</v>
      </c>
      <c r="N34" s="67" t="s">
        <v>379</v>
      </c>
      <c r="O34" s="94" t="str">
        <f>VLOOKUP(L34&amp;N34&amp;P34,コード体系!O:P,2,FALSE)</f>
        <v>02</v>
      </c>
      <c r="P34" s="70" t="s">
        <v>138</v>
      </c>
      <c r="Q34" s="68" t="s">
        <v>398</v>
      </c>
      <c r="R34" s="95">
        <f t="shared" si="2"/>
        <v>1</v>
      </c>
      <c r="S34" s="96" t="s">
        <v>228</v>
      </c>
      <c r="T34" s="96"/>
      <c r="U34" s="98" t="str">
        <f t="shared" si="16"/>
        <v>010002004E</v>
      </c>
      <c r="V34" s="96" t="str">
        <f t="shared" si="6"/>
        <v>'010002004E': {'message': 'エラーが発生しました。エラー内容:{0[0]}'},</v>
      </c>
    </row>
    <row r="35" spans="1:22" s="16" customFormat="1" ht="120">
      <c r="A35" s="69">
        <f t="shared" si="0"/>
        <v>32</v>
      </c>
      <c r="B35" s="69" t="str">
        <f t="shared" si="1"/>
        <v>010002005E</v>
      </c>
      <c r="C35" s="69" t="s">
        <v>169</v>
      </c>
      <c r="D35" s="69" t="str">
        <f t="shared" si="19"/>
        <v>005</v>
      </c>
      <c r="E35" s="69" t="s">
        <v>48</v>
      </c>
      <c r="F35" s="70" t="s">
        <v>399</v>
      </c>
      <c r="G35" s="69" t="s">
        <v>216</v>
      </c>
      <c r="H35" s="70">
        <v>403</v>
      </c>
      <c r="I35" s="70" t="s">
        <v>400</v>
      </c>
      <c r="J35" s="70" t="s">
        <v>395</v>
      </c>
      <c r="K35" s="71" t="s">
        <v>63</v>
      </c>
      <c r="L35" s="69" t="s">
        <v>337</v>
      </c>
      <c r="M35" s="72" t="str">
        <f>VLOOKUP(L35&amp;N35,コード体系!M:N,2,FALSE)</f>
        <v>00</v>
      </c>
      <c r="N35" s="69" t="s">
        <v>379</v>
      </c>
      <c r="O35" s="72" t="str">
        <f>VLOOKUP(L35&amp;N35&amp;P35,コード体系!O:P,2,FALSE)</f>
        <v>02</v>
      </c>
      <c r="P35" s="70" t="s">
        <v>138</v>
      </c>
      <c r="Q35" s="70" t="s">
        <v>402</v>
      </c>
      <c r="R35" s="16">
        <f t="shared" si="2"/>
        <v>1</v>
      </c>
      <c r="S35" s="109" t="s">
        <v>403</v>
      </c>
      <c r="T35" s="109">
        <f>H35</f>
        <v>403</v>
      </c>
      <c r="U35" s="111" t="str">
        <f t="shared" si="16"/>
        <v>010002005E</v>
      </c>
      <c r="V35" s="109" t="str">
        <f t="shared" si="6"/>
        <v>'010002005E': {'message': '有効な認可トークンが取得できません。有効な利用者トークンを設定してください。', 'http_status_code': 403},</v>
      </c>
    </row>
    <row r="36" spans="1:22" s="16" customFormat="1" ht="75" customHeight="1">
      <c r="A36" s="69">
        <f t="shared" si="0"/>
        <v>33</v>
      </c>
      <c r="B36" s="69" t="str">
        <f>K36&amp;M36&amp;O36&amp;D36&amp;E36</f>
        <v>010002006E</v>
      </c>
      <c r="C36" s="69" t="s">
        <v>169</v>
      </c>
      <c r="D36" s="69" t="str">
        <f t="shared" si="19"/>
        <v>006</v>
      </c>
      <c r="E36" s="69" t="s">
        <v>48</v>
      </c>
      <c r="F36" s="70" t="s">
        <v>404</v>
      </c>
      <c r="G36" s="69" t="s">
        <v>216</v>
      </c>
      <c r="H36" s="70">
        <v>401</v>
      </c>
      <c r="I36" s="70" t="s">
        <v>405</v>
      </c>
      <c r="J36" s="70" t="s">
        <v>395</v>
      </c>
      <c r="K36" s="71" t="s">
        <v>63</v>
      </c>
      <c r="L36" s="69" t="s">
        <v>337</v>
      </c>
      <c r="M36" s="72" t="str">
        <f>VLOOKUP(L36&amp;N36,コード体系!M:N,2,FALSE)</f>
        <v>00</v>
      </c>
      <c r="N36" s="69" t="s">
        <v>379</v>
      </c>
      <c r="O36" s="72" t="str">
        <f>VLOOKUP(L36&amp;N36&amp;P36,コード体系!O:P,2,FALSE)</f>
        <v>02</v>
      </c>
      <c r="P36" s="70" t="s">
        <v>138</v>
      </c>
      <c r="Q36" s="70" t="s">
        <v>406</v>
      </c>
      <c r="R36" s="16">
        <f t="shared" ref="R36:R63" si="21">COUNTIF(B:B,B36)</f>
        <v>1</v>
      </c>
      <c r="S36" s="109" t="s">
        <v>407</v>
      </c>
      <c r="T36" s="109">
        <f>H36</f>
        <v>401</v>
      </c>
      <c r="U36" s="111" t="str">
        <f>B36</f>
        <v>010002006E</v>
      </c>
      <c r="V36" s="109" t="str">
        <f t="shared" si="6"/>
        <v>'010002006E': {'message': '認可確認を試行するために必要なトークンがありません。リクエストパラメータを確認してください。', 'http_status_code': 401},</v>
      </c>
    </row>
    <row r="37" spans="1:22" s="95" customFormat="1" ht="75" customHeight="1">
      <c r="A37" s="67">
        <f t="shared" si="0"/>
        <v>34</v>
      </c>
      <c r="B37" s="67" t="str">
        <f t="shared" ref="B37" si="22">K37&amp;M37&amp;O37&amp;D37&amp;E37</f>
        <v>010002007E</v>
      </c>
      <c r="C37" s="67" t="s">
        <v>423</v>
      </c>
      <c r="D37" s="67" t="str">
        <f t="shared" si="19"/>
        <v>007</v>
      </c>
      <c r="E37" s="67" t="s">
        <v>48</v>
      </c>
      <c r="F37" s="68" t="s">
        <v>392</v>
      </c>
      <c r="G37" s="67" t="s">
        <v>216</v>
      </c>
      <c r="H37" s="68" t="s">
        <v>424</v>
      </c>
      <c r="I37" s="68" t="s">
        <v>425</v>
      </c>
      <c r="J37" s="68" t="s">
        <v>395</v>
      </c>
      <c r="K37" s="93" t="s">
        <v>63</v>
      </c>
      <c r="L37" s="67" t="s">
        <v>337</v>
      </c>
      <c r="M37" s="94" t="str">
        <f>VLOOKUP(L37&amp;N37,コード体系!M:N,2,FALSE)</f>
        <v>00</v>
      </c>
      <c r="N37" s="67" t="s">
        <v>379</v>
      </c>
      <c r="O37" s="94" t="str">
        <f>VLOOKUP(L37&amp;N37&amp;P37,コード体系!O:P,2,FALSE)</f>
        <v>02</v>
      </c>
      <c r="P37" s="70" t="s">
        <v>138</v>
      </c>
      <c r="Q37" s="68" t="s">
        <v>426</v>
      </c>
      <c r="R37" s="95">
        <f t="shared" si="21"/>
        <v>1</v>
      </c>
      <c r="S37" s="96" t="s">
        <v>228</v>
      </c>
      <c r="T37" s="96"/>
      <c r="U37" s="98" t="str">
        <f t="shared" ref="U37" si="23">B37</f>
        <v>010002007E</v>
      </c>
      <c r="V37" s="96" t="str">
        <f t="shared" si="6"/>
        <v>'010002007E': {'message': 'エラーが発生しました。エラー内容:{0[0]}'},</v>
      </c>
    </row>
    <row r="38" spans="1:22" s="95" customFormat="1" ht="75" customHeight="1">
      <c r="A38" s="67">
        <f t="shared" si="0"/>
        <v>35</v>
      </c>
      <c r="B38" s="67" t="str">
        <f t="shared" si="1"/>
        <v>010002008E</v>
      </c>
      <c r="C38" s="67" t="s">
        <v>372</v>
      </c>
      <c r="D38" s="67" t="str">
        <f t="shared" si="19"/>
        <v>008</v>
      </c>
      <c r="E38" s="67" t="s">
        <v>48</v>
      </c>
      <c r="F38" s="68" t="s">
        <v>363</v>
      </c>
      <c r="G38" s="67" t="s">
        <v>216</v>
      </c>
      <c r="H38" s="68">
        <v>400</v>
      </c>
      <c r="I38" s="68" t="s">
        <v>427</v>
      </c>
      <c r="J38" s="68" t="s">
        <v>365</v>
      </c>
      <c r="K38" s="93" t="s">
        <v>63</v>
      </c>
      <c r="L38" s="67" t="s">
        <v>337</v>
      </c>
      <c r="M38" s="94" t="str">
        <f>VLOOKUP(L38&amp;N38,コード体系!M:N,2,FALSE)</f>
        <v>00</v>
      </c>
      <c r="N38" s="67" t="s">
        <v>75</v>
      </c>
      <c r="O38" s="94" t="str">
        <f>VLOOKUP(L38&amp;N38&amp;P38,コード体系!O:P,2,FALSE)</f>
        <v>02</v>
      </c>
      <c r="P38" s="70" t="s">
        <v>138</v>
      </c>
      <c r="Q38" s="68" t="s">
        <v>364</v>
      </c>
      <c r="R38" s="95">
        <f t="shared" si="21"/>
        <v>1</v>
      </c>
      <c r="S38" s="96" t="s">
        <v>367</v>
      </c>
      <c r="T38" s="96">
        <f>H38</f>
        <v>400</v>
      </c>
      <c r="U38" s="98" t="str">
        <f t="shared" si="16"/>
        <v>010002008E</v>
      </c>
      <c r="V38" s="96" t="str">
        <f t="shared" si="6"/>
        <v>'010002008E': {'message': 'リソース提供手段識別子の値が不正です。リクエストパラメータの値を確認してください。', 'http_status_code': 400},</v>
      </c>
    </row>
    <row r="39" spans="1:22" s="16" customFormat="1" ht="75" customHeight="1">
      <c r="A39" s="69">
        <f t="shared" si="0"/>
        <v>36</v>
      </c>
      <c r="B39" s="69" t="str">
        <f t="shared" ref="B39" si="24">K39&amp;M39&amp;O39&amp;D39&amp;E39</f>
        <v>010002009E</v>
      </c>
      <c r="C39" s="69" t="s">
        <v>169</v>
      </c>
      <c r="D39" s="69" t="str">
        <f t="shared" si="19"/>
        <v>009</v>
      </c>
      <c r="E39" s="69" t="s">
        <v>48</v>
      </c>
      <c r="F39" s="70" t="s">
        <v>428</v>
      </c>
      <c r="G39" s="69" t="s">
        <v>216</v>
      </c>
      <c r="H39" s="70">
        <v>500</v>
      </c>
      <c r="I39" s="70" t="s">
        <v>429</v>
      </c>
      <c r="J39" s="70" t="s">
        <v>430</v>
      </c>
      <c r="K39" s="71" t="s">
        <v>63</v>
      </c>
      <c r="L39" s="69" t="s">
        <v>74</v>
      </c>
      <c r="M39" s="72" t="str">
        <f>VLOOKUP(L39&amp;N39,コード体系!M:N,2,FALSE)</f>
        <v>00</v>
      </c>
      <c r="N39" s="69" t="s">
        <v>75</v>
      </c>
      <c r="O39" s="72" t="str">
        <f>VLOOKUP(L39&amp;N39&amp;P39,コード体系!O:P,2,FALSE)</f>
        <v>02</v>
      </c>
      <c r="P39" s="70" t="s">
        <v>87</v>
      </c>
      <c r="Q39" s="70" t="s">
        <v>431</v>
      </c>
      <c r="R39" s="95">
        <f t="shared" si="21"/>
        <v>1</v>
      </c>
      <c r="S39" s="109" t="s">
        <v>432</v>
      </c>
      <c r="T39" s="109">
        <f>H39</f>
        <v>500</v>
      </c>
      <c r="U39" s="110" t="str">
        <f t="shared" ref="U39" si="25">B39</f>
        <v>010002009E</v>
      </c>
      <c r="V39" s="109" t="str">
        <f t="shared" si="6"/>
        <v>'010002009E': {'message': '取引市場利用に必要な取引IDの値がありません。コンフィグファイルの設定を確認してください。', 'http_status_code': 500},</v>
      </c>
    </row>
    <row r="40" spans="1:22" s="16" customFormat="1" ht="75" customHeight="1">
      <c r="A40" s="69">
        <f t="shared" si="0"/>
        <v>37</v>
      </c>
      <c r="B40" s="69" t="str">
        <f t="shared" si="1"/>
        <v>010002010E</v>
      </c>
      <c r="C40" s="69" t="s">
        <v>169</v>
      </c>
      <c r="D40" s="69" t="str">
        <f t="shared" si="19"/>
        <v>010</v>
      </c>
      <c r="E40" s="69" t="s">
        <v>48</v>
      </c>
      <c r="F40" s="70" t="s">
        <v>433</v>
      </c>
      <c r="G40" s="69" t="s">
        <v>216</v>
      </c>
      <c r="H40" s="70">
        <v>500</v>
      </c>
      <c r="I40" s="70" t="s">
        <v>434</v>
      </c>
      <c r="J40" s="70" t="s">
        <v>430</v>
      </c>
      <c r="K40" s="71" t="s">
        <v>63</v>
      </c>
      <c r="L40" s="69" t="s">
        <v>74</v>
      </c>
      <c r="M40" s="72" t="str">
        <f>VLOOKUP(L40&amp;N40,コード体系!M:N,2,FALSE)</f>
        <v>00</v>
      </c>
      <c r="N40" s="69" t="s">
        <v>75</v>
      </c>
      <c r="O40" s="72" t="str">
        <f>VLOOKUP(L40&amp;N40&amp;P40,コード体系!O:P,2,FALSE)</f>
        <v>02</v>
      </c>
      <c r="P40" s="70" t="s">
        <v>87</v>
      </c>
      <c r="Q40" s="70" t="s">
        <v>431</v>
      </c>
      <c r="R40" s="95">
        <f t="shared" si="21"/>
        <v>1</v>
      </c>
      <c r="S40" s="109" t="s">
        <v>435</v>
      </c>
      <c r="T40" s="109">
        <f>H40</f>
        <v>500</v>
      </c>
      <c r="U40" s="110" t="str">
        <f t="shared" ref="U40" si="26">B40</f>
        <v>010002010E</v>
      </c>
      <c r="V40" s="109" t="str">
        <f t="shared" si="6"/>
        <v>'010002010E': {'message': '取引市場利用に必要な取引市場利用URLの値がありません。コンフィグファイルの設定を確認してください。', 'http_status_code': 500},</v>
      </c>
    </row>
    <row r="41" spans="1:22" s="95" customFormat="1" ht="75" customHeight="1">
      <c r="A41" s="67">
        <f t="shared" ref="A41:A63" si="27">ROW()-ROW(A$3)</f>
        <v>38</v>
      </c>
      <c r="B41" s="67" t="str">
        <f t="shared" ref="B41:B63" si="28">K41&amp;M41&amp;O41&amp;D41&amp;E41</f>
        <v>010002011E</v>
      </c>
      <c r="C41" s="67" t="s">
        <v>436</v>
      </c>
      <c r="D41" s="67" t="str">
        <f t="shared" si="19"/>
        <v>011</v>
      </c>
      <c r="E41" s="67" t="s">
        <v>48</v>
      </c>
      <c r="F41" s="68" t="s">
        <v>392</v>
      </c>
      <c r="G41" s="67" t="s">
        <v>216</v>
      </c>
      <c r="H41" s="68" t="s">
        <v>437</v>
      </c>
      <c r="I41" s="68" t="s">
        <v>438</v>
      </c>
      <c r="J41" s="68" t="s">
        <v>395</v>
      </c>
      <c r="K41" s="93" t="s">
        <v>63</v>
      </c>
      <c r="L41" s="67" t="s">
        <v>337</v>
      </c>
      <c r="M41" s="94" t="str">
        <f>VLOOKUP(L41&amp;N41,コード体系!M:N,2,FALSE)</f>
        <v>00</v>
      </c>
      <c r="N41" s="67" t="s">
        <v>379</v>
      </c>
      <c r="O41" s="94" t="str">
        <f>VLOOKUP(L41&amp;N41&amp;P41,コード体系!O:P,2,FALSE)</f>
        <v>02</v>
      </c>
      <c r="P41" s="70" t="s">
        <v>138</v>
      </c>
      <c r="Q41" s="68" t="s">
        <v>439</v>
      </c>
      <c r="R41" s="95">
        <f t="shared" si="21"/>
        <v>1</v>
      </c>
      <c r="S41" s="96" t="s">
        <v>228</v>
      </c>
      <c r="T41" s="96"/>
      <c r="U41" s="98" t="str">
        <f t="shared" ref="U41:U61" si="29">B41</f>
        <v>010002011E</v>
      </c>
      <c r="V41" s="96" t="str">
        <f t="shared" si="6"/>
        <v>'010002011E': {'message': 'エラーが発生しました。エラー内容:{0[0]}'},</v>
      </c>
    </row>
    <row r="42" spans="1:22" s="16" customFormat="1" ht="60" customHeight="1">
      <c r="A42" s="69">
        <f t="shared" si="27"/>
        <v>39</v>
      </c>
      <c r="B42" s="69" t="str">
        <f>K42&amp;M42&amp;O42&amp;D42&amp;E42</f>
        <v>010002012E</v>
      </c>
      <c r="C42" s="69" t="s">
        <v>169</v>
      </c>
      <c r="D42" s="69" t="str">
        <f t="shared" si="19"/>
        <v>012</v>
      </c>
      <c r="E42" s="69" t="s">
        <v>48</v>
      </c>
      <c r="F42" s="70" t="s">
        <v>440</v>
      </c>
      <c r="G42" s="69" t="s">
        <v>216</v>
      </c>
      <c r="H42" s="70">
        <v>401</v>
      </c>
      <c r="I42" s="70" t="s">
        <v>441</v>
      </c>
      <c r="J42" s="70" t="s">
        <v>395</v>
      </c>
      <c r="K42" s="71" t="s">
        <v>63</v>
      </c>
      <c r="L42" s="69" t="s">
        <v>337</v>
      </c>
      <c r="M42" s="72" t="str">
        <f>VLOOKUP(L42&amp;N42,コード体系!M:N,2,FALSE)</f>
        <v>00</v>
      </c>
      <c r="N42" s="69" t="s">
        <v>379</v>
      </c>
      <c r="O42" s="72" t="str">
        <f>VLOOKUP(L42&amp;N42&amp;P42,コード体系!O:P,2,FALSE)</f>
        <v>02</v>
      </c>
      <c r="P42" s="70" t="s">
        <v>138</v>
      </c>
      <c r="Q42" s="70" t="s">
        <v>442</v>
      </c>
      <c r="R42" s="16">
        <f t="shared" si="21"/>
        <v>1</v>
      </c>
      <c r="S42" s="109" t="s">
        <v>443</v>
      </c>
      <c r="T42" s="109">
        <f>H42</f>
        <v>401</v>
      </c>
      <c r="U42" s="111" t="str">
        <f>B42</f>
        <v>010002012E</v>
      </c>
      <c r="V42" s="109" t="str">
        <f t="shared" si="6"/>
        <v>'010002012E': {'message': '送信履歴登録を試行するために必要なトークンがありません。リクエストパラメータを確認してください。', 'http_status_code': 401},</v>
      </c>
    </row>
    <row r="43" spans="1:22" s="95" customFormat="1" ht="60" customHeight="1">
      <c r="A43" s="67">
        <f t="shared" si="27"/>
        <v>40</v>
      </c>
      <c r="B43" s="67" t="str">
        <f t="shared" ref="B43" si="30">K43&amp;M43&amp;O43&amp;D43&amp;E43</f>
        <v>010002013E</v>
      </c>
      <c r="C43" s="67" t="s">
        <v>444</v>
      </c>
      <c r="D43" s="67" t="str">
        <f t="shared" si="19"/>
        <v>013</v>
      </c>
      <c r="E43" s="67" t="s">
        <v>48</v>
      </c>
      <c r="F43" s="68" t="s">
        <v>445</v>
      </c>
      <c r="G43" s="67" t="s">
        <v>446</v>
      </c>
      <c r="H43" s="68">
        <v>500</v>
      </c>
      <c r="I43" s="68" t="s">
        <v>447</v>
      </c>
      <c r="J43" s="68" t="s">
        <v>448</v>
      </c>
      <c r="K43" s="93" t="s">
        <v>63</v>
      </c>
      <c r="L43" s="67" t="s">
        <v>337</v>
      </c>
      <c r="M43" s="94" t="str">
        <f>VLOOKUP(L43&amp;N43,コード体系!M:N,2,FALSE)</f>
        <v>00</v>
      </c>
      <c r="N43" s="67" t="s">
        <v>379</v>
      </c>
      <c r="O43" s="94" t="str">
        <f>VLOOKUP(L43&amp;N43&amp;P43,コード体系!O:P,2,FALSE)</f>
        <v>02</v>
      </c>
      <c r="P43" s="70" t="s">
        <v>138</v>
      </c>
      <c r="Q43" s="68" t="s">
        <v>449</v>
      </c>
      <c r="R43" s="95">
        <f t="shared" si="21"/>
        <v>1</v>
      </c>
      <c r="S43" s="96" t="s">
        <v>450</v>
      </c>
      <c r="T43" s="96">
        <f>H43</f>
        <v>500</v>
      </c>
      <c r="U43" s="98" t="str">
        <f t="shared" ref="U43" si="31">B43</f>
        <v>010002013E</v>
      </c>
      <c r="V43" s="96" t="str">
        <f t="shared" si="6"/>
        <v>'010002013E': {'message': '送信履歴登録に失敗しました。CADDE管理者に問い合わせてください。', 'http_status_code': 500},</v>
      </c>
    </row>
    <row r="44" spans="1:22" s="95" customFormat="1" ht="90" customHeight="1">
      <c r="A44" s="67">
        <f t="shared" si="27"/>
        <v>41</v>
      </c>
      <c r="B44" s="67" t="str">
        <f t="shared" si="28"/>
        <v>010101001N</v>
      </c>
      <c r="C44" s="67" t="s">
        <v>451</v>
      </c>
      <c r="D44" s="67" t="str">
        <f t="shared" si="19"/>
        <v>001</v>
      </c>
      <c r="E44" s="67" t="s">
        <v>238</v>
      </c>
      <c r="F44" s="68" t="s">
        <v>452</v>
      </c>
      <c r="G44" s="67" t="s">
        <v>240</v>
      </c>
      <c r="H44" s="68">
        <v>200</v>
      </c>
      <c r="I44" s="68" t="s">
        <v>453</v>
      </c>
      <c r="J44" s="68" t="s">
        <v>454</v>
      </c>
      <c r="K44" s="93" t="s">
        <v>63</v>
      </c>
      <c r="L44" s="67" t="s">
        <v>337</v>
      </c>
      <c r="M44" s="94" t="str">
        <f>VLOOKUP(L44&amp;N44,コード体系!M:N,2,FALSE)</f>
        <v>01</v>
      </c>
      <c r="N44" s="67" t="s">
        <v>79</v>
      </c>
      <c r="O44" s="94" t="str">
        <f>VLOOKUP(L44&amp;N44&amp;P44,コード体系!O:P,2,FALSE)</f>
        <v>01</v>
      </c>
      <c r="P44" s="68" t="s">
        <v>134</v>
      </c>
      <c r="Q44" s="68" t="s">
        <v>453</v>
      </c>
      <c r="R44" s="95">
        <f t="shared" si="21"/>
        <v>1</v>
      </c>
      <c r="S44" s="96" t="s">
        <v>390</v>
      </c>
      <c r="T44" s="96"/>
      <c r="U44" s="98" t="str">
        <f t="shared" si="29"/>
        <v>010101001N</v>
      </c>
      <c r="V44" s="96" t="str">
        <f t="shared" si="6"/>
        <v>'010101001N': {'message': 'クエリストリング:{0[0]}, 認証トークン:{0[1]}'},</v>
      </c>
    </row>
    <row r="45" spans="1:22" s="95" customFormat="1" ht="60" customHeight="1">
      <c r="A45" s="67">
        <f t="shared" si="27"/>
        <v>42</v>
      </c>
      <c r="B45" s="67" t="str">
        <f t="shared" si="28"/>
        <v>010101002E</v>
      </c>
      <c r="C45" s="67" t="s">
        <v>455</v>
      </c>
      <c r="D45" s="67" t="str">
        <f t="shared" si="19"/>
        <v>002</v>
      </c>
      <c r="E45" s="67" t="s">
        <v>48</v>
      </c>
      <c r="F45" s="68" t="s">
        <v>224</v>
      </c>
      <c r="G45" s="67" t="s">
        <v>216</v>
      </c>
      <c r="H45" s="68" t="s">
        <v>250</v>
      </c>
      <c r="I45" s="68" t="s">
        <v>456</v>
      </c>
      <c r="J45" s="68" t="s">
        <v>457</v>
      </c>
      <c r="K45" s="93" t="s">
        <v>63</v>
      </c>
      <c r="L45" s="67" t="s">
        <v>337</v>
      </c>
      <c r="M45" s="94" t="str">
        <f>VLOOKUP(L45&amp;N45,コード体系!M:N,2,FALSE)</f>
        <v>01</v>
      </c>
      <c r="N45" s="67" t="s">
        <v>79</v>
      </c>
      <c r="O45" s="94" t="str">
        <f>VLOOKUP(L45&amp;N45&amp;P45,コード体系!O:P,2,FALSE)</f>
        <v>01</v>
      </c>
      <c r="P45" s="68" t="s">
        <v>134</v>
      </c>
      <c r="Q45" s="68" t="s">
        <v>458</v>
      </c>
      <c r="R45" s="95">
        <f t="shared" si="21"/>
        <v>1</v>
      </c>
      <c r="S45" s="96" t="s">
        <v>228</v>
      </c>
      <c r="T45" s="96"/>
      <c r="U45" s="98" t="str">
        <f t="shared" si="29"/>
        <v>010101002E</v>
      </c>
      <c r="V45" s="96" t="str">
        <f t="shared" si="6"/>
        <v>'010101002E': {'message': 'エラーが発生しました。エラー内容:{0[0]}'},</v>
      </c>
    </row>
    <row r="46" spans="1:22" s="95" customFormat="1" ht="120" customHeight="1">
      <c r="A46" s="67">
        <f t="shared" si="27"/>
        <v>43</v>
      </c>
      <c r="B46" s="67" t="str">
        <f t="shared" si="28"/>
        <v>010201001N</v>
      </c>
      <c r="C46" s="67" t="s">
        <v>459</v>
      </c>
      <c r="D46" s="67" t="str">
        <f t="shared" si="19"/>
        <v>001</v>
      </c>
      <c r="E46" s="67" t="s">
        <v>238</v>
      </c>
      <c r="F46" s="68" t="s">
        <v>460</v>
      </c>
      <c r="G46" s="67" t="s">
        <v>240</v>
      </c>
      <c r="H46" s="68">
        <v>200</v>
      </c>
      <c r="I46" s="68" t="s">
        <v>461</v>
      </c>
      <c r="J46" s="68" t="s">
        <v>454</v>
      </c>
      <c r="K46" s="93" t="s">
        <v>63</v>
      </c>
      <c r="L46" s="67" t="s">
        <v>337</v>
      </c>
      <c r="M46" s="94" t="str">
        <f>VLOOKUP(L46&amp;N46,コード体系!M:N,2,FALSE)</f>
        <v>02</v>
      </c>
      <c r="N46" s="67" t="s">
        <v>83</v>
      </c>
      <c r="O46" s="94" t="str">
        <f>VLOOKUP(L46&amp;N46&amp;P46,コード体系!O:P,2,FALSE)</f>
        <v>01</v>
      </c>
      <c r="P46" s="70" t="s">
        <v>138</v>
      </c>
      <c r="Q46" s="68" t="s">
        <v>462</v>
      </c>
      <c r="R46" s="95">
        <f t="shared" si="21"/>
        <v>1</v>
      </c>
      <c r="S46" s="96" t="s">
        <v>463</v>
      </c>
      <c r="T46" s="96"/>
      <c r="U46" s="98" t="str">
        <f t="shared" si="29"/>
        <v>010201001N</v>
      </c>
      <c r="V46" s="96" t="str">
        <f t="shared" si="6"/>
        <v>'010201001N': {'message': 'リソースURL:{0[0]}, リソース提供種別識別子:{0[1]}, 認証トークン:{0[2]}, データ提供IFが使用するカスタムヘッダー:{0[3]}'},</v>
      </c>
    </row>
    <row r="47" spans="1:22" s="95" customFormat="1" ht="45" customHeight="1">
      <c r="A47" s="67">
        <f t="shared" si="27"/>
        <v>44</v>
      </c>
      <c r="B47" s="67" t="str">
        <f t="shared" si="28"/>
        <v>010201002E</v>
      </c>
      <c r="C47" s="67" t="s">
        <v>464</v>
      </c>
      <c r="D47" s="67" t="str">
        <f t="shared" si="19"/>
        <v>002</v>
      </c>
      <c r="E47" s="67" t="s">
        <v>48</v>
      </c>
      <c r="F47" s="68" t="s">
        <v>224</v>
      </c>
      <c r="G47" s="67" t="s">
        <v>216</v>
      </c>
      <c r="H47" s="68">
        <v>500</v>
      </c>
      <c r="I47" s="68" t="s">
        <v>465</v>
      </c>
      <c r="J47" s="68" t="s">
        <v>457</v>
      </c>
      <c r="K47" s="93" t="s">
        <v>63</v>
      </c>
      <c r="L47" s="67" t="s">
        <v>337</v>
      </c>
      <c r="M47" s="94" t="str">
        <f>VLOOKUP(L47&amp;N47,コード体系!M:N,2,FALSE)</f>
        <v>02</v>
      </c>
      <c r="N47" s="67" t="s">
        <v>83</v>
      </c>
      <c r="O47" s="94" t="str">
        <f>VLOOKUP(L47&amp;N47&amp;P47,コード体系!O:P,2,FALSE)</f>
        <v>01</v>
      </c>
      <c r="P47" s="70" t="s">
        <v>138</v>
      </c>
      <c r="Q47" s="68" t="s">
        <v>465</v>
      </c>
      <c r="R47" s="95">
        <f t="shared" si="21"/>
        <v>1</v>
      </c>
      <c r="S47" s="96" t="s">
        <v>228</v>
      </c>
      <c r="T47" s="96">
        <f>H47</f>
        <v>500</v>
      </c>
      <c r="U47" s="98" t="str">
        <f t="shared" si="29"/>
        <v>010201002E</v>
      </c>
      <c r="V47" s="96" t="str">
        <f t="shared" si="6"/>
        <v>'010201002E': {'message': 'エラーが発生しました。エラー内容:{0[0]}', 'http_status_code': 500},</v>
      </c>
    </row>
    <row r="48" spans="1:22" s="95" customFormat="1" ht="90" customHeight="1">
      <c r="A48" s="67">
        <f t="shared" si="27"/>
        <v>45</v>
      </c>
      <c r="B48" s="67" t="str">
        <f t="shared" si="28"/>
        <v>010301001N</v>
      </c>
      <c r="C48" s="67" t="s">
        <v>466</v>
      </c>
      <c r="D48" s="67" t="str">
        <f t="shared" si="19"/>
        <v>001</v>
      </c>
      <c r="E48" s="67" t="s">
        <v>238</v>
      </c>
      <c r="F48" s="68" t="s">
        <v>467</v>
      </c>
      <c r="G48" s="67" t="s">
        <v>240</v>
      </c>
      <c r="H48" s="68">
        <v>200</v>
      </c>
      <c r="I48" s="68" t="s">
        <v>468</v>
      </c>
      <c r="J48" s="68" t="s">
        <v>454</v>
      </c>
      <c r="K48" s="93" t="s">
        <v>63</v>
      </c>
      <c r="L48" s="67" t="s">
        <v>337</v>
      </c>
      <c r="M48" s="94" t="str">
        <f>VLOOKUP(L48&amp;N48,コード体系!M:N,2,FALSE)</f>
        <v>03</v>
      </c>
      <c r="N48" s="67" t="s">
        <v>85</v>
      </c>
      <c r="O48" s="94" t="str">
        <f>VLOOKUP(L48&amp;N48&amp;P48,コード体系!O:P,2,FALSE)</f>
        <v>01</v>
      </c>
      <c r="P48" s="68" t="s">
        <v>139</v>
      </c>
      <c r="Q48" s="68" t="s">
        <v>449</v>
      </c>
      <c r="R48" s="95">
        <f t="shared" si="21"/>
        <v>1</v>
      </c>
      <c r="S48" s="96" t="s">
        <v>469</v>
      </c>
      <c r="T48" s="96"/>
      <c r="U48" s="98" t="str">
        <f t="shared" si="29"/>
        <v>010301001N</v>
      </c>
      <c r="V48" s="96" t="str">
        <f t="shared" si="6"/>
        <v>'010301001N': {'message': '提供者ID: {0[0]}, 利用者ID:{0[1]}, 交換実績記録用リソースID:{0[2]}'},</v>
      </c>
    </row>
    <row r="49" spans="1:22" s="95" customFormat="1" ht="60">
      <c r="A49" s="67">
        <f t="shared" si="27"/>
        <v>46</v>
      </c>
      <c r="B49" s="67" t="str">
        <f t="shared" si="28"/>
        <v>010301002E</v>
      </c>
      <c r="C49" s="67" t="s">
        <v>293</v>
      </c>
      <c r="D49" s="67" t="str">
        <f t="shared" si="19"/>
        <v>002</v>
      </c>
      <c r="E49" s="67" t="s">
        <v>48</v>
      </c>
      <c r="F49" s="68" t="s">
        <v>470</v>
      </c>
      <c r="G49" s="67" t="s">
        <v>216</v>
      </c>
      <c r="H49" s="68">
        <v>500</v>
      </c>
      <c r="I49" s="68" t="s">
        <v>471</v>
      </c>
      <c r="J49" s="68" t="s">
        <v>472</v>
      </c>
      <c r="K49" s="93" t="s">
        <v>63</v>
      </c>
      <c r="L49" s="68" t="s">
        <v>337</v>
      </c>
      <c r="M49" s="94" t="str">
        <f>VLOOKUP(L49&amp;N49,コード体系!M:N,2,FALSE)</f>
        <v>03</v>
      </c>
      <c r="N49" s="67" t="s">
        <v>85</v>
      </c>
      <c r="O49" s="94" t="str">
        <f>VLOOKUP(L49&amp;N49&amp;P49,コード体系!O:P,2,FALSE)</f>
        <v>01</v>
      </c>
      <c r="P49" s="68" t="s">
        <v>473</v>
      </c>
      <c r="Q49" s="68" t="s">
        <v>474</v>
      </c>
      <c r="R49" s="95">
        <f t="shared" si="21"/>
        <v>1</v>
      </c>
      <c r="S49" s="96" t="s">
        <v>273</v>
      </c>
      <c r="T49" s="96">
        <f>H49</f>
        <v>500</v>
      </c>
      <c r="U49" s="98" t="str">
        <f t="shared" si="29"/>
        <v>010301002E</v>
      </c>
      <c r="V49" s="96" t="str">
        <f t="shared" si="6"/>
        <v>'010301002E': {'message': 'コンフィグファイルに{0[0]}が設定されていません。CADDE管理者に問い合わせてください。', 'http_status_code': 500},</v>
      </c>
    </row>
    <row r="50" spans="1:22" s="95" customFormat="1" ht="75">
      <c r="A50" s="67">
        <f t="shared" si="27"/>
        <v>47</v>
      </c>
      <c r="B50" s="67" t="str">
        <f t="shared" si="28"/>
        <v>010301003E</v>
      </c>
      <c r="C50" s="67" t="s">
        <v>475</v>
      </c>
      <c r="D50" s="67" t="str">
        <f t="shared" si="19"/>
        <v>003</v>
      </c>
      <c r="E50" s="67" t="s">
        <v>48</v>
      </c>
      <c r="F50" s="68" t="s">
        <v>224</v>
      </c>
      <c r="G50" s="67" t="s">
        <v>216</v>
      </c>
      <c r="H50" s="68" t="s">
        <v>476</v>
      </c>
      <c r="I50" s="68" t="s">
        <v>477</v>
      </c>
      <c r="J50" s="68" t="s">
        <v>457</v>
      </c>
      <c r="K50" s="93" t="s">
        <v>63</v>
      </c>
      <c r="L50" s="67" t="s">
        <v>337</v>
      </c>
      <c r="M50" s="94" t="str">
        <f>VLOOKUP(L50&amp;N50,コード体系!M:N,2,FALSE)</f>
        <v>03</v>
      </c>
      <c r="N50" s="67" t="s">
        <v>85</v>
      </c>
      <c r="O50" s="94" t="str">
        <f>VLOOKUP(L50&amp;N50&amp;P50,コード体系!O:P,2,FALSE)</f>
        <v>01</v>
      </c>
      <c r="P50" s="68" t="s">
        <v>139</v>
      </c>
      <c r="Q50" s="68" t="s">
        <v>477</v>
      </c>
      <c r="R50" s="95">
        <f t="shared" si="21"/>
        <v>1</v>
      </c>
      <c r="S50" s="96" t="s">
        <v>228</v>
      </c>
      <c r="T50" s="96"/>
      <c r="U50" s="98" t="str">
        <f t="shared" si="29"/>
        <v>010301003E</v>
      </c>
      <c r="V50" s="96" t="str">
        <f t="shared" si="6"/>
        <v>'010301003E': {'message': 'エラーが発生しました。エラー内容:{0[0]}'},</v>
      </c>
    </row>
    <row r="51" spans="1:22" s="95" customFormat="1" ht="90">
      <c r="A51" s="67">
        <f t="shared" si="27"/>
        <v>48</v>
      </c>
      <c r="B51" s="67" t="str">
        <f t="shared" si="28"/>
        <v>010302001N</v>
      </c>
      <c r="C51" s="67" t="s">
        <v>478</v>
      </c>
      <c r="D51" s="67" t="str">
        <f t="shared" si="19"/>
        <v>001</v>
      </c>
      <c r="E51" s="67" t="s">
        <v>238</v>
      </c>
      <c r="F51" s="70" t="s">
        <v>479</v>
      </c>
      <c r="G51" s="67" t="s">
        <v>240</v>
      </c>
      <c r="H51" s="68">
        <v>200</v>
      </c>
      <c r="I51" s="68" t="s">
        <v>480</v>
      </c>
      <c r="J51" s="68" t="s">
        <v>242</v>
      </c>
      <c r="K51" s="93" t="s">
        <v>63</v>
      </c>
      <c r="L51" s="67" t="s">
        <v>337</v>
      </c>
      <c r="M51" s="94" t="str">
        <f>VLOOKUP(L51&amp;N51,コード体系!M:N,2,FALSE)</f>
        <v>03</v>
      </c>
      <c r="N51" s="67" t="s">
        <v>195</v>
      </c>
      <c r="O51" s="94" t="str">
        <f>VLOOKUP(L51&amp;N51&amp;P51,コード体系!O:P,2,FALSE)</f>
        <v>02</v>
      </c>
      <c r="P51" s="70" t="s">
        <v>93</v>
      </c>
      <c r="Q51" s="68" t="s">
        <v>481</v>
      </c>
      <c r="R51" s="95">
        <f t="shared" si="21"/>
        <v>1</v>
      </c>
      <c r="S51" s="96" t="s">
        <v>482</v>
      </c>
      <c r="T51" s="96"/>
      <c r="U51" s="98" t="str">
        <f t="shared" si="29"/>
        <v>010302001N</v>
      </c>
      <c r="V51" s="96" t="str">
        <f t="shared" si="6"/>
        <v>'010302001N': {'message': '提供者ID: {0[0]}, 利用者ID:{0[1]}, 取引ID:{0[2]}, ハッシュ値:{0[3]}, 契約管理サービスURL:{0[4]}}'},</v>
      </c>
    </row>
    <row r="52" spans="1:22" s="95" customFormat="1" ht="45">
      <c r="A52" s="67">
        <f t="shared" si="27"/>
        <v>49</v>
      </c>
      <c r="B52" s="67" t="str">
        <f t="shared" si="28"/>
        <v>010302002E</v>
      </c>
      <c r="C52" s="67" t="s">
        <v>483</v>
      </c>
      <c r="D52" s="67" t="str">
        <f t="shared" si="19"/>
        <v>002</v>
      </c>
      <c r="E52" s="67" t="s">
        <v>48</v>
      </c>
      <c r="F52" s="68" t="s">
        <v>392</v>
      </c>
      <c r="G52" s="67" t="s">
        <v>216</v>
      </c>
      <c r="H52" s="68">
        <v>500</v>
      </c>
      <c r="I52" s="68" t="s">
        <v>484</v>
      </c>
      <c r="J52" s="68" t="s">
        <v>226</v>
      </c>
      <c r="K52" s="93" t="s">
        <v>63</v>
      </c>
      <c r="L52" s="67" t="s">
        <v>337</v>
      </c>
      <c r="M52" s="94" t="str">
        <f>VLOOKUP(L52&amp;N52,コード体系!M:N,2,FALSE)</f>
        <v>03</v>
      </c>
      <c r="N52" s="67" t="s">
        <v>195</v>
      </c>
      <c r="O52" s="94" t="str">
        <f>VLOOKUP(L52&amp;N52&amp;P52,コード体系!O:P,2,FALSE)</f>
        <v>02</v>
      </c>
      <c r="P52" s="70" t="s">
        <v>93</v>
      </c>
      <c r="Q52" s="68" t="s">
        <v>484</v>
      </c>
      <c r="R52" s="95">
        <f t="shared" si="21"/>
        <v>1</v>
      </c>
      <c r="S52" s="96" t="s">
        <v>228</v>
      </c>
      <c r="T52" s="96">
        <f>H52</f>
        <v>500</v>
      </c>
      <c r="U52" s="98" t="str">
        <f t="shared" si="29"/>
        <v>010302002E</v>
      </c>
      <c r="V52" s="96" t="str">
        <f t="shared" si="6"/>
        <v>'010302002E': {'message': 'エラーが発生しました。エラー内容:{0[0]}', 'http_status_code': 500},</v>
      </c>
    </row>
    <row r="53" spans="1:22" s="16" customFormat="1" ht="75">
      <c r="A53" s="69">
        <f t="shared" si="27"/>
        <v>50</v>
      </c>
      <c r="B53" s="69" t="str">
        <f>K53&amp;M53&amp;O53&amp;D53&amp;E53</f>
        <v>010400001E</v>
      </c>
      <c r="C53" s="69" t="s">
        <v>169</v>
      </c>
      <c r="D53" s="69" t="str">
        <f t="shared" si="19"/>
        <v>001</v>
      </c>
      <c r="E53" s="69" t="s">
        <v>48</v>
      </c>
      <c r="F53" s="70" t="s">
        <v>485</v>
      </c>
      <c r="G53" s="69" t="s">
        <v>216</v>
      </c>
      <c r="H53" s="70">
        <v>500</v>
      </c>
      <c r="I53" s="70" t="s">
        <v>335</v>
      </c>
      <c r="J53" s="70" t="s">
        <v>486</v>
      </c>
      <c r="K53" s="71" t="s">
        <v>63</v>
      </c>
      <c r="L53" s="70" t="s">
        <v>337</v>
      </c>
      <c r="M53" s="72" t="str">
        <f>VLOOKUP(L53&amp;N53,コード体系!M:N,2,FALSE)</f>
        <v>04</v>
      </c>
      <c r="N53" s="69" t="s">
        <v>140</v>
      </c>
      <c r="O53" s="69" t="str">
        <f>VLOOKUP(L53&amp;N53&amp;P53,コード体系!O:P,2,FALSE)</f>
        <v>00</v>
      </c>
      <c r="P53" s="70" t="s">
        <v>338</v>
      </c>
      <c r="Q53" s="70" t="s">
        <v>487</v>
      </c>
      <c r="R53" s="16">
        <f t="shared" si="21"/>
        <v>1</v>
      </c>
      <c r="S53" s="109" t="s">
        <v>488</v>
      </c>
      <c r="T53" s="109">
        <f>H53</f>
        <v>500</v>
      </c>
      <c r="U53" s="111" t="str">
        <f>B53</f>
        <v>010400001E</v>
      </c>
      <c r="V53" s="109" t="str">
        <f t="shared" si="6"/>
        <v>'010400001E': {'message': 'コンフィグファイルを読み込むことができません。authentication.jsonが設置されているか確認してください。', 'http_status_code': 500},</v>
      </c>
    </row>
    <row r="54" spans="1:22" s="16" customFormat="1" ht="60">
      <c r="A54" s="69">
        <f t="shared" si="27"/>
        <v>51</v>
      </c>
      <c r="B54" s="69" t="str">
        <f>K54&amp;M54&amp;O54&amp;D54&amp;E54</f>
        <v>010400002E</v>
      </c>
      <c r="C54" s="69" t="s">
        <v>293</v>
      </c>
      <c r="D54" s="69" t="str">
        <f t="shared" si="19"/>
        <v>002</v>
      </c>
      <c r="E54" s="69" t="s">
        <v>48</v>
      </c>
      <c r="F54" s="70" t="s">
        <v>340</v>
      </c>
      <c r="G54" s="69" t="s">
        <v>216</v>
      </c>
      <c r="H54" s="70">
        <v>500</v>
      </c>
      <c r="I54" s="70" t="s">
        <v>471</v>
      </c>
      <c r="J54" s="70" t="s">
        <v>269</v>
      </c>
      <c r="K54" s="71" t="s">
        <v>63</v>
      </c>
      <c r="L54" s="70" t="s">
        <v>337</v>
      </c>
      <c r="M54" s="72" t="str">
        <f>VLOOKUP(L54&amp;N54,コード体系!M:N,2,FALSE)</f>
        <v>04</v>
      </c>
      <c r="N54" s="69" t="s">
        <v>140</v>
      </c>
      <c r="O54" s="72" t="str">
        <f>VLOOKUP(L54&amp;N54&amp;P54,コード体系!O:P,2,FALSE)</f>
        <v>00</v>
      </c>
      <c r="P54" s="70" t="s">
        <v>489</v>
      </c>
      <c r="Q54" s="70" t="s">
        <v>490</v>
      </c>
      <c r="R54" s="16">
        <f t="shared" si="21"/>
        <v>1</v>
      </c>
      <c r="S54" s="109" t="s">
        <v>273</v>
      </c>
      <c r="T54" s="109">
        <f>H54</f>
        <v>500</v>
      </c>
      <c r="U54" s="111" t="str">
        <f>B54</f>
        <v>010400002E</v>
      </c>
      <c r="V54" s="109" t="str">
        <f t="shared" si="6"/>
        <v>'010400002E': {'message': 'コンフィグファイルに{0[0]}が設定されていません。CADDE管理者に問い合わせてください。', 'http_status_code': 500},</v>
      </c>
    </row>
    <row r="55" spans="1:22" s="95" customFormat="1" ht="90">
      <c r="A55" s="67">
        <f t="shared" si="27"/>
        <v>52</v>
      </c>
      <c r="B55" s="67" t="str">
        <f>K55&amp;M55&amp;O55&amp;D55&amp;E55</f>
        <v>010401001N</v>
      </c>
      <c r="C55" s="101" t="s">
        <v>491</v>
      </c>
      <c r="D55" s="67" t="str">
        <f t="shared" si="19"/>
        <v>001</v>
      </c>
      <c r="E55" s="67" t="s">
        <v>238</v>
      </c>
      <c r="F55" s="68" t="s">
        <v>492</v>
      </c>
      <c r="G55" s="67" t="s">
        <v>240</v>
      </c>
      <c r="H55" s="68">
        <v>200</v>
      </c>
      <c r="I55" s="68" t="s">
        <v>493</v>
      </c>
      <c r="J55" s="68" t="s">
        <v>242</v>
      </c>
      <c r="K55" s="93" t="s">
        <v>63</v>
      </c>
      <c r="L55" s="67" t="s">
        <v>337</v>
      </c>
      <c r="M55" s="94" t="str">
        <f>VLOOKUP(L55&amp;N55,コード体系!M:N,2,FALSE)</f>
        <v>04</v>
      </c>
      <c r="N55" s="67" t="s">
        <v>140</v>
      </c>
      <c r="O55" s="94" t="str">
        <f>VLOOKUP(L55&amp;N55&amp;P55,コード体系!O:P,2,FALSE)</f>
        <v>01</v>
      </c>
      <c r="P55" s="68" t="s">
        <v>141</v>
      </c>
      <c r="Q55" s="68" t="s">
        <v>494</v>
      </c>
      <c r="R55" s="95">
        <f t="shared" si="21"/>
        <v>1</v>
      </c>
      <c r="S55" s="96" t="s">
        <v>495</v>
      </c>
      <c r="T55" s="96"/>
      <c r="U55" s="98" t="str">
        <f>B55</f>
        <v>010401001N</v>
      </c>
      <c r="V55" s="96" t="str">
        <f t="shared" si="6"/>
        <v>'010401001N': {'message': 'トークン情報: {0[0]}, 提供者コネクタID:{0[1]}, 提供者コネクタのシークレット:{0[2]}'},</v>
      </c>
    </row>
    <row r="56" spans="1:22" s="95" customFormat="1" ht="75">
      <c r="A56" s="67">
        <f t="shared" si="27"/>
        <v>53</v>
      </c>
      <c r="B56" s="67" t="str">
        <f>K56&amp;M56&amp;O56&amp;D56&amp;E56</f>
        <v>010401002E</v>
      </c>
      <c r="C56" s="67" t="s">
        <v>496</v>
      </c>
      <c r="D56" s="67" t="str">
        <f t="shared" si="19"/>
        <v>002</v>
      </c>
      <c r="E56" s="67" t="s">
        <v>48</v>
      </c>
      <c r="F56" s="68" t="s">
        <v>224</v>
      </c>
      <c r="G56" s="67" t="s">
        <v>216</v>
      </c>
      <c r="H56" s="68" t="s">
        <v>497</v>
      </c>
      <c r="I56" s="68" t="s">
        <v>498</v>
      </c>
      <c r="J56" s="68" t="s">
        <v>226</v>
      </c>
      <c r="K56" s="93" t="s">
        <v>63</v>
      </c>
      <c r="L56" s="67" t="s">
        <v>337</v>
      </c>
      <c r="M56" s="94" t="str">
        <f>VLOOKUP(L56&amp;N56,コード体系!M:N,2,FALSE)</f>
        <v>04</v>
      </c>
      <c r="N56" s="67" t="s">
        <v>140</v>
      </c>
      <c r="O56" s="94" t="str">
        <f>VLOOKUP(L56&amp;N56&amp;P56,コード体系!O:P,2,FALSE)</f>
        <v>01</v>
      </c>
      <c r="P56" s="68" t="s">
        <v>141</v>
      </c>
      <c r="Q56" s="68" t="s">
        <v>499</v>
      </c>
      <c r="R56" s="95">
        <f t="shared" si="21"/>
        <v>1</v>
      </c>
      <c r="S56" s="96" t="s">
        <v>228</v>
      </c>
      <c r="T56" s="96"/>
      <c r="U56" s="98" t="str">
        <f>B56</f>
        <v>010401002E</v>
      </c>
      <c r="V56" s="96" t="str">
        <f t="shared" si="6"/>
        <v>'010401002E': {'message': 'エラーが発生しました。エラー内容:{0[0]}'},</v>
      </c>
    </row>
    <row r="57" spans="1:22" s="95" customFormat="1" ht="105">
      <c r="A57" s="67">
        <f t="shared" si="27"/>
        <v>54</v>
      </c>
      <c r="B57" s="67" t="str">
        <f t="shared" si="28"/>
        <v>010402001N</v>
      </c>
      <c r="C57" s="67" t="s">
        <v>500</v>
      </c>
      <c r="D57" s="67" t="str">
        <f t="shared" si="19"/>
        <v>001</v>
      </c>
      <c r="E57" s="67" t="s">
        <v>238</v>
      </c>
      <c r="F57" s="68" t="s">
        <v>501</v>
      </c>
      <c r="G57" s="67" t="s">
        <v>240</v>
      </c>
      <c r="H57" s="68">
        <v>200</v>
      </c>
      <c r="I57" s="68" t="s">
        <v>502</v>
      </c>
      <c r="J57" s="68" t="s">
        <v>242</v>
      </c>
      <c r="K57" s="93" t="s">
        <v>63</v>
      </c>
      <c r="L57" s="67" t="s">
        <v>337</v>
      </c>
      <c r="M57" s="94" t="str">
        <f>VLOOKUP(L57&amp;N57,コード体系!M:N,2,FALSE)</f>
        <v>04</v>
      </c>
      <c r="N57" s="67" t="s">
        <v>140</v>
      </c>
      <c r="O57" s="94" t="str">
        <f>VLOOKUP(L57&amp;N57&amp;P57,コード体系!O:P,2,FALSE)</f>
        <v>02</v>
      </c>
      <c r="P57" s="68" t="s">
        <v>142</v>
      </c>
      <c r="Q57" s="68" t="s">
        <v>503</v>
      </c>
      <c r="R57" s="95">
        <f t="shared" si="21"/>
        <v>1</v>
      </c>
      <c r="S57" s="96" t="s">
        <v>495</v>
      </c>
      <c r="T57" s="96"/>
      <c r="U57" s="98" t="str">
        <f t="shared" si="29"/>
        <v>010402001N</v>
      </c>
      <c r="V57" s="96" t="str">
        <f t="shared" si="6"/>
        <v>'010402001N': {'message': 'トークン情報: {0[0]}, 提供者コネクタID:{0[1]}, 提供者コネクタのシークレット:{0[2]}'},</v>
      </c>
    </row>
    <row r="58" spans="1:22" s="95" customFormat="1" ht="75">
      <c r="A58" s="67">
        <f t="shared" si="27"/>
        <v>55</v>
      </c>
      <c r="B58" s="67" t="str">
        <f t="shared" si="28"/>
        <v>010402002E</v>
      </c>
      <c r="C58" s="67" t="s">
        <v>504</v>
      </c>
      <c r="D58" s="67" t="str">
        <f t="shared" si="19"/>
        <v>002</v>
      </c>
      <c r="E58" s="67" t="s">
        <v>48</v>
      </c>
      <c r="F58" s="68" t="s">
        <v>224</v>
      </c>
      <c r="G58" s="67" t="s">
        <v>216</v>
      </c>
      <c r="H58" s="68" t="s">
        <v>505</v>
      </c>
      <c r="I58" s="68" t="s">
        <v>506</v>
      </c>
      <c r="J58" s="68" t="s">
        <v>226</v>
      </c>
      <c r="K58" s="93" t="s">
        <v>63</v>
      </c>
      <c r="L58" s="67" t="s">
        <v>337</v>
      </c>
      <c r="M58" s="94" t="str">
        <f>VLOOKUP(L58&amp;N58,コード体系!M:N,2,FALSE)</f>
        <v>04</v>
      </c>
      <c r="N58" s="67" t="s">
        <v>140</v>
      </c>
      <c r="O58" s="94" t="str">
        <f>VLOOKUP(L58&amp;N58&amp;P58,コード体系!O:P,2,FALSE)</f>
        <v>02</v>
      </c>
      <c r="P58" s="68" t="s">
        <v>142</v>
      </c>
      <c r="Q58" s="68" t="s">
        <v>506</v>
      </c>
      <c r="R58" s="95">
        <f t="shared" si="21"/>
        <v>1</v>
      </c>
      <c r="S58" s="96" t="s">
        <v>228</v>
      </c>
      <c r="T58" s="96"/>
      <c r="U58" s="98" t="str">
        <f t="shared" si="29"/>
        <v>010402002E</v>
      </c>
      <c r="V58" s="96" t="str">
        <f t="shared" si="6"/>
        <v>'010402002E': {'message': 'エラーが発生しました。エラー内容:{0[0]}'},</v>
      </c>
    </row>
    <row r="59" spans="1:22" s="95" customFormat="1" ht="90">
      <c r="A59" s="67">
        <f t="shared" si="27"/>
        <v>56</v>
      </c>
      <c r="B59" s="67" t="str">
        <f t="shared" si="28"/>
        <v>010402003E</v>
      </c>
      <c r="C59" s="67" t="s">
        <v>507</v>
      </c>
      <c r="D59" s="67" t="str">
        <f t="shared" si="19"/>
        <v>003</v>
      </c>
      <c r="E59" s="67" t="s">
        <v>48</v>
      </c>
      <c r="F59" s="68" t="s">
        <v>508</v>
      </c>
      <c r="G59" s="67" t="s">
        <v>216</v>
      </c>
      <c r="H59" s="68">
        <v>403</v>
      </c>
      <c r="I59" s="68" t="s">
        <v>509</v>
      </c>
      <c r="J59" s="68" t="s">
        <v>510</v>
      </c>
      <c r="K59" s="93" t="s">
        <v>63</v>
      </c>
      <c r="L59" s="67" t="s">
        <v>337</v>
      </c>
      <c r="M59" s="94" t="str">
        <f>VLOOKUP(L59&amp;N59,コード体系!M:N,2,FALSE)</f>
        <v>04</v>
      </c>
      <c r="N59" s="67" t="s">
        <v>140</v>
      </c>
      <c r="O59" s="94" t="str">
        <f>VLOOKUP(L59&amp;N59&amp;P59,コード体系!O:P,2,FALSE)</f>
        <v>02</v>
      </c>
      <c r="P59" s="68" t="s">
        <v>142</v>
      </c>
      <c r="Q59" s="68" t="s">
        <v>511</v>
      </c>
      <c r="R59" s="95">
        <f t="shared" si="21"/>
        <v>1</v>
      </c>
      <c r="S59" s="96" t="s">
        <v>512</v>
      </c>
      <c r="T59" s="96">
        <f>H59</f>
        <v>403</v>
      </c>
      <c r="U59" s="98" t="str">
        <f t="shared" si="29"/>
        <v>010402003E</v>
      </c>
      <c r="V59" s="96" t="str">
        <f t="shared" si="6"/>
        <v>'010402003E': {'message': '認証処理を行いましたが、対象のトークンは使用できません。CADDE管理者に問い合わせてください。', 'http_status_code': 403},</v>
      </c>
    </row>
    <row r="60" spans="1:22" s="95" customFormat="1" ht="90">
      <c r="A60" s="67">
        <f t="shared" si="27"/>
        <v>57</v>
      </c>
      <c r="B60" s="67" t="str">
        <f t="shared" si="28"/>
        <v>010402004E</v>
      </c>
      <c r="C60" s="67" t="s">
        <v>507</v>
      </c>
      <c r="D60" s="67" t="str">
        <f t="shared" si="19"/>
        <v>004</v>
      </c>
      <c r="E60" s="67" t="s">
        <v>48</v>
      </c>
      <c r="F60" s="68" t="s">
        <v>508</v>
      </c>
      <c r="G60" s="67" t="s">
        <v>216</v>
      </c>
      <c r="H60" s="68">
        <v>403</v>
      </c>
      <c r="I60" s="68" t="s">
        <v>513</v>
      </c>
      <c r="J60" s="68" t="s">
        <v>510</v>
      </c>
      <c r="K60" s="93" t="s">
        <v>63</v>
      </c>
      <c r="L60" s="67" t="s">
        <v>337</v>
      </c>
      <c r="M60" s="94" t="str">
        <f>VLOOKUP(L60&amp;N60,コード体系!M:N,2,FALSE)</f>
        <v>04</v>
      </c>
      <c r="N60" s="67" t="s">
        <v>140</v>
      </c>
      <c r="O60" s="94" t="str">
        <f>VLOOKUP(L60&amp;N60&amp;P60,コード体系!O:P,2,FALSE)</f>
        <v>02</v>
      </c>
      <c r="P60" s="68" t="s">
        <v>142</v>
      </c>
      <c r="Q60" s="68" t="s">
        <v>511</v>
      </c>
      <c r="R60" s="95">
        <f t="shared" si="21"/>
        <v>1</v>
      </c>
      <c r="S60" s="96" t="s">
        <v>514</v>
      </c>
      <c r="T60" s="96">
        <f>H60</f>
        <v>403</v>
      </c>
      <c r="U60" s="98" t="str">
        <f t="shared" si="29"/>
        <v>010402004E</v>
      </c>
      <c r="V60" s="96" t="str">
        <f t="shared" si="6"/>
        <v>'010402004E': {'message': '認証処理を行いましたが、対象のトークンは使用できません。CADDE管理者に問い合わせてください。', 'http_status_code': 403},</v>
      </c>
    </row>
    <row r="61" spans="1:22" s="95" customFormat="1" ht="90">
      <c r="A61" s="67">
        <f t="shared" si="27"/>
        <v>58</v>
      </c>
      <c r="B61" s="67" t="str">
        <f t="shared" si="28"/>
        <v>010402005E</v>
      </c>
      <c r="C61" s="67" t="s">
        <v>507</v>
      </c>
      <c r="D61" s="67" t="str">
        <f t="shared" si="19"/>
        <v>005</v>
      </c>
      <c r="E61" s="67" t="s">
        <v>48</v>
      </c>
      <c r="F61" s="68" t="s">
        <v>508</v>
      </c>
      <c r="G61" s="67" t="s">
        <v>216</v>
      </c>
      <c r="H61" s="68">
        <v>403</v>
      </c>
      <c r="I61" s="68" t="s">
        <v>515</v>
      </c>
      <c r="J61" s="68" t="s">
        <v>510</v>
      </c>
      <c r="K61" s="93" t="s">
        <v>63</v>
      </c>
      <c r="L61" s="67" t="s">
        <v>337</v>
      </c>
      <c r="M61" s="94" t="str">
        <f>VLOOKUP(L61&amp;N61,コード体系!M:N,2,FALSE)</f>
        <v>04</v>
      </c>
      <c r="N61" s="67" t="s">
        <v>140</v>
      </c>
      <c r="O61" s="94" t="str">
        <f>VLOOKUP(L61&amp;N61&amp;P61,コード体系!O:P,2,FALSE)</f>
        <v>02</v>
      </c>
      <c r="P61" s="68" t="s">
        <v>142</v>
      </c>
      <c r="Q61" s="68" t="s">
        <v>511</v>
      </c>
      <c r="R61" s="95">
        <f t="shared" si="21"/>
        <v>1</v>
      </c>
      <c r="S61" s="96" t="s">
        <v>514</v>
      </c>
      <c r="T61" s="96">
        <f>H61</f>
        <v>403</v>
      </c>
      <c r="U61" s="98" t="str">
        <f t="shared" si="29"/>
        <v>010402005E</v>
      </c>
      <c r="V61" s="96" t="str">
        <f t="shared" si="6"/>
        <v>'010402005E': {'message': '認証処理を行いましたが、対象のトークンは使用できません。CADDE管理者に問い合わせてください。', 'http_status_code': 403},</v>
      </c>
    </row>
    <row r="62" spans="1:22" s="95" customFormat="1" ht="60">
      <c r="A62" s="67">
        <f t="shared" si="27"/>
        <v>59</v>
      </c>
      <c r="B62" s="122" t="str">
        <f t="shared" si="28"/>
        <v>010406001N</v>
      </c>
      <c r="C62" s="67" t="s">
        <v>516</v>
      </c>
      <c r="D62" s="67" t="str">
        <f t="shared" si="19"/>
        <v>001</v>
      </c>
      <c r="E62" s="67" t="s">
        <v>238</v>
      </c>
      <c r="F62" s="68" t="s">
        <v>517</v>
      </c>
      <c r="G62" s="67" t="s">
        <v>240</v>
      </c>
      <c r="H62" s="68">
        <v>200</v>
      </c>
      <c r="I62" s="68" t="s">
        <v>518</v>
      </c>
      <c r="J62" s="68" t="s">
        <v>242</v>
      </c>
      <c r="K62" s="93" t="s">
        <v>63</v>
      </c>
      <c r="L62" s="67" t="s">
        <v>337</v>
      </c>
      <c r="M62" s="94" t="str">
        <f>VLOOKUP(L62&amp;N62,コード体系!M:N,2,FALSE)</f>
        <v>04</v>
      </c>
      <c r="N62" s="67" t="s">
        <v>140</v>
      </c>
      <c r="O62" s="94" t="str">
        <f>VLOOKUP(L62&amp;N62&amp;P62,コード体系!O:P,2,FALSE)</f>
        <v>06</v>
      </c>
      <c r="P62" s="70" t="s">
        <v>143</v>
      </c>
      <c r="Q62" s="68" t="s">
        <v>519</v>
      </c>
      <c r="R62" s="95">
        <f t="shared" si="21"/>
        <v>1</v>
      </c>
      <c r="S62" s="96" t="s">
        <v>520</v>
      </c>
      <c r="T62" s="96"/>
      <c r="U62" s="98" t="str">
        <f t="shared" ref="U62:U63" si="32">B62</f>
        <v>010406001N</v>
      </c>
      <c r="V62" s="96" t="str">
        <f t="shared" si="6"/>
        <v>'010406001N': {'message': 'トークン情報: {0[0]}, リソースID:{0[1]}, 提供者コネクタID:{0[2]}'},</v>
      </c>
    </row>
    <row r="63" spans="1:22" s="95" customFormat="1" ht="60">
      <c r="A63" s="67">
        <f t="shared" si="27"/>
        <v>60</v>
      </c>
      <c r="B63" s="122" t="str">
        <f t="shared" si="28"/>
        <v>010406002E</v>
      </c>
      <c r="C63" s="67" t="s">
        <v>521</v>
      </c>
      <c r="D63" s="67" t="str">
        <f t="shared" si="19"/>
        <v>002</v>
      </c>
      <c r="E63" s="67" t="s">
        <v>48</v>
      </c>
      <c r="F63" s="68" t="s">
        <v>522</v>
      </c>
      <c r="G63" s="67" t="s">
        <v>216</v>
      </c>
      <c r="H63" s="68" t="s">
        <v>523</v>
      </c>
      <c r="I63" s="68" t="s">
        <v>524</v>
      </c>
      <c r="J63" s="68" t="s">
        <v>226</v>
      </c>
      <c r="K63" s="93" t="s">
        <v>63</v>
      </c>
      <c r="L63" s="67" t="s">
        <v>337</v>
      </c>
      <c r="M63" s="94" t="str">
        <f>VLOOKUP(L63&amp;N63,コード体系!M:N,2,FALSE)</f>
        <v>04</v>
      </c>
      <c r="N63" s="67" t="s">
        <v>140</v>
      </c>
      <c r="O63" s="94" t="str">
        <f>VLOOKUP(L63&amp;N63&amp;P63,コード体系!O:P,2,FALSE)</f>
        <v>06</v>
      </c>
      <c r="P63" s="70" t="s">
        <v>143</v>
      </c>
      <c r="Q63" s="68" t="s">
        <v>525</v>
      </c>
      <c r="R63" s="95">
        <f t="shared" si="21"/>
        <v>1</v>
      </c>
      <c r="S63" s="96" t="s">
        <v>228</v>
      </c>
      <c r="T63" s="96"/>
      <c r="U63" s="98" t="str">
        <f t="shared" si="32"/>
        <v>010406002E</v>
      </c>
      <c r="V63" s="96" t="str">
        <f t="shared" si="6"/>
        <v>'010406002E': {'message': 'エラーが発生しました。エラー内容:{0[0]}'},</v>
      </c>
    </row>
  </sheetData>
  <autoFilter ref="A3:V63" xr:uid="{B9CC2D18-4D47-46ED-B1EE-AD27E751E7FC}"/>
  <sortState xmlns:xlrd2="http://schemas.microsoft.com/office/spreadsheetml/2017/richdata2" ref="A26:V63">
    <sortCondition ref="M26:M63"/>
    <sortCondition ref="O26:O63"/>
    <sortCondition ref="C26:C63"/>
  </sortState>
  <mergeCells count="2">
    <mergeCell ref="B1:C1"/>
    <mergeCell ref="K1:Q1"/>
  </mergeCells>
  <phoneticPr fontId="1"/>
  <pageMargins left="0.70866141732283472" right="0.70866141732283472" top="0.74803149606299213" bottom="0.74803149606299213" header="0.31496062992125984" footer="0.31496062992125984"/>
  <pageSetup paperSize="9" scale="32" fitToHeight="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8B1B-09F4-4F0E-9DA2-07B8E243A64F}">
  <sheetPr>
    <pageSetUpPr fitToPage="1"/>
  </sheetPr>
  <dimension ref="A1:V77"/>
  <sheetViews>
    <sheetView tabSelected="1" zoomScale="60" zoomScaleNormal="60" zoomScaleSheetLayoutView="70" workbookViewId="0">
      <pane xSplit="8" ySplit="3" topLeftCell="I51" activePane="bottomRight" state="frozen"/>
      <selection pane="bottomRight" activeCell="B55" sqref="B55"/>
      <selection pane="bottomLeft" activeCell="V8" sqref="V8"/>
      <selection pane="topRight" activeCell="V8" sqref="V8"/>
    </sheetView>
  </sheetViews>
  <sheetFormatPr defaultColWidth="9" defaultRowHeight="15"/>
  <cols>
    <col min="1" max="1" width="5.375" style="3" bestFit="1" customWidth="1"/>
    <col min="2" max="2" width="17.125" style="3" bestFit="1" customWidth="1"/>
    <col min="3" max="3" width="14.375" style="3" bestFit="1" customWidth="1"/>
    <col min="4" max="4" width="14.375" style="108" customWidth="1"/>
    <col min="5" max="5" width="14.375" style="3" customWidth="1"/>
    <col min="6" max="6" width="22.375" style="3" customWidth="1"/>
    <col min="7" max="7" width="17.75" style="3" bestFit="1" customWidth="1"/>
    <col min="8" max="8" width="18.875" style="31" bestFit="1" customWidth="1"/>
    <col min="9" max="10" width="22.375" style="31" customWidth="1"/>
    <col min="11" max="11" width="5.125" style="59" customWidth="1"/>
    <col min="12" max="12" width="11.5" style="3" customWidth="1"/>
    <col min="13" max="13" width="3.375" style="56" customWidth="1"/>
    <col min="14" max="14" width="27.625" style="3" customWidth="1"/>
    <col min="15" max="15" width="3.375" style="56" customWidth="1"/>
    <col min="16" max="16" width="30.75" style="3" customWidth="1"/>
    <col min="17" max="17" width="27.125" style="31" customWidth="1"/>
    <col min="18" max="18" width="22.375" style="3" bestFit="1" customWidth="1"/>
    <col min="19" max="19" width="25.75" style="3" bestFit="1" customWidth="1"/>
    <col min="20" max="20" width="4.875" style="3" bestFit="1" customWidth="1"/>
    <col min="21" max="21" width="14.125" style="117" bestFit="1" customWidth="1"/>
    <col min="22" max="22" width="56.25" style="3" bestFit="1" customWidth="1"/>
    <col min="23" max="16384" width="9" style="3"/>
  </cols>
  <sheetData>
    <row r="1" spans="1:22">
      <c r="A1" s="90" t="s">
        <v>56</v>
      </c>
      <c r="B1" s="131" t="s">
        <v>200</v>
      </c>
      <c r="C1" s="131"/>
      <c r="D1" s="107" t="s">
        <v>53</v>
      </c>
      <c r="E1" s="8" t="s">
        <v>54</v>
      </c>
      <c r="F1" s="8" t="s">
        <v>201</v>
      </c>
      <c r="G1" s="8" t="s">
        <v>164</v>
      </c>
      <c r="H1" s="61" t="s">
        <v>202</v>
      </c>
      <c r="I1" s="8" t="s">
        <v>203</v>
      </c>
      <c r="J1" s="8" t="s">
        <v>204</v>
      </c>
      <c r="K1" s="131" t="s">
        <v>205</v>
      </c>
      <c r="L1" s="131"/>
      <c r="M1" s="131"/>
      <c r="N1" s="131"/>
      <c r="O1" s="131"/>
      <c r="P1" s="131"/>
      <c r="Q1" s="131"/>
    </row>
    <row r="2" spans="1:22" ht="13.5" hidden="1" customHeight="1">
      <c r="A2" s="90"/>
      <c r="B2" s="8" t="s">
        <v>206</v>
      </c>
      <c r="C2" s="8" t="s">
        <v>207</v>
      </c>
      <c r="D2" s="107"/>
      <c r="E2" s="8"/>
      <c r="F2" s="4">
        <v>2</v>
      </c>
      <c r="G2" s="4">
        <v>4</v>
      </c>
      <c r="H2" s="5">
        <v>5</v>
      </c>
      <c r="I2" s="4">
        <v>6</v>
      </c>
      <c r="J2" s="4">
        <v>7</v>
      </c>
      <c r="K2" s="54"/>
      <c r="L2" s="4"/>
      <c r="M2" s="54"/>
      <c r="N2" s="4"/>
      <c r="O2" s="54"/>
      <c r="P2" s="4"/>
      <c r="Q2" s="5"/>
      <c r="U2" s="3"/>
    </row>
    <row r="3" spans="1:22" s="57" customFormat="1">
      <c r="A3" s="90"/>
      <c r="B3" s="8" t="s">
        <v>206</v>
      </c>
      <c r="C3" s="8" t="s">
        <v>207</v>
      </c>
      <c r="D3" s="107"/>
      <c r="E3" s="8"/>
      <c r="F3" s="62" t="s">
        <v>201</v>
      </c>
      <c r="G3" s="62" t="s">
        <v>164</v>
      </c>
      <c r="H3" s="63" t="s">
        <v>202</v>
      </c>
      <c r="I3" s="62" t="s">
        <v>203</v>
      </c>
      <c r="J3" s="62" t="s">
        <v>204</v>
      </c>
      <c r="K3" s="64" t="s">
        <v>208</v>
      </c>
      <c r="L3" s="65" t="s">
        <v>57</v>
      </c>
      <c r="M3" s="64" t="s">
        <v>209</v>
      </c>
      <c r="N3" s="65" t="s">
        <v>210</v>
      </c>
      <c r="O3" s="64" t="s">
        <v>211</v>
      </c>
      <c r="P3" s="65" t="s">
        <v>212</v>
      </c>
      <c r="Q3" s="65" t="s">
        <v>213</v>
      </c>
      <c r="U3" s="118"/>
    </row>
    <row r="4" spans="1:22" s="16" customFormat="1" ht="60">
      <c r="A4" s="69">
        <f t="shared" ref="A4:A36" si="0">ROW()-ROW(A$3)</f>
        <v>1</v>
      </c>
      <c r="B4" s="69" t="str">
        <f t="shared" ref="B4" si="1">K4&amp;M4&amp;O4&amp;D4&amp;E4</f>
        <v>020000001E</v>
      </c>
      <c r="C4" s="69" t="s">
        <v>169</v>
      </c>
      <c r="D4" s="69" t="str">
        <f>TEXT(IF(EXACT(M2&amp;O2,M4&amp;O4),D2+1,1),"000")</f>
        <v>001</v>
      </c>
      <c r="E4" s="69" t="s">
        <v>48</v>
      </c>
      <c r="F4" s="70" t="s">
        <v>526</v>
      </c>
      <c r="G4" s="69" t="s">
        <v>216</v>
      </c>
      <c r="H4" s="70">
        <v>500</v>
      </c>
      <c r="I4" s="70" t="s">
        <v>471</v>
      </c>
      <c r="J4" s="70" t="s">
        <v>289</v>
      </c>
      <c r="K4" s="112" t="s">
        <v>67</v>
      </c>
      <c r="L4" s="70" t="s">
        <v>527</v>
      </c>
      <c r="M4" s="72" t="str">
        <f>VLOOKUP(L4&amp;N4,コード体系!M:N,2,FALSE)</f>
        <v>00</v>
      </c>
      <c r="N4" s="69" t="s">
        <v>75</v>
      </c>
      <c r="O4" s="72" t="str">
        <f>VLOOKUP(L4&amp;N4&amp;P4,コード体系!O:P,2,FALSE)</f>
        <v>00</v>
      </c>
      <c r="P4" s="70" t="s">
        <v>338</v>
      </c>
      <c r="Q4" s="70" t="s">
        <v>528</v>
      </c>
      <c r="R4" s="16">
        <f>COUNTIF(B:B,B4)</f>
        <v>1</v>
      </c>
      <c r="S4" s="109" t="s">
        <v>235</v>
      </c>
      <c r="T4" s="97">
        <f>IF(EXACT(LEFT(H4,2),"透過"),"",H4)</f>
        <v>500</v>
      </c>
      <c r="U4" s="111" t="str">
        <f>B4</f>
        <v>020000001E</v>
      </c>
      <c r="V4" s="109" t="str">
        <f>"'"&amp;U4&amp;"': {'message': '"&amp;S4&amp;IF(EXACT(T4,""),"'},","', 'http_status_code': "&amp;T4&amp;"},")</f>
        <v>'020000001E': {'message': 'パラメータが不正です。リクエストパラメータの値を確認してください。', 'http_status_code': 500},</v>
      </c>
    </row>
    <row r="5" spans="1:22" s="16" customFormat="1" ht="60">
      <c r="A5" s="69">
        <f t="shared" si="0"/>
        <v>2</v>
      </c>
      <c r="B5" s="69" t="str">
        <f t="shared" ref="B5:B6" si="2">K5&amp;M5&amp;O5&amp;D5&amp;E5</f>
        <v>020000002E</v>
      </c>
      <c r="C5" s="69" t="s">
        <v>169</v>
      </c>
      <c r="D5" s="69" t="str">
        <f>TEXT(IF(EXACT(M4&amp;O4,M5&amp;O5),D4+1,1),"000")</f>
        <v>002</v>
      </c>
      <c r="E5" s="69" t="s">
        <v>48</v>
      </c>
      <c r="F5" s="70" t="s">
        <v>526</v>
      </c>
      <c r="G5" s="69" t="s">
        <v>216</v>
      </c>
      <c r="H5" s="70">
        <v>500</v>
      </c>
      <c r="I5" s="70" t="s">
        <v>268</v>
      </c>
      <c r="J5" s="70" t="s">
        <v>289</v>
      </c>
      <c r="K5" s="112" t="s">
        <v>67</v>
      </c>
      <c r="L5" s="70" t="s">
        <v>527</v>
      </c>
      <c r="M5" s="72" t="str">
        <f>VLOOKUP(L5&amp;N5,コード体系!M:N,2,FALSE)</f>
        <v>00</v>
      </c>
      <c r="N5" s="69" t="s">
        <v>75</v>
      </c>
      <c r="O5" s="72" t="str">
        <f>VLOOKUP(L5&amp;N5&amp;P5,コード体系!O:P,2,FALSE)</f>
        <v>00</v>
      </c>
      <c r="P5" s="70" t="s">
        <v>338</v>
      </c>
      <c r="Q5" s="70" t="s">
        <v>529</v>
      </c>
      <c r="R5" s="16">
        <f>COUNTIF(B:B,B5)</f>
        <v>1</v>
      </c>
      <c r="S5" s="109" t="s">
        <v>235</v>
      </c>
      <c r="T5" s="97">
        <f t="shared" ref="T5:T67" si="3">IF(EXACT(LEFT(H5,2),"透過"),"",H5)</f>
        <v>500</v>
      </c>
      <c r="U5" s="111" t="str">
        <f t="shared" ref="U5:U14" si="4">B5</f>
        <v>020000002E</v>
      </c>
      <c r="V5" s="109" t="str">
        <f t="shared" ref="V5:V67" si="5">"'"&amp;U5&amp;"': {'message': '"&amp;S5&amp;IF(EXACT(T5,""),"'},","', 'http_status_code': "&amp;T5&amp;"},")</f>
        <v>'020000002E': {'message': 'パラメータが不正です。リクエストパラメータの値を確認してください。', 'http_status_code': 500},</v>
      </c>
    </row>
    <row r="6" spans="1:22" s="16" customFormat="1" ht="60">
      <c r="A6" s="69">
        <f t="shared" si="0"/>
        <v>3</v>
      </c>
      <c r="B6" s="69" t="str">
        <f t="shared" si="2"/>
        <v>020000003E</v>
      </c>
      <c r="C6" s="69" t="s">
        <v>169</v>
      </c>
      <c r="D6" s="69" t="str">
        <f t="shared" ref="D6:D40" si="6">TEXT(IF(EXACT(M5&amp;O5,M6&amp;O6),D5+1,1),"000")</f>
        <v>003</v>
      </c>
      <c r="E6" s="69" t="s">
        <v>48</v>
      </c>
      <c r="F6" s="70" t="s">
        <v>530</v>
      </c>
      <c r="G6" s="69" t="s">
        <v>216</v>
      </c>
      <c r="H6" s="70">
        <v>500</v>
      </c>
      <c r="I6" s="70" t="s">
        <v>335</v>
      </c>
      <c r="J6" s="70" t="s">
        <v>531</v>
      </c>
      <c r="K6" s="112" t="s">
        <v>67</v>
      </c>
      <c r="L6" s="70" t="s">
        <v>527</v>
      </c>
      <c r="M6" s="72" t="str">
        <f>VLOOKUP(L6&amp;N6,コード体系!M:N,2,FALSE)</f>
        <v>00</v>
      </c>
      <c r="N6" s="69" t="s">
        <v>75</v>
      </c>
      <c r="O6" s="72" t="str">
        <f>VLOOKUP(L6&amp;N6&amp;P6,コード体系!O:P,2,FALSE)</f>
        <v>00</v>
      </c>
      <c r="P6" s="70" t="s">
        <v>338</v>
      </c>
      <c r="Q6" s="70" t="s">
        <v>532</v>
      </c>
      <c r="R6" s="16">
        <f>COUNTIF(B:B,B6)</f>
        <v>1</v>
      </c>
      <c r="S6" s="109" t="s">
        <v>533</v>
      </c>
      <c r="T6" s="110">
        <f t="shared" si="3"/>
        <v>500</v>
      </c>
      <c r="U6" s="111" t="str">
        <f t="shared" si="4"/>
        <v>020000003E</v>
      </c>
      <c r="V6" s="109" t="str">
        <f t="shared" si="5"/>
        <v>'020000003E': {'message': 'コンフィグファイルを読み込むことができません。location.jsonが設置されているか確認してください。', 'http_status_code': 500},</v>
      </c>
    </row>
    <row r="7" spans="1:22" s="95" customFormat="1" ht="75">
      <c r="A7" s="67">
        <f t="shared" si="0"/>
        <v>4</v>
      </c>
      <c r="B7" s="67" t="str">
        <f t="shared" ref="B7" si="7">K7&amp;M7&amp;O7&amp;D7&amp;E7</f>
        <v>020000004E</v>
      </c>
      <c r="C7" s="67" t="s">
        <v>293</v>
      </c>
      <c r="D7" s="67" t="str">
        <f t="shared" si="6"/>
        <v>004</v>
      </c>
      <c r="E7" s="67" t="s">
        <v>48</v>
      </c>
      <c r="F7" s="68" t="s">
        <v>534</v>
      </c>
      <c r="G7" s="67" t="s">
        <v>216</v>
      </c>
      <c r="H7" s="68">
        <v>500</v>
      </c>
      <c r="I7" s="68" t="s">
        <v>268</v>
      </c>
      <c r="J7" s="68" t="s">
        <v>269</v>
      </c>
      <c r="K7" s="114" t="s">
        <v>67</v>
      </c>
      <c r="L7" s="68" t="s">
        <v>527</v>
      </c>
      <c r="M7" s="94" t="str">
        <f>VLOOKUP(L7&amp;N7,コード体系!M:N,2,FALSE)</f>
        <v>00</v>
      </c>
      <c r="N7" s="67" t="s">
        <v>75</v>
      </c>
      <c r="O7" s="94" t="str">
        <f>VLOOKUP(L7&amp;N7&amp;P7,コード体系!O:P,2,FALSE)</f>
        <v>00</v>
      </c>
      <c r="P7" s="68" t="s">
        <v>338</v>
      </c>
      <c r="Q7" s="68" t="s">
        <v>535</v>
      </c>
      <c r="R7" s="95">
        <f>COUNTIF(B:B,B7)</f>
        <v>1</v>
      </c>
      <c r="S7" s="96" t="s">
        <v>536</v>
      </c>
      <c r="T7" s="97">
        <f t="shared" si="3"/>
        <v>500</v>
      </c>
      <c r="U7" s="98" t="str">
        <f t="shared" si="4"/>
        <v>020000004E</v>
      </c>
      <c r="V7" s="96" t="str">
        <f t="shared" si="5"/>
        <v>'020000004E': {'message': 'コンフィグファイルに{0[0]}が設定されていません。利用者コネクタの設定類を確認してください。', 'http_status_code': 500},</v>
      </c>
    </row>
    <row r="8" spans="1:22" s="16" customFormat="1" ht="75">
      <c r="A8" s="69">
        <f t="shared" si="0"/>
        <v>5</v>
      </c>
      <c r="B8" s="69" t="str">
        <f t="shared" ref="B8:B77" si="8">K8&amp;M8&amp;O8&amp;D8&amp;E8</f>
        <v>020000005E</v>
      </c>
      <c r="C8" s="69" t="s">
        <v>293</v>
      </c>
      <c r="D8" s="69" t="str">
        <f t="shared" si="6"/>
        <v>005</v>
      </c>
      <c r="E8" s="69" t="s">
        <v>48</v>
      </c>
      <c r="F8" s="70" t="s">
        <v>537</v>
      </c>
      <c r="G8" s="69" t="s">
        <v>216</v>
      </c>
      <c r="H8" s="70">
        <v>500</v>
      </c>
      <c r="I8" s="70" t="s">
        <v>335</v>
      </c>
      <c r="J8" s="70" t="s">
        <v>345</v>
      </c>
      <c r="K8" s="112" t="s">
        <v>67</v>
      </c>
      <c r="L8" s="70" t="s">
        <v>527</v>
      </c>
      <c r="M8" s="72" t="str">
        <f>VLOOKUP(L8&amp;N8,コード体系!M:N,2,FALSE)</f>
        <v>00</v>
      </c>
      <c r="N8" s="69" t="s">
        <v>75</v>
      </c>
      <c r="O8" s="72" t="str">
        <f>VLOOKUP(L8&amp;N8&amp;P8,コード体系!O:P,2,FALSE)</f>
        <v>00</v>
      </c>
      <c r="P8" s="70" t="s">
        <v>338</v>
      </c>
      <c r="Q8" s="70" t="s">
        <v>538</v>
      </c>
      <c r="R8" s="16">
        <f>COUNTIF(B:B,B8)</f>
        <v>1</v>
      </c>
      <c r="S8" s="109" t="s">
        <v>539</v>
      </c>
      <c r="T8" s="110">
        <f t="shared" si="3"/>
        <v>500</v>
      </c>
      <c r="U8" s="111" t="str">
        <f t="shared" si="4"/>
        <v>020000005E</v>
      </c>
      <c r="V8" s="109" t="str">
        <f t="shared" si="5"/>
        <v>'020000005E': {'message': 'コンフィグファイルを読み込むことができません。connector.jsonが設置されているか確認してください。', 'http_status_code': 500},</v>
      </c>
    </row>
    <row r="9" spans="1:22" s="95" customFormat="1" ht="75">
      <c r="A9" s="67">
        <f t="shared" si="0"/>
        <v>6</v>
      </c>
      <c r="B9" s="67" t="str">
        <f t="shared" si="8"/>
        <v>020000006E</v>
      </c>
      <c r="C9" s="67" t="s">
        <v>293</v>
      </c>
      <c r="D9" s="67" t="str">
        <f t="shared" si="6"/>
        <v>006</v>
      </c>
      <c r="E9" s="67" t="s">
        <v>48</v>
      </c>
      <c r="F9" s="68" t="s">
        <v>534</v>
      </c>
      <c r="G9" s="67" t="s">
        <v>216</v>
      </c>
      <c r="H9" s="68">
        <v>500</v>
      </c>
      <c r="I9" s="68" t="s">
        <v>268</v>
      </c>
      <c r="J9" s="68" t="s">
        <v>269</v>
      </c>
      <c r="K9" s="93" t="s">
        <v>135</v>
      </c>
      <c r="L9" s="68" t="s">
        <v>527</v>
      </c>
      <c r="M9" s="94" t="str">
        <f>VLOOKUP(L9&amp;N9,コード体系!M:N,2,FALSE)</f>
        <v>00</v>
      </c>
      <c r="N9" s="67" t="s">
        <v>75</v>
      </c>
      <c r="O9" s="94" t="str">
        <f>VLOOKUP(L9&amp;N9&amp;P9,コード体系!O:P,2,FALSE)</f>
        <v>00</v>
      </c>
      <c r="P9" s="68" t="s">
        <v>338</v>
      </c>
      <c r="Q9" s="68" t="s">
        <v>540</v>
      </c>
      <c r="R9" s="95">
        <f>COUNTIF(B:B,B9)</f>
        <v>1</v>
      </c>
      <c r="S9" s="96" t="s">
        <v>536</v>
      </c>
      <c r="T9" s="97">
        <f t="shared" si="3"/>
        <v>500</v>
      </c>
      <c r="U9" s="98" t="str">
        <f t="shared" si="4"/>
        <v>020000006E</v>
      </c>
      <c r="V9" s="96" t="str">
        <f t="shared" si="5"/>
        <v>'020000006E': {'message': 'コンフィグファイルに{0[0]}が設定されていません。利用者コネクタの設定類を確認してください。', 'http_status_code': 500},</v>
      </c>
    </row>
    <row r="10" spans="1:22" s="95" customFormat="1" ht="75">
      <c r="A10" s="67">
        <f t="shared" si="0"/>
        <v>7</v>
      </c>
      <c r="B10" s="67" t="str">
        <f t="shared" si="8"/>
        <v>020000007E</v>
      </c>
      <c r="C10" s="67" t="s">
        <v>293</v>
      </c>
      <c r="D10" s="67" t="str">
        <f t="shared" si="6"/>
        <v>007</v>
      </c>
      <c r="E10" s="67" t="s">
        <v>48</v>
      </c>
      <c r="F10" s="68" t="s">
        <v>534</v>
      </c>
      <c r="G10" s="67" t="s">
        <v>216</v>
      </c>
      <c r="H10" s="68">
        <v>500</v>
      </c>
      <c r="I10" s="68" t="s">
        <v>268</v>
      </c>
      <c r="J10" s="68" t="s">
        <v>269</v>
      </c>
      <c r="K10" s="93" t="s">
        <v>135</v>
      </c>
      <c r="L10" s="68" t="s">
        <v>527</v>
      </c>
      <c r="M10" s="94" t="str">
        <f>VLOOKUP(L10&amp;N10,コード体系!M:N,2,FALSE)</f>
        <v>00</v>
      </c>
      <c r="N10" s="67" t="s">
        <v>75</v>
      </c>
      <c r="O10" s="94" t="str">
        <f>VLOOKUP(L10&amp;N10&amp;P10,コード体系!O:P,2,FALSE)</f>
        <v>00</v>
      </c>
      <c r="P10" s="68" t="s">
        <v>338</v>
      </c>
      <c r="Q10" s="68" t="s">
        <v>541</v>
      </c>
      <c r="R10" s="95">
        <f>COUNTIF(B:B,B10)</f>
        <v>1</v>
      </c>
      <c r="S10" s="96" t="s">
        <v>536</v>
      </c>
      <c r="T10" s="97">
        <f t="shared" si="3"/>
        <v>500</v>
      </c>
      <c r="U10" s="98" t="str">
        <f t="shared" si="4"/>
        <v>020000007E</v>
      </c>
      <c r="V10" s="96" t="str">
        <f t="shared" si="5"/>
        <v>'020000007E': {'message': 'コンフィグファイルに{0[0]}が設定されていません。利用者コネクタの設定類を確認してください。', 'http_status_code': 500},</v>
      </c>
    </row>
    <row r="11" spans="1:22" s="16" customFormat="1" ht="75">
      <c r="A11" s="69">
        <f t="shared" si="0"/>
        <v>8</v>
      </c>
      <c r="B11" s="69" t="str">
        <f t="shared" ref="B11" si="9">K11&amp;M11&amp;O11&amp;D11&amp;E11</f>
        <v>020000008E</v>
      </c>
      <c r="C11" s="69" t="s">
        <v>293</v>
      </c>
      <c r="D11" s="69" t="str">
        <f t="shared" si="6"/>
        <v>008</v>
      </c>
      <c r="E11" s="69" t="s">
        <v>48</v>
      </c>
      <c r="F11" s="70" t="s">
        <v>534</v>
      </c>
      <c r="G11" s="69" t="s">
        <v>216</v>
      </c>
      <c r="H11" s="70">
        <v>500</v>
      </c>
      <c r="I11" s="70" t="s">
        <v>268</v>
      </c>
      <c r="J11" s="70" t="s">
        <v>269</v>
      </c>
      <c r="K11" s="71" t="s">
        <v>135</v>
      </c>
      <c r="L11" s="70" t="s">
        <v>527</v>
      </c>
      <c r="M11" s="72" t="str">
        <f>VLOOKUP(L11&amp;N11,コード体系!M:N,2,FALSE)</f>
        <v>00</v>
      </c>
      <c r="N11" s="69" t="s">
        <v>75</v>
      </c>
      <c r="O11" s="72" t="str">
        <f>VLOOKUP(L11&amp;N11&amp;P11,コード体系!O:P,2,FALSE)</f>
        <v>00</v>
      </c>
      <c r="P11" s="70" t="s">
        <v>338</v>
      </c>
      <c r="Q11" s="70" t="s">
        <v>542</v>
      </c>
      <c r="R11" s="16">
        <f>COUNTIF(B:B,B11)</f>
        <v>1</v>
      </c>
      <c r="S11" s="109" t="s">
        <v>543</v>
      </c>
      <c r="T11" s="110">
        <f t="shared" si="3"/>
        <v>500</v>
      </c>
      <c r="U11" s="111" t="str">
        <f t="shared" si="4"/>
        <v>020000008E</v>
      </c>
      <c r="V11" s="109" t="str">
        <f t="shared" si="5"/>
        <v>'020000008E': {'message': 'コンフィグファイルに{0[0]}が設定されていません。利用者コネクタの設定類を確認してください。', 'http_status_code': 500},</v>
      </c>
    </row>
    <row r="12" spans="1:22" s="16" customFormat="1" ht="75">
      <c r="A12" s="69">
        <f t="shared" si="0"/>
        <v>9</v>
      </c>
      <c r="B12" s="69" t="str">
        <f t="shared" ref="B12" si="10">K12&amp;M12&amp;O12&amp;D12&amp;E12</f>
        <v>020000009E</v>
      </c>
      <c r="C12" s="69" t="s">
        <v>293</v>
      </c>
      <c r="D12" s="69" t="str">
        <f t="shared" si="6"/>
        <v>009</v>
      </c>
      <c r="E12" s="69" t="s">
        <v>48</v>
      </c>
      <c r="F12" s="70" t="s">
        <v>534</v>
      </c>
      <c r="G12" s="69" t="s">
        <v>216</v>
      </c>
      <c r="H12" s="70">
        <v>500</v>
      </c>
      <c r="I12" s="70" t="s">
        <v>268</v>
      </c>
      <c r="J12" s="70" t="s">
        <v>269</v>
      </c>
      <c r="K12" s="71" t="s">
        <v>135</v>
      </c>
      <c r="L12" s="70" t="s">
        <v>527</v>
      </c>
      <c r="M12" s="72" t="str">
        <f>VLOOKUP(L12&amp;N12,コード体系!M:N,2,FALSE)</f>
        <v>00</v>
      </c>
      <c r="N12" s="69" t="s">
        <v>75</v>
      </c>
      <c r="O12" s="72" t="str">
        <f>VLOOKUP(L12&amp;N12&amp;P12,コード体系!O:P,2,FALSE)</f>
        <v>00</v>
      </c>
      <c r="P12" s="70" t="s">
        <v>338</v>
      </c>
      <c r="Q12" s="70" t="s">
        <v>544</v>
      </c>
      <c r="R12" s="16">
        <f>COUNTIF(B:B,B12)</f>
        <v>1</v>
      </c>
      <c r="S12" s="109" t="s">
        <v>543</v>
      </c>
      <c r="T12" s="110">
        <f t="shared" si="3"/>
        <v>500</v>
      </c>
      <c r="U12" s="111" t="str">
        <f t="shared" si="4"/>
        <v>020000009E</v>
      </c>
      <c r="V12" s="109" t="str">
        <f t="shared" si="5"/>
        <v>'020000009E': {'message': 'コンフィグファイルに{0[0]}が設定されていません。利用者コネクタの設定類を確認してください。', 'http_status_code': 500},</v>
      </c>
    </row>
    <row r="13" spans="1:22" s="95" customFormat="1" ht="90">
      <c r="A13" s="67">
        <f t="shared" si="0"/>
        <v>10</v>
      </c>
      <c r="B13" s="67" t="str">
        <f t="shared" si="8"/>
        <v>020001001N</v>
      </c>
      <c r="C13" s="67" t="s">
        <v>545</v>
      </c>
      <c r="D13" s="67" t="str">
        <f t="shared" si="6"/>
        <v>001</v>
      </c>
      <c r="E13" s="67" t="s">
        <v>238</v>
      </c>
      <c r="F13" s="68" t="s">
        <v>546</v>
      </c>
      <c r="G13" s="67" t="s">
        <v>240</v>
      </c>
      <c r="H13" s="68">
        <v>200</v>
      </c>
      <c r="I13" s="68" t="s">
        <v>547</v>
      </c>
      <c r="J13" s="68" t="s">
        <v>242</v>
      </c>
      <c r="K13" s="93" t="s">
        <v>135</v>
      </c>
      <c r="L13" s="67" t="s">
        <v>527</v>
      </c>
      <c r="M13" s="94" t="str">
        <f>VLOOKUP(L13&amp;N13,コード体系!M:N,2,FALSE)</f>
        <v>00</v>
      </c>
      <c r="N13" s="67" t="s">
        <v>75</v>
      </c>
      <c r="O13" s="94" t="str">
        <f>VLOOKUP(L13&amp;N13&amp;P13,コード体系!O:P,2,FALSE)</f>
        <v>01</v>
      </c>
      <c r="P13" s="70" t="s">
        <v>134</v>
      </c>
      <c r="Q13" s="68" t="s">
        <v>241</v>
      </c>
      <c r="R13" s="95">
        <f>COUNTIF(B:B,B13)</f>
        <v>1</v>
      </c>
      <c r="S13" s="96" t="s">
        <v>548</v>
      </c>
      <c r="T13" s="97">
        <f t="shared" si="3"/>
        <v>200</v>
      </c>
      <c r="U13" s="119" t="str">
        <f t="shared" si="4"/>
        <v>020001001N</v>
      </c>
      <c r="V13" s="96" t="str">
        <f t="shared" si="5"/>
        <v>'020001001N': {'message': 'クエリストリング:{0[0]}, 提供者ID:{0[1]}, 利用者トークン:{0[2]}, 検索種別:{0[3]}', 'http_status_code': 200},</v>
      </c>
    </row>
    <row r="14" spans="1:22" s="95" customFormat="1" ht="75">
      <c r="A14" s="67">
        <f t="shared" si="0"/>
        <v>11</v>
      </c>
      <c r="B14" s="67" t="str">
        <f t="shared" si="8"/>
        <v>020001002E</v>
      </c>
      <c r="C14" s="67" t="s">
        <v>549</v>
      </c>
      <c r="D14" s="67" t="str">
        <f t="shared" si="6"/>
        <v>002</v>
      </c>
      <c r="E14" s="67" t="s">
        <v>48</v>
      </c>
      <c r="F14" s="68" t="s">
        <v>550</v>
      </c>
      <c r="G14" s="67" t="s">
        <v>216</v>
      </c>
      <c r="H14" s="115">
        <v>400</v>
      </c>
      <c r="I14" s="68" t="s">
        <v>551</v>
      </c>
      <c r="J14" s="68" t="s">
        <v>552</v>
      </c>
      <c r="K14" s="93" t="s">
        <v>135</v>
      </c>
      <c r="L14" s="67" t="s">
        <v>527</v>
      </c>
      <c r="M14" s="94" t="str">
        <f>VLOOKUP(L14&amp;N14,コード体系!M:N,2,FALSE)</f>
        <v>00</v>
      </c>
      <c r="N14" s="67" t="s">
        <v>75</v>
      </c>
      <c r="O14" s="94" t="str">
        <f>VLOOKUP(L14&amp;N14&amp;P14,コード体系!O:P,2,FALSE)</f>
        <v>01</v>
      </c>
      <c r="P14" s="70" t="s">
        <v>134</v>
      </c>
      <c r="Q14" s="68" t="s">
        <v>553</v>
      </c>
      <c r="R14" s="95">
        <f>COUNTIF(B:B,B14)</f>
        <v>1</v>
      </c>
      <c r="S14" s="96" t="s">
        <v>554</v>
      </c>
      <c r="T14" s="97">
        <f t="shared" si="3"/>
        <v>400</v>
      </c>
      <c r="U14" s="119" t="str">
        <f t="shared" si="4"/>
        <v>020001002E</v>
      </c>
      <c r="V14" s="96" t="str">
        <f t="shared" si="5"/>
        <v>'020001002E': {'message': '検索種別の値が不正です。リクエストパラメータの値を確認してください。', 'http_status_code': 400},</v>
      </c>
    </row>
    <row r="15" spans="1:22" s="95" customFormat="1" ht="75">
      <c r="A15" s="67">
        <f t="shared" si="0"/>
        <v>12</v>
      </c>
      <c r="B15" s="67" t="str">
        <f t="shared" si="8"/>
        <v>020001003E</v>
      </c>
      <c r="C15" s="67" t="s">
        <v>555</v>
      </c>
      <c r="D15" s="67" t="str">
        <f t="shared" si="6"/>
        <v>003</v>
      </c>
      <c r="E15" s="67" t="s">
        <v>48</v>
      </c>
      <c r="F15" s="68" t="s">
        <v>522</v>
      </c>
      <c r="G15" s="67" t="s">
        <v>216</v>
      </c>
      <c r="H15" s="68" t="s">
        <v>556</v>
      </c>
      <c r="I15" s="68" t="s">
        <v>557</v>
      </c>
      <c r="J15" s="68" t="s">
        <v>226</v>
      </c>
      <c r="K15" s="93" t="s">
        <v>135</v>
      </c>
      <c r="L15" s="67" t="s">
        <v>527</v>
      </c>
      <c r="M15" s="94" t="str">
        <f>VLOOKUP(L15&amp;N15,コード体系!M:N,2,FALSE)</f>
        <v>00</v>
      </c>
      <c r="N15" s="67" t="s">
        <v>75</v>
      </c>
      <c r="O15" s="94" t="str">
        <f>VLOOKUP(L15&amp;N15&amp;P15,コード体系!O:P,2,FALSE)</f>
        <v>01</v>
      </c>
      <c r="P15" s="70" t="s">
        <v>134</v>
      </c>
      <c r="Q15" s="68" t="s">
        <v>557</v>
      </c>
      <c r="R15" s="95">
        <f>COUNTIF(B:B,B15)</f>
        <v>1</v>
      </c>
      <c r="S15" s="96" t="s">
        <v>228</v>
      </c>
      <c r="T15" s="97" t="str">
        <f t="shared" si="3"/>
        <v/>
      </c>
      <c r="U15" s="119" t="str">
        <f t="shared" ref="U15:U67" si="11">B15</f>
        <v>020001003E</v>
      </c>
      <c r="V15" s="96" t="str">
        <f t="shared" si="5"/>
        <v>'020001003E': {'message': 'エラーが発生しました。エラー内容:{0[0]}'},</v>
      </c>
    </row>
    <row r="16" spans="1:22" s="95" customFormat="1" ht="75">
      <c r="A16" s="67">
        <f t="shared" si="0"/>
        <v>13</v>
      </c>
      <c r="B16" s="67" t="str">
        <f t="shared" si="8"/>
        <v>020001004E</v>
      </c>
      <c r="C16" s="67" t="s">
        <v>555</v>
      </c>
      <c r="D16" s="67" t="str">
        <f t="shared" si="6"/>
        <v>004</v>
      </c>
      <c r="E16" s="67" t="s">
        <v>48</v>
      </c>
      <c r="F16" s="68" t="s">
        <v>224</v>
      </c>
      <c r="G16" s="67" t="s">
        <v>216</v>
      </c>
      <c r="H16" s="68" t="s">
        <v>558</v>
      </c>
      <c r="I16" s="68" t="s">
        <v>559</v>
      </c>
      <c r="J16" s="68" t="s">
        <v>226</v>
      </c>
      <c r="K16" s="93" t="s">
        <v>135</v>
      </c>
      <c r="L16" s="67" t="s">
        <v>527</v>
      </c>
      <c r="M16" s="94" t="str">
        <f>VLOOKUP(L16&amp;N16,コード体系!M:N,2,FALSE)</f>
        <v>00</v>
      </c>
      <c r="N16" s="67" t="s">
        <v>75</v>
      </c>
      <c r="O16" s="94" t="str">
        <f>VLOOKUP(L16&amp;N16&amp;P16,コード体系!O:P,2,FALSE)</f>
        <v>01</v>
      </c>
      <c r="P16" s="70" t="s">
        <v>134</v>
      </c>
      <c r="Q16" s="68" t="s">
        <v>559</v>
      </c>
      <c r="R16" s="95">
        <f>COUNTIF(B:B,B16)</f>
        <v>1</v>
      </c>
      <c r="S16" s="96" t="s">
        <v>228</v>
      </c>
      <c r="T16" s="97" t="str">
        <f t="shared" si="3"/>
        <v/>
      </c>
      <c r="U16" s="119" t="str">
        <f t="shared" si="11"/>
        <v>020001004E</v>
      </c>
      <c r="V16" s="96" t="str">
        <f t="shared" si="5"/>
        <v>'020001004E': {'message': 'エラーが発生しました。エラー内容:{0[0]}'},</v>
      </c>
    </row>
    <row r="17" spans="1:22" s="16" customFormat="1" ht="78">
      <c r="A17" s="69">
        <f t="shared" si="0"/>
        <v>14</v>
      </c>
      <c r="B17" s="69" t="str">
        <f>K17&amp;M17&amp;O17&amp;D17&amp;E17</f>
        <v>020001005E</v>
      </c>
      <c r="C17" s="69" t="s">
        <v>560</v>
      </c>
      <c r="D17" s="69" t="str">
        <f t="shared" si="6"/>
        <v>005</v>
      </c>
      <c r="E17" s="69" t="s">
        <v>48</v>
      </c>
      <c r="F17" s="70" t="s">
        <v>561</v>
      </c>
      <c r="G17" s="69" t="s">
        <v>216</v>
      </c>
      <c r="H17" s="70">
        <v>500</v>
      </c>
      <c r="I17" s="70" t="s">
        <v>562</v>
      </c>
      <c r="J17" s="70" t="s">
        <v>563</v>
      </c>
      <c r="K17" s="112" t="s">
        <v>67</v>
      </c>
      <c r="L17" s="70" t="s">
        <v>527</v>
      </c>
      <c r="M17" s="72" t="str">
        <f>VLOOKUP(L17&amp;N17,コード体系!M:N,2,FALSE)</f>
        <v>00</v>
      </c>
      <c r="N17" s="69" t="s">
        <v>75</v>
      </c>
      <c r="O17" s="72" t="str">
        <f>VLOOKUP(L17&amp;N17&amp;P17,コード体系!O:P,2,FALSE)</f>
        <v>01</v>
      </c>
      <c r="P17" s="70" t="s">
        <v>134</v>
      </c>
      <c r="Q17" s="70" t="s">
        <v>564</v>
      </c>
      <c r="R17" s="16">
        <f>COUNTIF(B:B,B17)</f>
        <v>1</v>
      </c>
      <c r="S17" s="109" t="s">
        <v>565</v>
      </c>
      <c r="T17" s="110">
        <f t="shared" si="3"/>
        <v>500</v>
      </c>
      <c r="U17" s="111" t="str">
        <f t="shared" si="11"/>
        <v>020001005E</v>
      </c>
      <c r="V17" s="109" t="str">
        <f t="shared" si="5"/>
        <v>'020001005E': {'message': '取得したコネクタロケーションから、提供者カタログ検索コネクタURLが取得できませんでした。CADDE管理者に問い合わせてください。', 'http_status_code': 500},</v>
      </c>
    </row>
    <row r="18" spans="1:22" s="95" customFormat="1" ht="60">
      <c r="A18" s="67">
        <f t="shared" si="0"/>
        <v>15</v>
      </c>
      <c r="B18" s="67" t="str">
        <f t="shared" si="8"/>
        <v>020001006E</v>
      </c>
      <c r="C18" s="67" t="s">
        <v>566</v>
      </c>
      <c r="D18" s="67" t="str">
        <f t="shared" si="6"/>
        <v>006</v>
      </c>
      <c r="E18" s="67" t="s">
        <v>48</v>
      </c>
      <c r="F18" s="68" t="s">
        <v>224</v>
      </c>
      <c r="G18" s="67" t="s">
        <v>216</v>
      </c>
      <c r="H18" s="68" t="s">
        <v>250</v>
      </c>
      <c r="I18" s="68" t="s">
        <v>567</v>
      </c>
      <c r="J18" s="68" t="s">
        <v>226</v>
      </c>
      <c r="K18" s="93" t="s">
        <v>135</v>
      </c>
      <c r="L18" s="67" t="s">
        <v>527</v>
      </c>
      <c r="M18" s="94" t="str">
        <f>VLOOKUP(L18&amp;N18,コード体系!M:N,2,FALSE)</f>
        <v>00</v>
      </c>
      <c r="N18" s="67" t="s">
        <v>75</v>
      </c>
      <c r="O18" s="94" t="str">
        <f>VLOOKUP(L18&amp;N18&amp;P18,コード体系!O:P,2,FALSE)</f>
        <v>01</v>
      </c>
      <c r="P18" s="70" t="s">
        <v>134</v>
      </c>
      <c r="Q18" s="68" t="s">
        <v>568</v>
      </c>
      <c r="R18" s="95">
        <f>COUNTIF(B:B,B18)</f>
        <v>1</v>
      </c>
      <c r="S18" s="96" t="s">
        <v>228</v>
      </c>
      <c r="T18" s="97" t="str">
        <f t="shared" si="3"/>
        <v/>
      </c>
      <c r="U18" s="119" t="str">
        <f t="shared" si="11"/>
        <v>020001006E</v>
      </c>
      <c r="V18" s="96" t="str">
        <f t="shared" si="5"/>
        <v>'020001006E': {'message': 'エラーが発生しました。エラー内容:{0[0]}'},</v>
      </c>
    </row>
    <row r="19" spans="1:22" s="95" customFormat="1" ht="90">
      <c r="A19" s="67">
        <f t="shared" si="0"/>
        <v>16</v>
      </c>
      <c r="B19" s="67" t="str">
        <f t="shared" si="8"/>
        <v>020002001N</v>
      </c>
      <c r="C19" s="67" t="s">
        <v>569</v>
      </c>
      <c r="D19" s="67" t="str">
        <f t="shared" si="6"/>
        <v>001</v>
      </c>
      <c r="E19" s="67" t="s">
        <v>238</v>
      </c>
      <c r="F19" s="68" t="s">
        <v>570</v>
      </c>
      <c r="G19" s="67" t="s">
        <v>240</v>
      </c>
      <c r="H19" s="68">
        <v>200</v>
      </c>
      <c r="I19" s="68" t="s">
        <v>571</v>
      </c>
      <c r="J19" s="68" t="s">
        <v>242</v>
      </c>
      <c r="K19" s="93" t="s">
        <v>135</v>
      </c>
      <c r="L19" s="67" t="s">
        <v>527</v>
      </c>
      <c r="M19" s="94" t="str">
        <f>VLOOKUP(L19&amp;N19,コード体系!M:N,2,FALSE)</f>
        <v>00</v>
      </c>
      <c r="N19" s="67" t="s">
        <v>75</v>
      </c>
      <c r="O19" s="94" t="str">
        <f>VLOOKUP(L19&amp;N19&amp;P19,コード体系!O:P,2,FALSE)</f>
        <v>02</v>
      </c>
      <c r="P19" s="68" t="s">
        <v>145</v>
      </c>
      <c r="Q19" s="68" t="s">
        <v>572</v>
      </c>
      <c r="R19" s="95">
        <f>COUNTIF(B:B,B19)</f>
        <v>1</v>
      </c>
      <c r="S19" s="96" t="s">
        <v>573</v>
      </c>
      <c r="T19" s="97">
        <f t="shared" si="3"/>
        <v>200</v>
      </c>
      <c r="U19" s="119" t="str">
        <f t="shared" si="11"/>
        <v>020002001N</v>
      </c>
      <c r="V19" s="96" t="str">
        <f t="shared" si="5"/>
        <v>'020002001N': {'message': 'リソースURL: {0[0]}, リソース提供手段識別子:{0[1]}, 提供者ID:{0[2]},契約確認要否:{0[3]},利用者トークン:{0[4]}', 'http_status_code': 200},</v>
      </c>
    </row>
    <row r="20" spans="1:22" s="95" customFormat="1" ht="120">
      <c r="A20" s="67">
        <f t="shared" si="0"/>
        <v>17</v>
      </c>
      <c r="B20" s="67" t="str">
        <f t="shared" si="8"/>
        <v>020003001N</v>
      </c>
      <c r="C20" s="67" t="s">
        <v>574</v>
      </c>
      <c r="D20" s="67" t="str">
        <f t="shared" si="6"/>
        <v>001</v>
      </c>
      <c r="E20" s="67" t="s">
        <v>238</v>
      </c>
      <c r="F20" s="68" t="s">
        <v>575</v>
      </c>
      <c r="G20" s="67" t="s">
        <v>240</v>
      </c>
      <c r="H20" s="68">
        <v>200</v>
      </c>
      <c r="I20" s="68" t="s">
        <v>576</v>
      </c>
      <c r="J20" s="68" t="s">
        <v>242</v>
      </c>
      <c r="K20" s="93" t="s">
        <v>135</v>
      </c>
      <c r="L20" s="67" t="s">
        <v>527</v>
      </c>
      <c r="M20" s="94" t="str">
        <f>VLOOKUP(L20&amp;N20,コード体系!M:N,2,FALSE)</f>
        <v>00</v>
      </c>
      <c r="N20" s="67" t="s">
        <v>75</v>
      </c>
      <c r="O20" s="94" t="str">
        <f>VLOOKUP(L20&amp;N20&amp;P20,コード体系!O:P,2,FALSE)</f>
        <v>03</v>
      </c>
      <c r="P20" s="68" t="s">
        <v>146</v>
      </c>
      <c r="Q20" s="68" t="s">
        <v>577</v>
      </c>
      <c r="R20" s="95">
        <f>COUNTIF(B:B,B20)</f>
        <v>1</v>
      </c>
      <c r="S20" s="96" t="s">
        <v>578</v>
      </c>
      <c r="T20" s="97">
        <f t="shared" si="3"/>
        <v>200</v>
      </c>
      <c r="U20" s="119" t="str">
        <f t="shared" si="11"/>
        <v>020003001N</v>
      </c>
      <c r="V20" s="96" t="str">
        <f t="shared" si="5"/>
        <v>'020003001N': {'message': 'リソースURL: {0[0]}, リソース提供手段識別子:{0[1]}, 提供者ID:{0[2]}, IdP URL:{0[3]}, 利用者トークン:{0[4]}', 'http_status_code': 200},</v>
      </c>
    </row>
    <row r="21" spans="1:22" s="95" customFormat="1" ht="45">
      <c r="A21" s="67">
        <f t="shared" si="0"/>
        <v>18</v>
      </c>
      <c r="B21" s="67" t="str">
        <f t="shared" si="8"/>
        <v>020003002E</v>
      </c>
      <c r="C21" s="67" t="s">
        <v>579</v>
      </c>
      <c r="D21" s="67" t="str">
        <f t="shared" si="6"/>
        <v>002</v>
      </c>
      <c r="E21" s="67" t="s">
        <v>48</v>
      </c>
      <c r="F21" s="68" t="s">
        <v>231</v>
      </c>
      <c r="G21" s="67" t="s">
        <v>216</v>
      </c>
      <c r="H21" s="68">
        <v>400</v>
      </c>
      <c r="I21" s="68" t="s">
        <v>258</v>
      </c>
      <c r="J21" s="68" t="s">
        <v>289</v>
      </c>
      <c r="K21" s="93" t="s">
        <v>135</v>
      </c>
      <c r="L21" s="68" t="s">
        <v>527</v>
      </c>
      <c r="M21" s="94" t="str">
        <f>VLOOKUP(L21&amp;N21,コード体系!M:N,2,FALSE)</f>
        <v>00</v>
      </c>
      <c r="N21" s="67" t="s">
        <v>75</v>
      </c>
      <c r="O21" s="94" t="str">
        <f>VLOOKUP(L21&amp;N21&amp;P21,コード体系!O:P,2,FALSE)</f>
        <v>03</v>
      </c>
      <c r="P21" s="67" t="s">
        <v>146</v>
      </c>
      <c r="Q21" s="68" t="s">
        <v>580</v>
      </c>
      <c r="R21" s="95">
        <f>COUNTIF(B:B,B21)</f>
        <v>1</v>
      </c>
      <c r="S21" s="96" t="s">
        <v>235</v>
      </c>
      <c r="T21" s="97">
        <f t="shared" si="3"/>
        <v>400</v>
      </c>
      <c r="U21" s="119" t="str">
        <f t="shared" si="11"/>
        <v>020003002E</v>
      </c>
      <c r="V21" s="96" t="str">
        <f t="shared" si="5"/>
        <v>'020003002E': {'message': 'パラメータが不正です。リクエストパラメータの値を確認してください。', 'http_status_code': 400},</v>
      </c>
    </row>
    <row r="22" spans="1:22" s="95" customFormat="1" ht="90">
      <c r="A22" s="67">
        <f t="shared" si="0"/>
        <v>19</v>
      </c>
      <c r="B22" s="67" t="str">
        <f t="shared" si="8"/>
        <v>020003003E</v>
      </c>
      <c r="C22" s="67" t="s">
        <v>581</v>
      </c>
      <c r="D22" s="67" t="str">
        <f t="shared" si="6"/>
        <v>003</v>
      </c>
      <c r="E22" s="67" t="s">
        <v>48</v>
      </c>
      <c r="F22" s="68" t="s">
        <v>363</v>
      </c>
      <c r="G22" s="67" t="s">
        <v>216</v>
      </c>
      <c r="H22" s="68">
        <v>400</v>
      </c>
      <c r="I22" s="68" t="s">
        <v>364</v>
      </c>
      <c r="J22" s="68" t="s">
        <v>582</v>
      </c>
      <c r="K22" s="93" t="s">
        <v>135</v>
      </c>
      <c r="L22" s="67" t="s">
        <v>527</v>
      </c>
      <c r="M22" s="94" t="str">
        <f>VLOOKUP(L22&amp;N22,コード体系!M:N,2,FALSE)</f>
        <v>00</v>
      </c>
      <c r="N22" s="67" t="s">
        <v>75</v>
      </c>
      <c r="O22" s="94" t="str">
        <f>VLOOKUP(L22&amp;N22&amp;P22,コード体系!O:P,2,FALSE)</f>
        <v>03</v>
      </c>
      <c r="P22" s="68" t="s">
        <v>146</v>
      </c>
      <c r="Q22" s="68" t="s">
        <v>583</v>
      </c>
      <c r="R22" s="95">
        <f>COUNTIF(B:B,B22)</f>
        <v>1</v>
      </c>
      <c r="S22" s="96" t="s">
        <v>367</v>
      </c>
      <c r="T22" s="97">
        <f t="shared" si="3"/>
        <v>400</v>
      </c>
      <c r="U22" s="119" t="str">
        <f t="shared" si="11"/>
        <v>020003003E</v>
      </c>
      <c r="V22" s="96" t="str">
        <f t="shared" si="5"/>
        <v>'020003003E': {'message': 'リソース提供手段識別子の値が不正です。リクエストパラメータの値を確認してください。', 'http_status_code': 400},</v>
      </c>
    </row>
    <row r="23" spans="1:22" s="95" customFormat="1" ht="75">
      <c r="A23" s="67">
        <f t="shared" si="0"/>
        <v>20</v>
      </c>
      <c r="B23" s="67" t="str">
        <f t="shared" si="8"/>
        <v>020003004E</v>
      </c>
      <c r="C23" s="67" t="s">
        <v>230</v>
      </c>
      <c r="D23" s="67" t="str">
        <f t="shared" si="6"/>
        <v>004</v>
      </c>
      <c r="E23" s="67" t="s">
        <v>48</v>
      </c>
      <c r="F23" s="68" t="s">
        <v>231</v>
      </c>
      <c r="G23" s="67" t="s">
        <v>216</v>
      </c>
      <c r="H23" s="68">
        <v>400</v>
      </c>
      <c r="I23" s="68" t="s">
        <v>258</v>
      </c>
      <c r="J23" s="68" t="s">
        <v>289</v>
      </c>
      <c r="K23" s="93" t="s">
        <v>135</v>
      </c>
      <c r="L23" s="68" t="s">
        <v>527</v>
      </c>
      <c r="M23" s="94" t="str">
        <f>VLOOKUP(L23&amp;N23,コード体系!M:N,2,FALSE)</f>
        <v>00</v>
      </c>
      <c r="N23" s="67" t="s">
        <v>75</v>
      </c>
      <c r="O23" s="94" t="str">
        <f>VLOOKUP(L23&amp;N23&amp;P23,コード体系!O:P,2,FALSE)</f>
        <v>03</v>
      </c>
      <c r="P23" s="67" t="s">
        <v>146</v>
      </c>
      <c r="Q23" s="68" t="s">
        <v>584</v>
      </c>
      <c r="R23" s="95">
        <f>COUNTIF(B:B,B23)</f>
        <v>1</v>
      </c>
      <c r="S23" s="96" t="s">
        <v>235</v>
      </c>
      <c r="T23" s="97">
        <f t="shared" si="3"/>
        <v>400</v>
      </c>
      <c r="U23" s="119" t="str">
        <f t="shared" si="11"/>
        <v>020003004E</v>
      </c>
      <c r="V23" s="96" t="str">
        <f t="shared" si="5"/>
        <v>'020003004E': {'message': 'パラメータが不正です。リクエストパラメータの値を確認してください。', 'http_status_code': 400},</v>
      </c>
    </row>
    <row r="24" spans="1:22" s="95" customFormat="1" ht="60">
      <c r="A24" s="67">
        <f t="shared" si="0"/>
        <v>21</v>
      </c>
      <c r="B24" s="67" t="str">
        <f t="shared" si="8"/>
        <v>020003005E</v>
      </c>
      <c r="C24" s="67" t="s">
        <v>230</v>
      </c>
      <c r="D24" s="67" t="str">
        <f t="shared" si="6"/>
        <v>005</v>
      </c>
      <c r="E24" s="67" t="s">
        <v>48</v>
      </c>
      <c r="F24" s="68" t="s">
        <v>231</v>
      </c>
      <c r="G24" s="67" t="s">
        <v>216</v>
      </c>
      <c r="H24" s="68">
        <v>400</v>
      </c>
      <c r="I24" s="68" t="s">
        <v>258</v>
      </c>
      <c r="J24" s="68" t="s">
        <v>289</v>
      </c>
      <c r="K24" s="93" t="s">
        <v>135</v>
      </c>
      <c r="L24" s="68" t="s">
        <v>527</v>
      </c>
      <c r="M24" s="94" t="str">
        <f>VLOOKUP(L24&amp;N24,コード体系!M:N,2,FALSE)</f>
        <v>00</v>
      </c>
      <c r="N24" s="67" t="s">
        <v>75</v>
      </c>
      <c r="O24" s="94" t="str">
        <f>VLOOKUP(L24&amp;N24&amp;P24,コード体系!O:P,2,FALSE)</f>
        <v>03</v>
      </c>
      <c r="P24" s="67" t="s">
        <v>146</v>
      </c>
      <c r="Q24" s="68" t="s">
        <v>585</v>
      </c>
      <c r="R24" s="95">
        <f>COUNTIF(B:B,B24)</f>
        <v>1</v>
      </c>
      <c r="S24" s="96" t="s">
        <v>235</v>
      </c>
      <c r="T24" s="97">
        <f t="shared" si="3"/>
        <v>400</v>
      </c>
      <c r="U24" s="119" t="str">
        <f t="shared" si="11"/>
        <v>020003005E</v>
      </c>
      <c r="V24" s="96" t="str">
        <f t="shared" si="5"/>
        <v>'020003005E': {'message': 'パラメータが不正です。リクエストパラメータの値を確認してください。', 'http_status_code': 400},</v>
      </c>
    </row>
    <row r="25" spans="1:22" s="95" customFormat="1" ht="45">
      <c r="A25" s="67">
        <f t="shared" si="0"/>
        <v>22</v>
      </c>
      <c r="B25" s="67" t="str">
        <f t="shared" si="8"/>
        <v>020003006E</v>
      </c>
      <c r="C25" s="67" t="s">
        <v>230</v>
      </c>
      <c r="D25" s="67" t="str">
        <f t="shared" si="6"/>
        <v>006</v>
      </c>
      <c r="E25" s="67" t="s">
        <v>48</v>
      </c>
      <c r="F25" s="68" t="s">
        <v>231</v>
      </c>
      <c r="G25" s="67" t="s">
        <v>216</v>
      </c>
      <c r="H25" s="68">
        <v>400</v>
      </c>
      <c r="I25" s="68" t="s">
        <v>258</v>
      </c>
      <c r="J25" s="68" t="s">
        <v>289</v>
      </c>
      <c r="K25" s="93" t="s">
        <v>135</v>
      </c>
      <c r="L25" s="68" t="s">
        <v>527</v>
      </c>
      <c r="M25" s="94" t="str">
        <f>VLOOKUP(L25&amp;N25,コード体系!M:N,2,FALSE)</f>
        <v>00</v>
      </c>
      <c r="N25" s="67" t="s">
        <v>75</v>
      </c>
      <c r="O25" s="94" t="str">
        <f>VLOOKUP(L25&amp;N25&amp;P25,コード体系!O:P,2,FALSE)</f>
        <v>03</v>
      </c>
      <c r="P25" s="67" t="s">
        <v>146</v>
      </c>
      <c r="Q25" s="68" t="s">
        <v>586</v>
      </c>
      <c r="R25" s="95">
        <f>COUNTIF(B:B,B25)</f>
        <v>1</v>
      </c>
      <c r="S25" s="96" t="s">
        <v>235</v>
      </c>
      <c r="T25" s="97">
        <f t="shared" si="3"/>
        <v>400</v>
      </c>
      <c r="U25" s="119" t="str">
        <f t="shared" si="11"/>
        <v>020003006E</v>
      </c>
      <c r="V25" s="96" t="str">
        <f t="shared" si="5"/>
        <v>'020003006E': {'message': 'パラメータが不正です。リクエストパラメータの値を確認してください。', 'http_status_code': 400},</v>
      </c>
    </row>
    <row r="26" spans="1:22" s="95" customFormat="1" ht="75">
      <c r="A26" s="67">
        <f t="shared" si="0"/>
        <v>23</v>
      </c>
      <c r="B26" s="67" t="str">
        <f t="shared" si="8"/>
        <v>020003007E</v>
      </c>
      <c r="C26" s="67" t="s">
        <v>587</v>
      </c>
      <c r="D26" s="67" t="str">
        <f t="shared" si="6"/>
        <v>007</v>
      </c>
      <c r="E26" s="67" t="s">
        <v>48</v>
      </c>
      <c r="F26" s="68" t="s">
        <v>417</v>
      </c>
      <c r="G26" s="67" t="s">
        <v>216</v>
      </c>
      <c r="H26" s="68">
        <v>400</v>
      </c>
      <c r="I26" s="68" t="s">
        <v>588</v>
      </c>
      <c r="J26" s="68" t="s">
        <v>589</v>
      </c>
      <c r="K26" s="93" t="s">
        <v>135</v>
      </c>
      <c r="L26" s="67" t="s">
        <v>527</v>
      </c>
      <c r="M26" s="94" t="str">
        <f>VLOOKUP(L26&amp;N26,コード体系!M:N,2,FALSE)</f>
        <v>00</v>
      </c>
      <c r="N26" s="67" t="s">
        <v>75</v>
      </c>
      <c r="O26" s="94" t="str">
        <f>VLOOKUP(L26&amp;N26&amp;P26,コード体系!O:P,2,FALSE)</f>
        <v>03</v>
      </c>
      <c r="P26" s="67" t="s">
        <v>146</v>
      </c>
      <c r="Q26" s="68" t="s">
        <v>588</v>
      </c>
      <c r="R26" s="95">
        <f>COUNTIF(B:B,B26)</f>
        <v>1</v>
      </c>
      <c r="S26" s="96" t="s">
        <v>421</v>
      </c>
      <c r="T26" s="97">
        <f t="shared" si="3"/>
        <v>400</v>
      </c>
      <c r="U26" s="119" t="str">
        <f t="shared" si="11"/>
        <v>020003007E</v>
      </c>
      <c r="V26" s="96" t="str">
        <f t="shared" si="5"/>
        <v>'020003007E': {'message': 'データ提供IFが使用するカスタムヘッダーの変換に失敗しました。データ提供IFが使用するカスタムヘッダーを確認してください。', 'http_status_code': 400},</v>
      </c>
    </row>
    <row r="27" spans="1:22" s="95" customFormat="1" ht="90">
      <c r="A27" s="67">
        <f t="shared" si="0"/>
        <v>24</v>
      </c>
      <c r="B27" s="67" t="str">
        <f t="shared" si="8"/>
        <v>020004001E</v>
      </c>
      <c r="C27" s="67" t="s">
        <v>579</v>
      </c>
      <c r="D27" s="67" t="str">
        <f t="shared" si="6"/>
        <v>001</v>
      </c>
      <c r="E27" s="67" t="s">
        <v>48</v>
      </c>
      <c r="F27" s="68" t="s">
        <v>363</v>
      </c>
      <c r="G27" s="67" t="s">
        <v>216</v>
      </c>
      <c r="H27" s="68">
        <v>400</v>
      </c>
      <c r="I27" s="68" t="s">
        <v>427</v>
      </c>
      <c r="J27" s="68" t="s">
        <v>582</v>
      </c>
      <c r="K27" s="93" t="s">
        <v>135</v>
      </c>
      <c r="L27" s="67" t="s">
        <v>527</v>
      </c>
      <c r="M27" s="94" t="str">
        <f>VLOOKUP(L27&amp;N27,コード体系!M:N,2,FALSE)</f>
        <v>00</v>
      </c>
      <c r="N27" s="67" t="s">
        <v>75</v>
      </c>
      <c r="O27" s="94" t="str">
        <f>VLOOKUP(L27&amp;N27&amp;P27,コード体系!O:P,2,FALSE)</f>
        <v>04</v>
      </c>
      <c r="P27" s="68" t="s">
        <v>590</v>
      </c>
      <c r="Q27" s="68" t="s">
        <v>364</v>
      </c>
      <c r="R27" s="95">
        <f>COUNTIF(B:B,B27)</f>
        <v>1</v>
      </c>
      <c r="S27" s="96" t="s">
        <v>591</v>
      </c>
      <c r="T27" s="97">
        <f t="shared" si="3"/>
        <v>400</v>
      </c>
      <c r="U27" s="119" t="str">
        <f t="shared" si="11"/>
        <v>020004001E</v>
      </c>
      <c r="V27" s="96" t="str">
        <f t="shared" si="5"/>
        <v>'020004001E': {'message': 'リソース提供手段識別子の値が不正です。リクエストパラメータの値を確認してください。', 'http_status_code': 400},</v>
      </c>
    </row>
    <row r="28" spans="1:22" s="95" customFormat="1" ht="75">
      <c r="A28" s="67">
        <f t="shared" si="0"/>
        <v>25</v>
      </c>
      <c r="B28" s="67" t="str">
        <f t="shared" si="8"/>
        <v>020004002E</v>
      </c>
      <c r="C28" s="67" t="s">
        <v>592</v>
      </c>
      <c r="D28" s="67" t="str">
        <f t="shared" si="6"/>
        <v>002</v>
      </c>
      <c r="E28" s="67" t="s">
        <v>48</v>
      </c>
      <c r="F28" s="68" t="s">
        <v>224</v>
      </c>
      <c r="G28" s="67" t="s">
        <v>216</v>
      </c>
      <c r="H28" s="68" t="s">
        <v>556</v>
      </c>
      <c r="I28" s="68" t="s">
        <v>593</v>
      </c>
      <c r="J28" s="68" t="s">
        <v>226</v>
      </c>
      <c r="K28" s="93" t="s">
        <v>135</v>
      </c>
      <c r="L28" s="67" t="s">
        <v>527</v>
      </c>
      <c r="M28" s="94" t="str">
        <f>VLOOKUP(L28&amp;N28,コード体系!M:N,2,FALSE)</f>
        <v>00</v>
      </c>
      <c r="N28" s="67" t="s">
        <v>75</v>
      </c>
      <c r="O28" s="94" t="str">
        <f>VLOOKUP(L28&amp;N28&amp;P28,コード体系!O:P,2,FALSE)</f>
        <v>04</v>
      </c>
      <c r="P28" s="68" t="s">
        <v>590</v>
      </c>
      <c r="Q28" s="68" t="s">
        <v>593</v>
      </c>
      <c r="R28" s="95">
        <f>COUNTIF(B:B,B28)</f>
        <v>1</v>
      </c>
      <c r="S28" s="96" t="s">
        <v>228</v>
      </c>
      <c r="T28" s="97" t="str">
        <f t="shared" si="3"/>
        <v/>
      </c>
      <c r="U28" s="119" t="str">
        <f t="shared" si="11"/>
        <v>020004002E</v>
      </c>
      <c r="V28" s="96" t="str">
        <f t="shared" si="5"/>
        <v>'020004002E': {'message': 'エラーが発生しました。エラー内容:{0[0]}'},</v>
      </c>
    </row>
    <row r="29" spans="1:22" s="95" customFormat="1" ht="75">
      <c r="A29" s="67">
        <f t="shared" si="0"/>
        <v>26</v>
      </c>
      <c r="B29" s="67" t="str">
        <f t="shared" si="8"/>
        <v>020004003E</v>
      </c>
      <c r="C29" s="67" t="s">
        <v>592</v>
      </c>
      <c r="D29" s="67" t="str">
        <f t="shared" si="6"/>
        <v>003</v>
      </c>
      <c r="E29" s="67" t="s">
        <v>48</v>
      </c>
      <c r="F29" s="68" t="s">
        <v>224</v>
      </c>
      <c r="G29" s="67" t="s">
        <v>216</v>
      </c>
      <c r="H29" s="68" t="s">
        <v>558</v>
      </c>
      <c r="I29" s="68" t="s">
        <v>559</v>
      </c>
      <c r="J29" s="68" t="s">
        <v>226</v>
      </c>
      <c r="K29" s="93" t="s">
        <v>135</v>
      </c>
      <c r="L29" s="67" t="s">
        <v>527</v>
      </c>
      <c r="M29" s="94" t="str">
        <f>VLOOKUP(L29&amp;N29,コード体系!M:N,2,FALSE)</f>
        <v>00</v>
      </c>
      <c r="N29" s="67" t="s">
        <v>75</v>
      </c>
      <c r="O29" s="94" t="str">
        <f>VLOOKUP(L29&amp;N29&amp;P29,コード体系!O:P,2,FALSE)</f>
        <v>04</v>
      </c>
      <c r="P29" s="68" t="s">
        <v>590</v>
      </c>
      <c r="Q29" s="68" t="s">
        <v>559</v>
      </c>
      <c r="R29" s="95">
        <f>COUNTIF(B:B,B29)</f>
        <v>1</v>
      </c>
      <c r="S29" s="96" t="s">
        <v>228</v>
      </c>
      <c r="T29" s="97" t="str">
        <f t="shared" si="3"/>
        <v/>
      </c>
      <c r="U29" s="119" t="str">
        <f t="shared" si="11"/>
        <v>020004003E</v>
      </c>
      <c r="V29" s="96" t="str">
        <f t="shared" si="5"/>
        <v>'020004003E': {'message': 'エラーが発生しました。エラー内容:{0[0]}'},</v>
      </c>
    </row>
    <row r="30" spans="1:22" s="16" customFormat="1" ht="75">
      <c r="A30" s="69">
        <f t="shared" si="0"/>
        <v>27</v>
      </c>
      <c r="B30" s="69" t="str">
        <f>K30&amp;M30&amp;O30&amp;D30&amp;E30</f>
        <v>020004004E</v>
      </c>
      <c r="C30" s="69" t="s">
        <v>560</v>
      </c>
      <c r="D30" s="69" t="str">
        <f t="shared" si="6"/>
        <v>004</v>
      </c>
      <c r="E30" s="69" t="s">
        <v>48</v>
      </c>
      <c r="F30" s="70" t="s">
        <v>561</v>
      </c>
      <c r="G30" s="69" t="s">
        <v>216</v>
      </c>
      <c r="H30" s="70">
        <v>500</v>
      </c>
      <c r="I30" s="70" t="s">
        <v>562</v>
      </c>
      <c r="J30" s="70" t="s">
        <v>563</v>
      </c>
      <c r="K30" s="112" t="s">
        <v>67</v>
      </c>
      <c r="L30" s="70" t="s">
        <v>527</v>
      </c>
      <c r="M30" s="72" t="str">
        <f>VLOOKUP(L30&amp;N30,コード体系!M:N,2,FALSE)</f>
        <v>00</v>
      </c>
      <c r="N30" s="69" t="s">
        <v>75</v>
      </c>
      <c r="O30" s="72" t="str">
        <f>VLOOKUP(L30&amp;N30&amp;P30,コード体系!O:P,2,FALSE)</f>
        <v>04</v>
      </c>
      <c r="P30" s="70" t="s">
        <v>590</v>
      </c>
      <c r="Q30" s="70" t="s">
        <v>564</v>
      </c>
      <c r="R30" s="16">
        <f>COUNTIF(B:B,B30)</f>
        <v>1</v>
      </c>
      <c r="S30" s="109" t="s">
        <v>594</v>
      </c>
      <c r="T30" s="110">
        <f t="shared" si="3"/>
        <v>500</v>
      </c>
      <c r="U30" s="111" t="str">
        <f t="shared" si="11"/>
        <v>020004004E</v>
      </c>
      <c r="V30" s="109" t="str">
        <f t="shared" si="5"/>
        <v>'020004004E': {'message': '取得したコネクタロケーションから、提供者データ交換コネクタURLが取得できませんでした。CADDE管理者に問い合わせてください。', 'http_status_code': 500},</v>
      </c>
    </row>
    <row r="31" spans="1:22" s="95" customFormat="1" ht="75">
      <c r="A31" s="67">
        <f t="shared" si="0"/>
        <v>28</v>
      </c>
      <c r="B31" s="67" t="str">
        <f t="shared" si="8"/>
        <v>020004005E</v>
      </c>
      <c r="C31" s="67" t="s">
        <v>587</v>
      </c>
      <c r="D31" s="67" t="str">
        <f t="shared" si="6"/>
        <v>005</v>
      </c>
      <c r="E31" s="67" t="s">
        <v>48</v>
      </c>
      <c r="F31" s="68" t="s">
        <v>417</v>
      </c>
      <c r="G31" s="67" t="s">
        <v>216</v>
      </c>
      <c r="H31" s="68">
        <v>400</v>
      </c>
      <c r="I31" s="68" t="s">
        <v>588</v>
      </c>
      <c r="J31" s="68" t="s">
        <v>589</v>
      </c>
      <c r="K31" s="93" t="s">
        <v>135</v>
      </c>
      <c r="L31" s="67" t="s">
        <v>527</v>
      </c>
      <c r="M31" s="94" t="str">
        <f>VLOOKUP(L31&amp;N31,コード体系!M:N,2,FALSE)</f>
        <v>00</v>
      </c>
      <c r="N31" s="67" t="s">
        <v>75</v>
      </c>
      <c r="O31" s="94" t="str">
        <f>VLOOKUP(L31&amp;N31&amp;P31,コード体系!O:P,2,FALSE)</f>
        <v>04</v>
      </c>
      <c r="P31" s="68" t="s">
        <v>590</v>
      </c>
      <c r="Q31" s="68" t="s">
        <v>588</v>
      </c>
      <c r="R31" s="95">
        <f>COUNTIF(B:B,B31)</f>
        <v>1</v>
      </c>
      <c r="S31" s="96" t="s">
        <v>421</v>
      </c>
      <c r="T31" s="97">
        <f t="shared" si="3"/>
        <v>400</v>
      </c>
      <c r="U31" s="119" t="str">
        <f t="shared" si="11"/>
        <v>020004005E</v>
      </c>
      <c r="V31" s="96" t="str">
        <f t="shared" si="5"/>
        <v>'020004005E': {'message': 'データ提供IFが使用するカスタムヘッダーの変換に失敗しました。データ提供IFが使用するカスタムヘッダーを確認してください。', 'http_status_code': 400},</v>
      </c>
    </row>
    <row r="32" spans="1:22" s="95" customFormat="1" ht="60">
      <c r="A32" s="67">
        <f t="shared" si="0"/>
        <v>29</v>
      </c>
      <c r="B32" s="67" t="str">
        <f t="shared" si="8"/>
        <v>020004006E</v>
      </c>
      <c r="C32" s="67" t="s">
        <v>595</v>
      </c>
      <c r="D32" s="67" t="str">
        <f t="shared" si="6"/>
        <v>006</v>
      </c>
      <c r="E32" s="67" t="s">
        <v>48</v>
      </c>
      <c r="F32" s="68" t="s">
        <v>224</v>
      </c>
      <c r="G32" s="67" t="s">
        <v>216</v>
      </c>
      <c r="H32" s="68" t="s">
        <v>596</v>
      </c>
      <c r="I32" s="68" t="s">
        <v>597</v>
      </c>
      <c r="J32" s="68" t="s">
        <v>226</v>
      </c>
      <c r="K32" s="93" t="s">
        <v>135</v>
      </c>
      <c r="L32" s="67" t="s">
        <v>527</v>
      </c>
      <c r="M32" s="94" t="str">
        <f>VLOOKUP(L32&amp;N32,コード体系!M:N,2,FALSE)</f>
        <v>00</v>
      </c>
      <c r="N32" s="67" t="s">
        <v>75</v>
      </c>
      <c r="O32" s="94" t="str">
        <f>VLOOKUP(L32&amp;N32&amp;P32,コード体系!O:P,2,FALSE)</f>
        <v>04</v>
      </c>
      <c r="P32" s="68" t="s">
        <v>590</v>
      </c>
      <c r="Q32" s="68" t="s">
        <v>597</v>
      </c>
      <c r="R32" s="95">
        <f>COUNTIF(B:B,B32)</f>
        <v>1</v>
      </c>
      <c r="S32" s="96" t="s">
        <v>228</v>
      </c>
      <c r="T32" s="97" t="str">
        <f t="shared" si="3"/>
        <v/>
      </c>
      <c r="U32" s="119" t="str">
        <f t="shared" si="11"/>
        <v>020004006E</v>
      </c>
      <c r="V32" s="96" t="str">
        <f t="shared" si="5"/>
        <v>'020004006E': {'message': 'エラーが発生しました。エラー内容:{0[0]}'},</v>
      </c>
    </row>
    <row r="33" spans="1:22" s="95" customFormat="1" ht="45">
      <c r="A33" s="67">
        <f t="shared" si="0"/>
        <v>30</v>
      </c>
      <c r="B33" s="67" t="str">
        <f t="shared" si="8"/>
        <v>020004007E</v>
      </c>
      <c r="C33" s="67" t="s">
        <v>592</v>
      </c>
      <c r="D33" s="67" t="str">
        <f t="shared" si="6"/>
        <v>007</v>
      </c>
      <c r="E33" s="67" t="s">
        <v>48</v>
      </c>
      <c r="F33" s="68" t="s">
        <v>224</v>
      </c>
      <c r="G33" s="67" t="s">
        <v>216</v>
      </c>
      <c r="H33" s="68"/>
      <c r="I33" s="68" t="s">
        <v>598</v>
      </c>
      <c r="J33" s="68" t="s">
        <v>226</v>
      </c>
      <c r="K33" s="93" t="s">
        <v>135</v>
      </c>
      <c r="L33" s="67" t="s">
        <v>527</v>
      </c>
      <c r="M33" s="94" t="str">
        <f>VLOOKUP(L33&amp;N33,コード体系!M:N,2,FALSE)</f>
        <v>00</v>
      </c>
      <c r="N33" s="67" t="s">
        <v>75</v>
      </c>
      <c r="O33" s="94" t="str">
        <f>VLOOKUP(L33&amp;N33&amp;P33,コード体系!O:P,2,FALSE)</f>
        <v>04</v>
      </c>
      <c r="P33" s="68" t="s">
        <v>590</v>
      </c>
      <c r="Q33" s="68" t="s">
        <v>598</v>
      </c>
      <c r="R33" s="95">
        <f>COUNTIF(B:B,B33)</f>
        <v>1</v>
      </c>
      <c r="S33" s="96" t="s">
        <v>228</v>
      </c>
      <c r="T33" s="97">
        <f t="shared" si="3"/>
        <v>0</v>
      </c>
      <c r="U33" s="119" t="str">
        <f t="shared" si="11"/>
        <v>020004007E</v>
      </c>
      <c r="V33" s="96" t="str">
        <f t="shared" si="5"/>
        <v>'020004007E': {'message': 'エラーが発生しました。エラー内容:{0[0]}', 'http_status_code': 0},</v>
      </c>
    </row>
    <row r="34" spans="1:22" s="95" customFormat="1" ht="75">
      <c r="A34" s="67">
        <f t="shared" si="0"/>
        <v>31</v>
      </c>
      <c r="B34" s="67" t="str">
        <f t="shared" si="8"/>
        <v>020004008E</v>
      </c>
      <c r="C34" s="67" t="s">
        <v>599</v>
      </c>
      <c r="D34" s="67" t="str">
        <f t="shared" si="6"/>
        <v>008</v>
      </c>
      <c r="E34" s="67" t="s">
        <v>48</v>
      </c>
      <c r="F34" s="68" t="s">
        <v>600</v>
      </c>
      <c r="G34" s="67" t="s">
        <v>216</v>
      </c>
      <c r="H34" s="68">
        <v>500</v>
      </c>
      <c r="I34" s="68" t="s">
        <v>601</v>
      </c>
      <c r="J34" s="68" t="s">
        <v>242</v>
      </c>
      <c r="K34" s="93" t="s">
        <v>135</v>
      </c>
      <c r="L34" s="67" t="s">
        <v>527</v>
      </c>
      <c r="M34" s="94" t="str">
        <f>VLOOKUP(L34&amp;N34,コード体系!M:N,2,FALSE)</f>
        <v>00</v>
      </c>
      <c r="N34" s="67" t="s">
        <v>75</v>
      </c>
      <c r="O34" s="94" t="str">
        <f>VLOOKUP(L34&amp;N34&amp;P34,コード体系!O:P,2,FALSE)</f>
        <v>04</v>
      </c>
      <c r="P34" s="68" t="s">
        <v>590</v>
      </c>
      <c r="Q34" s="68" t="s">
        <v>602</v>
      </c>
      <c r="R34" s="95">
        <f>COUNTIF(B:B,B34)</f>
        <v>1</v>
      </c>
      <c r="S34" s="96" t="s">
        <v>603</v>
      </c>
      <c r="T34" s="97">
        <f t="shared" si="3"/>
        <v>500</v>
      </c>
      <c r="U34" s="119" t="str">
        <f t="shared" si="11"/>
        <v>020004008E</v>
      </c>
      <c r="V34" s="96" t="str">
        <f t="shared" si="5"/>
        <v>'020004008E': {'message': '有効な利用者トークンが設定されておりません。有効な利用者トークンを設定してください。', 'http_status_code': 500},</v>
      </c>
    </row>
    <row r="35" spans="1:22" s="95" customFormat="1" ht="45">
      <c r="A35" s="67">
        <f t="shared" si="0"/>
        <v>32</v>
      </c>
      <c r="B35" s="67" t="str">
        <f t="shared" si="8"/>
        <v>020004009E</v>
      </c>
      <c r="C35" s="67" t="s">
        <v>592</v>
      </c>
      <c r="D35" s="67" t="str">
        <f t="shared" si="6"/>
        <v>009</v>
      </c>
      <c r="E35" s="67" t="s">
        <v>48</v>
      </c>
      <c r="F35" s="68" t="s">
        <v>224</v>
      </c>
      <c r="G35" s="67" t="s">
        <v>216</v>
      </c>
      <c r="H35" s="68"/>
      <c r="I35" s="68" t="s">
        <v>604</v>
      </c>
      <c r="J35" s="68" t="s">
        <v>226</v>
      </c>
      <c r="K35" s="93" t="s">
        <v>135</v>
      </c>
      <c r="L35" s="67" t="s">
        <v>527</v>
      </c>
      <c r="M35" s="94" t="str">
        <f>VLOOKUP(L35&amp;N35,コード体系!M:N,2,FALSE)</f>
        <v>00</v>
      </c>
      <c r="N35" s="67" t="s">
        <v>75</v>
      </c>
      <c r="O35" s="94" t="str">
        <f>VLOOKUP(L35&amp;N35&amp;P35,コード体系!O:P,2,FALSE)</f>
        <v>04</v>
      </c>
      <c r="P35" s="68" t="s">
        <v>590</v>
      </c>
      <c r="Q35" s="68" t="s">
        <v>604</v>
      </c>
      <c r="R35" s="95">
        <f>COUNTIF(B:B,B35)</f>
        <v>1</v>
      </c>
      <c r="S35" s="96" t="s">
        <v>228</v>
      </c>
      <c r="T35" s="97">
        <f t="shared" si="3"/>
        <v>0</v>
      </c>
      <c r="U35" s="119" t="str">
        <f t="shared" si="11"/>
        <v>020004009E</v>
      </c>
      <c r="V35" s="96" t="str">
        <f t="shared" si="5"/>
        <v>'020004009E': {'message': 'エラーが発生しました。エラー内容:{0[0]}', 'http_status_code': 0},</v>
      </c>
    </row>
    <row r="36" spans="1:22" s="95" customFormat="1" ht="90">
      <c r="A36" s="67">
        <f t="shared" si="0"/>
        <v>33</v>
      </c>
      <c r="B36" s="67" t="str">
        <f t="shared" si="8"/>
        <v>020005001N</v>
      </c>
      <c r="C36" s="67" t="s">
        <v>605</v>
      </c>
      <c r="D36" s="67" t="str">
        <f t="shared" si="6"/>
        <v>001</v>
      </c>
      <c r="E36" s="67" t="s">
        <v>238</v>
      </c>
      <c r="F36" s="68" t="s">
        <v>606</v>
      </c>
      <c r="G36" s="67" t="s">
        <v>240</v>
      </c>
      <c r="H36" s="68">
        <v>200</v>
      </c>
      <c r="I36" s="68" t="s">
        <v>607</v>
      </c>
      <c r="J36" s="68" t="s">
        <v>242</v>
      </c>
      <c r="K36" s="93" t="s">
        <v>135</v>
      </c>
      <c r="L36" s="67" t="s">
        <v>527</v>
      </c>
      <c r="M36" s="94" t="str">
        <f>VLOOKUP(L36&amp;N36,コード体系!M:N,2,FALSE)</f>
        <v>00</v>
      </c>
      <c r="N36" s="67" t="s">
        <v>75</v>
      </c>
      <c r="O36" s="94" t="str">
        <f>VLOOKUP(L36&amp;N36&amp;P36,コード体系!O:P,2,FALSE)</f>
        <v>05</v>
      </c>
      <c r="P36" s="68" t="s">
        <v>148</v>
      </c>
      <c r="Q36" s="68" t="s">
        <v>608</v>
      </c>
      <c r="R36" s="95">
        <f>COUNTIF(B:B,B36)</f>
        <v>1</v>
      </c>
      <c r="S36" s="96" t="s">
        <v>609</v>
      </c>
      <c r="T36" s="97">
        <f t="shared" si="3"/>
        <v>200</v>
      </c>
      <c r="U36" s="119" t="str">
        <f t="shared" si="11"/>
        <v>020005001N</v>
      </c>
      <c r="V36" s="96" t="str">
        <f t="shared" si="5"/>
        <v>'020005001N': {'message': '交換実績記録用リソースID: {0[0]}, 履歴取得方向:{0[1]}, 検索深度:{0[2]}', 'http_status_code': 200},</v>
      </c>
    </row>
    <row r="37" spans="1:22" s="16" customFormat="1" ht="45">
      <c r="A37" s="69">
        <f t="shared" ref="A37:A74" si="12">ROW()-ROW(A$3)</f>
        <v>34</v>
      </c>
      <c r="B37" s="69" t="str">
        <f t="shared" ref="B37:B39" si="13">K37&amp;M37&amp;O37&amp;D37&amp;E37</f>
        <v>020005002E</v>
      </c>
      <c r="C37" s="69" t="s">
        <v>169</v>
      </c>
      <c r="D37" s="69" t="str">
        <f t="shared" si="6"/>
        <v>002</v>
      </c>
      <c r="E37" s="69" t="s">
        <v>48</v>
      </c>
      <c r="F37" s="70" t="s">
        <v>231</v>
      </c>
      <c r="G37" s="69" t="s">
        <v>216</v>
      </c>
      <c r="H37" s="70">
        <v>400</v>
      </c>
      <c r="I37" s="70" t="s">
        <v>258</v>
      </c>
      <c r="J37" s="70" t="s">
        <v>289</v>
      </c>
      <c r="K37" s="71" t="s">
        <v>135</v>
      </c>
      <c r="L37" s="69" t="s">
        <v>527</v>
      </c>
      <c r="M37" s="72" t="str">
        <f>VLOOKUP(L37&amp;N37,コード体系!M:N,2,FALSE)</f>
        <v>00</v>
      </c>
      <c r="N37" s="69" t="s">
        <v>75</v>
      </c>
      <c r="O37" s="72" t="str">
        <f>VLOOKUP(L37&amp;N37&amp;P37,コード体系!O:P,2,FALSE)</f>
        <v>05</v>
      </c>
      <c r="P37" s="70" t="s">
        <v>148</v>
      </c>
      <c r="Q37" s="70" t="s">
        <v>610</v>
      </c>
      <c r="R37" s="16">
        <f>COUNTIF(B:B,B37)</f>
        <v>1</v>
      </c>
      <c r="S37" s="109" t="s">
        <v>235</v>
      </c>
      <c r="T37" s="110">
        <f t="shared" si="3"/>
        <v>400</v>
      </c>
      <c r="U37" s="123" t="str">
        <f t="shared" si="11"/>
        <v>020005002E</v>
      </c>
      <c r="V37" s="109" t="str">
        <f t="shared" si="5"/>
        <v>'020005002E': {'message': 'パラメータが不正です。リクエストパラメータの値を確認してください。', 'http_status_code': 400},</v>
      </c>
    </row>
    <row r="38" spans="1:22" s="16" customFormat="1" ht="45">
      <c r="A38" s="69">
        <f t="shared" si="12"/>
        <v>35</v>
      </c>
      <c r="B38" s="69" t="str">
        <f t="shared" si="13"/>
        <v>020005003E</v>
      </c>
      <c r="C38" s="69" t="s">
        <v>169</v>
      </c>
      <c r="D38" s="69" t="str">
        <f t="shared" si="6"/>
        <v>003</v>
      </c>
      <c r="E38" s="69" t="s">
        <v>48</v>
      </c>
      <c r="F38" s="70" t="s">
        <v>231</v>
      </c>
      <c r="G38" s="69" t="s">
        <v>216</v>
      </c>
      <c r="H38" s="70">
        <v>400</v>
      </c>
      <c r="I38" s="70" t="s">
        <v>258</v>
      </c>
      <c r="J38" s="70" t="s">
        <v>289</v>
      </c>
      <c r="K38" s="71" t="s">
        <v>135</v>
      </c>
      <c r="L38" s="69" t="s">
        <v>527</v>
      </c>
      <c r="M38" s="72" t="str">
        <f>VLOOKUP(L38&amp;N38,コード体系!M:N,2,FALSE)</f>
        <v>00</v>
      </c>
      <c r="N38" s="69" t="s">
        <v>75</v>
      </c>
      <c r="O38" s="72" t="str">
        <f>VLOOKUP(L38&amp;N38&amp;P38,コード体系!O:P,2,FALSE)</f>
        <v>05</v>
      </c>
      <c r="P38" s="70" t="s">
        <v>148</v>
      </c>
      <c r="Q38" s="70" t="s">
        <v>611</v>
      </c>
      <c r="R38" s="16">
        <f>COUNTIF(B:B,B38)</f>
        <v>1</v>
      </c>
      <c r="S38" s="109" t="s">
        <v>235</v>
      </c>
      <c r="T38" s="110">
        <f t="shared" si="3"/>
        <v>400</v>
      </c>
      <c r="U38" s="123" t="str">
        <f t="shared" si="11"/>
        <v>020005003E</v>
      </c>
      <c r="V38" s="109" t="str">
        <f t="shared" si="5"/>
        <v>'020005003E': {'message': 'パラメータが不正です。リクエストパラメータの値を確認してください。', 'http_status_code': 400},</v>
      </c>
    </row>
    <row r="39" spans="1:22" s="16" customFormat="1" ht="75">
      <c r="A39" s="69">
        <f t="shared" si="12"/>
        <v>36</v>
      </c>
      <c r="B39" s="69" t="str">
        <f t="shared" si="13"/>
        <v>020005004E</v>
      </c>
      <c r="C39" s="69" t="s">
        <v>169</v>
      </c>
      <c r="D39" s="69" t="str">
        <f t="shared" si="6"/>
        <v>004</v>
      </c>
      <c r="E39" s="69" t="s">
        <v>48</v>
      </c>
      <c r="F39" s="70" t="s">
        <v>522</v>
      </c>
      <c r="G39" s="69" t="s">
        <v>216</v>
      </c>
      <c r="H39" s="70" t="s">
        <v>556</v>
      </c>
      <c r="I39" s="70" t="s">
        <v>557</v>
      </c>
      <c r="J39" s="70" t="s">
        <v>226</v>
      </c>
      <c r="K39" s="71" t="s">
        <v>135</v>
      </c>
      <c r="L39" s="69" t="s">
        <v>527</v>
      </c>
      <c r="M39" s="72" t="str">
        <f>VLOOKUP(L39&amp;N39,コード体系!M:N,2,FALSE)</f>
        <v>00</v>
      </c>
      <c r="N39" s="69" t="s">
        <v>75</v>
      </c>
      <c r="O39" s="72" t="str">
        <f>VLOOKUP(L39&amp;N39&amp;P39,コード体系!O:P,2,FALSE)</f>
        <v>05</v>
      </c>
      <c r="P39" s="70" t="s">
        <v>148</v>
      </c>
      <c r="Q39" s="70" t="s">
        <v>557</v>
      </c>
      <c r="R39" s="16">
        <f>COUNTIF(B:B,B39)</f>
        <v>1</v>
      </c>
      <c r="S39" s="109" t="s">
        <v>612</v>
      </c>
      <c r="T39" s="110" t="str">
        <f t="shared" si="3"/>
        <v/>
      </c>
      <c r="U39" s="123" t="str">
        <f t="shared" si="11"/>
        <v>020005004E</v>
      </c>
      <c r="V39" s="109" t="str">
        <f t="shared" si="5"/>
        <v>'020005004E': {'message': '来歴管理I/Fからのレスポンスを正常に取得できませんでした'},</v>
      </c>
    </row>
    <row r="40" spans="1:22" s="95" customFormat="1" ht="60">
      <c r="A40" s="67">
        <f t="shared" si="12"/>
        <v>37</v>
      </c>
      <c r="B40" s="67" t="str">
        <f>K40&amp;M40&amp;O40&amp;D40&amp;E40</f>
        <v>020005005E</v>
      </c>
      <c r="C40" s="67" t="s">
        <v>613</v>
      </c>
      <c r="D40" s="67" t="str">
        <f t="shared" si="6"/>
        <v>005</v>
      </c>
      <c r="E40" s="67" t="s">
        <v>48</v>
      </c>
      <c r="F40" s="68" t="s">
        <v>224</v>
      </c>
      <c r="G40" s="67" t="s">
        <v>216</v>
      </c>
      <c r="H40" s="68" t="s">
        <v>614</v>
      </c>
      <c r="I40" s="68" t="s">
        <v>615</v>
      </c>
      <c r="J40" s="68" t="s">
        <v>226</v>
      </c>
      <c r="K40" s="93" t="s">
        <v>135</v>
      </c>
      <c r="L40" s="67" t="s">
        <v>527</v>
      </c>
      <c r="M40" s="94" t="str">
        <f>VLOOKUP(L40&amp;N40,コード体系!M:N,2,FALSE)</f>
        <v>00</v>
      </c>
      <c r="N40" s="67" t="s">
        <v>75</v>
      </c>
      <c r="O40" s="94" t="str">
        <f>VLOOKUP(L40&amp;N40&amp;P40,コード体系!O:P,2,FALSE)</f>
        <v>05</v>
      </c>
      <c r="P40" s="68" t="s">
        <v>148</v>
      </c>
      <c r="Q40" s="68" t="s">
        <v>616</v>
      </c>
      <c r="R40" s="95">
        <f>COUNTIF(B:B,B40)</f>
        <v>1</v>
      </c>
      <c r="S40" s="96" t="s">
        <v>228</v>
      </c>
      <c r="T40" s="97" t="str">
        <f t="shared" si="3"/>
        <v/>
      </c>
      <c r="U40" s="119" t="str">
        <f t="shared" si="11"/>
        <v>020005005E</v>
      </c>
      <c r="V40" s="96" t="str">
        <f t="shared" si="5"/>
        <v>'020005005E': {'message': 'エラーが発生しました。エラー内容:{0[0]}'},</v>
      </c>
    </row>
    <row r="41" spans="1:22" s="95" customFormat="1" ht="60">
      <c r="A41" s="67">
        <f t="shared" si="12"/>
        <v>38</v>
      </c>
      <c r="B41" s="67" t="str">
        <f>K41&amp;M41&amp;O41&amp;D41&amp;E41</f>
        <v>020005006E</v>
      </c>
      <c r="C41" s="67" t="s">
        <v>617</v>
      </c>
      <c r="D41" s="67" t="str">
        <f>TEXT(IF(EXACT(M40&amp;O40,M41&amp;O41),D40+1,1),"000")</f>
        <v>006</v>
      </c>
      <c r="E41" s="67" t="s">
        <v>48</v>
      </c>
      <c r="F41" s="68" t="s">
        <v>618</v>
      </c>
      <c r="G41" s="67" t="s">
        <v>216</v>
      </c>
      <c r="H41" s="68">
        <v>500</v>
      </c>
      <c r="I41" s="68" t="s">
        <v>619</v>
      </c>
      <c r="J41" s="68" t="s">
        <v>620</v>
      </c>
      <c r="K41" s="93" t="s">
        <v>135</v>
      </c>
      <c r="L41" s="67" t="s">
        <v>527</v>
      </c>
      <c r="M41" s="94" t="str">
        <f>VLOOKUP(L41&amp;N41,コード体系!M:N,2,FALSE)</f>
        <v>00</v>
      </c>
      <c r="N41" s="67" t="s">
        <v>75</v>
      </c>
      <c r="O41" s="94" t="str">
        <f>VLOOKUP(L41&amp;N41&amp;P41,コード体系!O:P,2,FALSE)</f>
        <v>05</v>
      </c>
      <c r="P41" s="68" t="s">
        <v>148</v>
      </c>
      <c r="Q41" s="68" t="s">
        <v>621</v>
      </c>
      <c r="R41" s="95">
        <f>COUNTIF(B:B,B41)</f>
        <v>1</v>
      </c>
      <c r="S41" s="96" t="s">
        <v>612</v>
      </c>
      <c r="T41" s="97">
        <f t="shared" si="3"/>
        <v>500</v>
      </c>
      <c r="U41" s="119" t="str">
        <f t="shared" si="11"/>
        <v>020005006E</v>
      </c>
      <c r="V41" s="96" t="str">
        <f t="shared" si="5"/>
        <v>'020005006E': {'message': '来歴管理I/Fからのレスポンスを正常に取得できませんでした', 'http_status_code': 500},</v>
      </c>
    </row>
    <row r="42" spans="1:22" s="95" customFormat="1" ht="60">
      <c r="A42" s="67">
        <f t="shared" si="12"/>
        <v>39</v>
      </c>
      <c r="B42" s="67" t="str">
        <f t="shared" si="8"/>
        <v>020006001N</v>
      </c>
      <c r="C42" s="67" t="s">
        <v>622</v>
      </c>
      <c r="D42" s="67" t="str">
        <f t="shared" ref="D42:D77" si="14">TEXT(IF(EXACT(M41&amp;O41,M42&amp;O42),D41+1,1),"000")</f>
        <v>001</v>
      </c>
      <c r="E42" s="67" t="s">
        <v>238</v>
      </c>
      <c r="F42" s="68" t="s">
        <v>623</v>
      </c>
      <c r="G42" s="67" t="s">
        <v>240</v>
      </c>
      <c r="H42" s="68">
        <v>200</v>
      </c>
      <c r="I42" s="68" t="s">
        <v>607</v>
      </c>
      <c r="J42" s="68" t="s">
        <v>242</v>
      </c>
      <c r="K42" s="93" t="s">
        <v>135</v>
      </c>
      <c r="L42" s="67" t="s">
        <v>527</v>
      </c>
      <c r="M42" s="94" t="str">
        <f>VLOOKUP(L42&amp;N42,コード体系!M:N,2,FALSE)</f>
        <v>00</v>
      </c>
      <c r="N42" s="67" t="s">
        <v>75</v>
      </c>
      <c r="O42" s="94" t="str">
        <f>VLOOKUP(L42&amp;N42&amp;P42,コード体系!O:P,2,FALSE)</f>
        <v>06</v>
      </c>
      <c r="P42" s="68" t="s">
        <v>153</v>
      </c>
      <c r="Q42" s="68" t="s">
        <v>607</v>
      </c>
      <c r="R42" s="95">
        <f>COUNTIF(B:B,B42)</f>
        <v>1</v>
      </c>
      <c r="S42" s="96" t="s">
        <v>624</v>
      </c>
      <c r="T42" s="97">
        <f t="shared" si="3"/>
        <v>200</v>
      </c>
      <c r="U42" s="119" t="str">
        <f t="shared" si="11"/>
        <v>020006001N</v>
      </c>
      <c r="V42" s="96" t="str">
        <f t="shared" si="5"/>
        <v>'020006001N': {'message': '履歴ID検索用文字列:{0[0]}', 'http_status_code': 200},</v>
      </c>
    </row>
    <row r="43" spans="1:22" s="16" customFormat="1" ht="75">
      <c r="A43" s="69">
        <f t="shared" si="12"/>
        <v>40</v>
      </c>
      <c r="B43" s="69" t="str">
        <f t="shared" si="8"/>
        <v>020006002E</v>
      </c>
      <c r="C43" s="69" t="s">
        <v>169</v>
      </c>
      <c r="D43" s="69" t="str">
        <f t="shared" si="14"/>
        <v>002</v>
      </c>
      <c r="E43" s="69" t="s">
        <v>48</v>
      </c>
      <c r="F43" s="70" t="s">
        <v>522</v>
      </c>
      <c r="G43" s="69" t="s">
        <v>216</v>
      </c>
      <c r="H43" s="70" t="s">
        <v>556</v>
      </c>
      <c r="I43" s="70" t="s">
        <v>557</v>
      </c>
      <c r="J43" s="70" t="s">
        <v>226</v>
      </c>
      <c r="K43" s="71" t="s">
        <v>135</v>
      </c>
      <c r="L43" s="69" t="s">
        <v>527</v>
      </c>
      <c r="M43" s="72" t="str">
        <f>VLOOKUP(L43&amp;N43,コード体系!M:N,2,FALSE)</f>
        <v>00</v>
      </c>
      <c r="N43" s="69" t="s">
        <v>75</v>
      </c>
      <c r="O43" s="72" t="str">
        <f>VLOOKUP(L43&amp;N43&amp;P43,コード体系!O:P,2,FALSE)</f>
        <v>06</v>
      </c>
      <c r="P43" s="70" t="s">
        <v>153</v>
      </c>
      <c r="Q43" s="70" t="s">
        <v>557</v>
      </c>
      <c r="R43" s="16">
        <f>COUNTIF(B:B,B43)</f>
        <v>1</v>
      </c>
      <c r="S43" s="109" t="s">
        <v>612</v>
      </c>
      <c r="T43" s="110" t="str">
        <f t="shared" si="3"/>
        <v/>
      </c>
      <c r="U43" s="123" t="str">
        <f t="shared" si="11"/>
        <v>020006002E</v>
      </c>
      <c r="V43" s="109" t="str">
        <f t="shared" si="5"/>
        <v>'020006002E': {'message': '来歴管理I/Fからのレスポンスを正常に取得できませんでした'},</v>
      </c>
    </row>
    <row r="44" spans="1:22" s="95" customFormat="1" ht="60">
      <c r="A44" s="67">
        <f t="shared" si="12"/>
        <v>41</v>
      </c>
      <c r="B44" s="67" t="str">
        <f t="shared" si="8"/>
        <v>020006003E</v>
      </c>
      <c r="C44" s="67" t="s">
        <v>625</v>
      </c>
      <c r="D44" s="67" t="str">
        <f t="shared" si="14"/>
        <v>003</v>
      </c>
      <c r="E44" s="67" t="s">
        <v>48</v>
      </c>
      <c r="F44" s="68" t="s">
        <v>224</v>
      </c>
      <c r="G44" s="67" t="s">
        <v>216</v>
      </c>
      <c r="H44" s="68" t="s">
        <v>614</v>
      </c>
      <c r="I44" s="68" t="s">
        <v>626</v>
      </c>
      <c r="J44" s="68" t="s">
        <v>226</v>
      </c>
      <c r="K44" s="93" t="s">
        <v>135</v>
      </c>
      <c r="L44" s="67" t="s">
        <v>527</v>
      </c>
      <c r="M44" s="94" t="str">
        <f>VLOOKUP(L44&amp;N44,コード体系!M:N,2,FALSE)</f>
        <v>00</v>
      </c>
      <c r="N44" s="67" t="s">
        <v>75</v>
      </c>
      <c r="O44" s="94" t="str">
        <f>VLOOKUP(L44&amp;N44&amp;P44,コード体系!O:P,2,FALSE)</f>
        <v>06</v>
      </c>
      <c r="P44" s="68" t="s">
        <v>149</v>
      </c>
      <c r="Q44" s="68" t="s">
        <v>627</v>
      </c>
      <c r="R44" s="95">
        <f>COUNTIF(B:B,B44)</f>
        <v>1</v>
      </c>
      <c r="S44" s="96" t="s">
        <v>228</v>
      </c>
      <c r="T44" s="97" t="str">
        <f t="shared" si="3"/>
        <v/>
      </c>
      <c r="U44" s="119" t="str">
        <f t="shared" si="11"/>
        <v>020006003E</v>
      </c>
      <c r="V44" s="96" t="str">
        <f t="shared" si="5"/>
        <v>'020006003E': {'message': 'エラーが発生しました。エラー内容:{0[0]}'},</v>
      </c>
    </row>
    <row r="45" spans="1:22" s="95" customFormat="1" ht="60">
      <c r="A45" s="67">
        <f t="shared" si="12"/>
        <v>42</v>
      </c>
      <c r="B45" s="67" t="str">
        <f t="shared" si="8"/>
        <v>020006004E</v>
      </c>
      <c r="C45" s="67" t="s">
        <v>628</v>
      </c>
      <c r="D45" s="67" t="str">
        <f t="shared" si="14"/>
        <v>004</v>
      </c>
      <c r="E45" s="67" t="s">
        <v>48</v>
      </c>
      <c r="F45" s="68" t="s">
        <v>629</v>
      </c>
      <c r="G45" s="67" t="s">
        <v>216</v>
      </c>
      <c r="H45" s="68">
        <v>500</v>
      </c>
      <c r="I45" s="68" t="s">
        <v>630</v>
      </c>
      <c r="J45" s="68" t="s">
        <v>620</v>
      </c>
      <c r="K45" s="93" t="s">
        <v>135</v>
      </c>
      <c r="L45" s="67" t="s">
        <v>527</v>
      </c>
      <c r="M45" s="94" t="str">
        <f>VLOOKUP(L45&amp;N45,コード体系!M:N,2,FALSE)</f>
        <v>00</v>
      </c>
      <c r="N45" s="67" t="s">
        <v>75</v>
      </c>
      <c r="O45" s="94" t="str">
        <f>VLOOKUP(L45&amp;N45&amp;P45,コード体系!O:P,2,FALSE)</f>
        <v>06</v>
      </c>
      <c r="P45" s="68" t="s">
        <v>149</v>
      </c>
      <c r="Q45" s="68" t="s">
        <v>631</v>
      </c>
      <c r="R45" s="95">
        <f>COUNTIF(B:B,B45)</f>
        <v>1</v>
      </c>
      <c r="S45" s="96" t="s">
        <v>612</v>
      </c>
      <c r="T45" s="97">
        <f t="shared" si="3"/>
        <v>500</v>
      </c>
      <c r="U45" s="119" t="str">
        <f t="shared" si="11"/>
        <v>020006004E</v>
      </c>
      <c r="V45" s="96" t="str">
        <f t="shared" si="5"/>
        <v>'020006004E': {'message': '来歴管理I/Fからのレスポンスを正常に取得できませんでした', 'http_status_code': 500},</v>
      </c>
    </row>
    <row r="46" spans="1:22" s="95" customFormat="1" ht="45">
      <c r="A46" s="67">
        <f t="shared" si="12"/>
        <v>43</v>
      </c>
      <c r="B46" s="67" t="str">
        <f t="shared" si="8"/>
        <v>020101001N</v>
      </c>
      <c r="C46" s="68" t="s">
        <v>632</v>
      </c>
      <c r="D46" s="67" t="str">
        <f t="shared" si="14"/>
        <v>001</v>
      </c>
      <c r="E46" s="67" t="s">
        <v>238</v>
      </c>
      <c r="F46" s="68" t="s">
        <v>633</v>
      </c>
      <c r="G46" s="67" t="s">
        <v>240</v>
      </c>
      <c r="H46" s="68">
        <v>200</v>
      </c>
      <c r="I46" s="68" t="s">
        <v>634</v>
      </c>
      <c r="J46" s="68" t="s">
        <v>242</v>
      </c>
      <c r="K46" s="93" t="s">
        <v>135</v>
      </c>
      <c r="L46" s="67" t="s">
        <v>527</v>
      </c>
      <c r="M46" s="94" t="str">
        <f>VLOOKUP(L46&amp;N46,コード体系!M:N,2,FALSE)</f>
        <v>01</v>
      </c>
      <c r="N46" s="67" t="s">
        <v>173</v>
      </c>
      <c r="O46" s="94" t="str">
        <f>VLOOKUP(L46&amp;N46&amp;P46,コード体系!O:P,2,FALSE)</f>
        <v>01</v>
      </c>
      <c r="P46" s="68" t="s">
        <v>635</v>
      </c>
      <c r="Q46" s="68" t="s">
        <v>634</v>
      </c>
      <c r="R46" s="95">
        <f>COUNTIF(B:B,B46)</f>
        <v>1</v>
      </c>
      <c r="S46" s="96" t="s">
        <v>636</v>
      </c>
      <c r="T46" s="97">
        <f t="shared" si="3"/>
        <v>200</v>
      </c>
      <c r="U46" s="119" t="str">
        <f t="shared" si="11"/>
        <v>020101001N</v>
      </c>
      <c r="V46" s="96" t="str">
        <f t="shared" si="5"/>
        <v>'020101001N': {'message': 'クエリストリング: {0[0]}, 検索種別:{0[1]}', 'http_status_code': 200},</v>
      </c>
    </row>
    <row r="47" spans="1:22" s="95" customFormat="1" ht="45">
      <c r="A47" s="67">
        <f t="shared" si="12"/>
        <v>44</v>
      </c>
      <c r="B47" s="67" t="str">
        <f t="shared" si="8"/>
        <v>020101002E</v>
      </c>
      <c r="C47" s="67" t="s">
        <v>230</v>
      </c>
      <c r="D47" s="67" t="str">
        <f t="shared" si="14"/>
        <v>002</v>
      </c>
      <c r="E47" s="67" t="s">
        <v>48</v>
      </c>
      <c r="F47" s="68" t="s">
        <v>231</v>
      </c>
      <c r="G47" s="67" t="s">
        <v>216</v>
      </c>
      <c r="H47" s="68">
        <v>400</v>
      </c>
      <c r="I47" s="68" t="s">
        <v>637</v>
      </c>
      <c r="J47" s="68" t="s">
        <v>233</v>
      </c>
      <c r="K47" s="93" t="s">
        <v>135</v>
      </c>
      <c r="L47" s="68" t="s">
        <v>527</v>
      </c>
      <c r="M47" s="94" t="str">
        <f>VLOOKUP(L47&amp;N47,コード体系!M:N,2,FALSE)</f>
        <v>01</v>
      </c>
      <c r="N47" s="67" t="s">
        <v>173</v>
      </c>
      <c r="O47" s="94" t="str">
        <f>VLOOKUP(L47&amp;N47&amp;P47,コード体系!O:P,2,FALSE)</f>
        <v>01</v>
      </c>
      <c r="P47" s="68" t="s">
        <v>635</v>
      </c>
      <c r="Q47" s="68" t="s">
        <v>638</v>
      </c>
      <c r="R47" s="95">
        <f>COUNTIF(B:B,B47)</f>
        <v>1</v>
      </c>
      <c r="S47" s="96" t="s">
        <v>235</v>
      </c>
      <c r="T47" s="97">
        <f t="shared" si="3"/>
        <v>400</v>
      </c>
      <c r="U47" s="119" t="str">
        <f t="shared" si="11"/>
        <v>020101002E</v>
      </c>
      <c r="V47" s="96" t="str">
        <f t="shared" si="5"/>
        <v>'020101002E': {'message': 'パラメータが不正です。リクエストパラメータの値を確認してください。', 'http_status_code': 400},</v>
      </c>
    </row>
    <row r="48" spans="1:22" s="95" customFormat="1" ht="90">
      <c r="A48" s="67">
        <f t="shared" si="12"/>
        <v>45</v>
      </c>
      <c r="B48" s="67" t="str">
        <f t="shared" si="8"/>
        <v>020101003N</v>
      </c>
      <c r="C48" s="67" t="s">
        <v>293</v>
      </c>
      <c r="D48" s="67" t="str">
        <f t="shared" si="14"/>
        <v>003</v>
      </c>
      <c r="E48" s="67" t="s">
        <v>238</v>
      </c>
      <c r="F48" s="68" t="s">
        <v>639</v>
      </c>
      <c r="G48" s="67" t="s">
        <v>240</v>
      </c>
      <c r="H48" s="68">
        <v>200</v>
      </c>
      <c r="I48" s="68" t="s">
        <v>640</v>
      </c>
      <c r="J48" s="68" t="s">
        <v>242</v>
      </c>
      <c r="K48" s="93" t="s">
        <v>135</v>
      </c>
      <c r="L48" s="67" t="s">
        <v>527</v>
      </c>
      <c r="M48" s="94" t="str">
        <f>VLOOKUP(L48&amp;N48,コード体系!M:N,2,FALSE)</f>
        <v>01</v>
      </c>
      <c r="N48" s="67" t="s">
        <v>173</v>
      </c>
      <c r="O48" s="94" t="str">
        <f>VLOOKUP(L48&amp;N48&amp;P48,コード体系!O:P,2,FALSE)</f>
        <v>01</v>
      </c>
      <c r="P48" s="68" t="s">
        <v>635</v>
      </c>
      <c r="Q48" s="68" t="s">
        <v>641</v>
      </c>
      <c r="R48" s="95">
        <f>COUNTIF(B:B,B48)</f>
        <v>1</v>
      </c>
      <c r="S48" s="96" t="s">
        <v>642</v>
      </c>
      <c r="T48" s="97">
        <f t="shared" si="3"/>
        <v>200</v>
      </c>
      <c r="U48" s="119" t="str">
        <f t="shared" si="11"/>
        <v>020101003N</v>
      </c>
      <c r="V48" s="96" t="str">
        <f t="shared" si="5"/>
        <v>'020101003N': {'message': 'クエリストリング: {0[0]}, 提供者コネクタURL:{0[1]}, 認証トークン:{0[2]},検索種別:{0[3]}', 'http_status_code': 200},</v>
      </c>
    </row>
    <row r="49" spans="1:22" s="95" customFormat="1" ht="75">
      <c r="A49" s="67">
        <f t="shared" si="12"/>
        <v>46</v>
      </c>
      <c r="B49" s="67" t="str">
        <f t="shared" si="8"/>
        <v>020101004E</v>
      </c>
      <c r="C49" s="67" t="s">
        <v>293</v>
      </c>
      <c r="D49" s="67" t="str">
        <f t="shared" si="14"/>
        <v>004</v>
      </c>
      <c r="E49" s="67" t="s">
        <v>48</v>
      </c>
      <c r="F49" s="68" t="s">
        <v>534</v>
      </c>
      <c r="G49" s="67" t="s">
        <v>216</v>
      </c>
      <c r="H49" s="68">
        <v>500</v>
      </c>
      <c r="I49" s="68" t="s">
        <v>268</v>
      </c>
      <c r="J49" s="68" t="s">
        <v>269</v>
      </c>
      <c r="K49" s="93" t="s">
        <v>135</v>
      </c>
      <c r="L49" s="68" t="s">
        <v>527</v>
      </c>
      <c r="M49" s="94" t="str">
        <f>VLOOKUP(L49&amp;N49,コード体系!M:N,2,FALSE)</f>
        <v>01</v>
      </c>
      <c r="N49" s="67" t="s">
        <v>173</v>
      </c>
      <c r="O49" s="94" t="str">
        <f>VLOOKUP(L49&amp;N49&amp;P49,コード体系!O:P,2,FALSE)</f>
        <v>01</v>
      </c>
      <c r="P49" s="68" t="s">
        <v>635</v>
      </c>
      <c r="Q49" s="68" t="s">
        <v>268</v>
      </c>
      <c r="R49" s="95">
        <f>COUNTIF(B:B,B49)</f>
        <v>1</v>
      </c>
      <c r="S49" s="96" t="s">
        <v>273</v>
      </c>
      <c r="T49" s="97">
        <f t="shared" si="3"/>
        <v>500</v>
      </c>
      <c r="U49" s="119" t="str">
        <f t="shared" si="11"/>
        <v>020101004E</v>
      </c>
      <c r="V49" s="96" t="str">
        <f t="shared" si="5"/>
        <v>'020101004E': {'message': 'コンフィグファイルに{0[0]}が設定されていません。CADDE管理者に問い合わせてください。', 'http_status_code': 500},</v>
      </c>
    </row>
    <row r="50" spans="1:22" s="95" customFormat="1" ht="60">
      <c r="A50" s="67">
        <f t="shared" si="12"/>
        <v>47</v>
      </c>
      <c r="B50" s="67" t="str">
        <f t="shared" si="8"/>
        <v>020101005E</v>
      </c>
      <c r="C50" s="4" t="s">
        <v>643</v>
      </c>
      <c r="D50" s="67" t="str">
        <f t="shared" si="14"/>
        <v>005</v>
      </c>
      <c r="E50" s="67" t="s">
        <v>48</v>
      </c>
      <c r="F50" s="68" t="s">
        <v>224</v>
      </c>
      <c r="G50" s="67" t="s">
        <v>216</v>
      </c>
      <c r="H50" s="68" t="s">
        <v>250</v>
      </c>
      <c r="I50" s="68" t="s">
        <v>644</v>
      </c>
      <c r="J50" s="68" t="s">
        <v>226</v>
      </c>
      <c r="K50" s="93" t="s">
        <v>135</v>
      </c>
      <c r="L50" s="67" t="s">
        <v>527</v>
      </c>
      <c r="M50" s="94" t="str">
        <f>VLOOKUP(L50&amp;N50,コード体系!M:N,2,FALSE)</f>
        <v>01</v>
      </c>
      <c r="N50" s="67" t="s">
        <v>173</v>
      </c>
      <c r="O50" s="94" t="str">
        <f>VLOOKUP(L50&amp;N50&amp;P50,コード体系!O:P,2,FALSE)</f>
        <v>01</v>
      </c>
      <c r="P50" s="68" t="s">
        <v>635</v>
      </c>
      <c r="Q50" s="68" t="s">
        <v>645</v>
      </c>
      <c r="R50" s="95">
        <f>COUNTIF(B:B,B50)</f>
        <v>1</v>
      </c>
      <c r="S50" s="96" t="s">
        <v>228</v>
      </c>
      <c r="T50" s="97" t="str">
        <f t="shared" si="3"/>
        <v/>
      </c>
      <c r="U50" s="119" t="str">
        <f t="shared" si="11"/>
        <v>020101005E</v>
      </c>
      <c r="V50" s="96" t="str">
        <f t="shared" si="5"/>
        <v>'020101005E': {'message': 'エラーが発生しました。エラー内容:{0[0]}'},</v>
      </c>
    </row>
    <row r="51" spans="1:22" s="95" customFormat="1" ht="60">
      <c r="A51" s="67">
        <f t="shared" si="12"/>
        <v>48</v>
      </c>
      <c r="B51" s="67" t="str">
        <f t="shared" ref="B51" si="15">K51&amp;M51&amp;O51&amp;D51&amp;E51</f>
        <v>020101006E</v>
      </c>
      <c r="C51" s="4" t="s">
        <v>646</v>
      </c>
      <c r="D51" s="67" t="str">
        <f t="shared" si="14"/>
        <v>006</v>
      </c>
      <c r="E51" s="67" t="s">
        <v>48</v>
      </c>
      <c r="F51" s="68" t="s">
        <v>224</v>
      </c>
      <c r="G51" s="67" t="s">
        <v>216</v>
      </c>
      <c r="H51" s="68" t="s">
        <v>250</v>
      </c>
      <c r="I51" s="68" t="s">
        <v>647</v>
      </c>
      <c r="J51" s="68" t="s">
        <v>226</v>
      </c>
      <c r="K51" s="93" t="s">
        <v>135</v>
      </c>
      <c r="L51" s="67" t="s">
        <v>527</v>
      </c>
      <c r="M51" s="94" t="str">
        <f>VLOOKUP(L51&amp;N51,コード体系!M:N,2,FALSE)</f>
        <v>01</v>
      </c>
      <c r="N51" s="67" t="s">
        <v>173</v>
      </c>
      <c r="O51" s="94" t="str">
        <f>VLOOKUP(L51&amp;N51&amp;P51,コード体系!O:P,2,FALSE)</f>
        <v>01</v>
      </c>
      <c r="P51" s="68" t="s">
        <v>635</v>
      </c>
      <c r="Q51" s="68" t="s">
        <v>648</v>
      </c>
      <c r="R51" s="95">
        <f>COUNTIF(B:B,B51)</f>
        <v>1</v>
      </c>
      <c r="S51" s="96" t="s">
        <v>228</v>
      </c>
      <c r="T51" s="97" t="str">
        <f t="shared" si="3"/>
        <v/>
      </c>
      <c r="U51" s="119" t="str">
        <f t="shared" si="11"/>
        <v>020101006E</v>
      </c>
      <c r="V51" s="96" t="str">
        <f t="shared" si="5"/>
        <v>'020101006E': {'message': 'エラーが発生しました。エラー内容:{0[0]}'},</v>
      </c>
    </row>
    <row r="52" spans="1:22" s="95" customFormat="1" ht="165">
      <c r="A52" s="67">
        <f t="shared" si="12"/>
        <v>49</v>
      </c>
      <c r="B52" s="67" t="str">
        <f t="shared" si="8"/>
        <v>020201001N</v>
      </c>
      <c r="C52" s="67" t="s">
        <v>649</v>
      </c>
      <c r="D52" s="67" t="str">
        <f t="shared" si="14"/>
        <v>001</v>
      </c>
      <c r="E52" s="67" t="s">
        <v>238</v>
      </c>
      <c r="F52" s="68" t="s">
        <v>650</v>
      </c>
      <c r="G52" s="67" t="s">
        <v>240</v>
      </c>
      <c r="H52" s="68">
        <v>200</v>
      </c>
      <c r="I52" s="68" t="s">
        <v>651</v>
      </c>
      <c r="J52" s="68" t="s">
        <v>242</v>
      </c>
      <c r="K52" s="93" t="s">
        <v>135</v>
      </c>
      <c r="L52" s="67" t="s">
        <v>527</v>
      </c>
      <c r="M52" s="94" t="str">
        <f>VLOOKUP(L52&amp;N52,コード体系!M:N,2,FALSE)</f>
        <v>02</v>
      </c>
      <c r="N52" s="67" t="s">
        <v>174</v>
      </c>
      <c r="O52" s="94" t="str">
        <f>VLOOKUP(L52&amp;N52&amp;P52,コード体系!O:P,2,FALSE)</f>
        <v>01</v>
      </c>
      <c r="P52" s="68" t="s">
        <v>87</v>
      </c>
      <c r="Q52" s="68" t="s">
        <v>255</v>
      </c>
      <c r="R52" s="95">
        <f>COUNTIF(B:B,B52)</f>
        <v>1</v>
      </c>
      <c r="S52" s="96" t="s">
        <v>652</v>
      </c>
      <c r="T52" s="97">
        <f t="shared" si="3"/>
        <v>200</v>
      </c>
      <c r="U52" s="119" t="str">
        <f t="shared" si="11"/>
        <v>020201001N</v>
      </c>
      <c r="V52" s="96" t="str">
        <f t="shared" si="5"/>
        <v>'020201001N': {'message': 'リソースURL: {0[0]}, リソース提供手段識別子:{0[1]}, 提供者コネクタURL:{0[2]},認証トークン:{0[3]},データ提供IFが使用するカスタムヘッダー:{0[4]}', 'http_status_code': 200},</v>
      </c>
    </row>
    <row r="53" spans="1:22" s="95" customFormat="1" ht="45">
      <c r="A53" s="67">
        <f t="shared" si="12"/>
        <v>50</v>
      </c>
      <c r="B53" s="67" t="str">
        <f t="shared" si="8"/>
        <v>020201002E</v>
      </c>
      <c r="C53" s="67" t="s">
        <v>653</v>
      </c>
      <c r="D53" s="67" t="str">
        <f t="shared" si="14"/>
        <v>002</v>
      </c>
      <c r="E53" s="67" t="s">
        <v>48</v>
      </c>
      <c r="F53" s="68" t="s">
        <v>224</v>
      </c>
      <c r="G53" s="67" t="s">
        <v>216</v>
      </c>
      <c r="H53" s="68" t="s">
        <v>654</v>
      </c>
      <c r="I53" s="68" t="s">
        <v>655</v>
      </c>
      <c r="J53" s="68" t="s">
        <v>226</v>
      </c>
      <c r="K53" s="93" t="s">
        <v>135</v>
      </c>
      <c r="L53" s="67" t="s">
        <v>527</v>
      </c>
      <c r="M53" s="94" t="str">
        <f>VLOOKUP(L53&amp;N53,コード体系!M:N,2,FALSE)</f>
        <v>02</v>
      </c>
      <c r="N53" s="67" t="s">
        <v>174</v>
      </c>
      <c r="O53" s="94" t="str">
        <f>VLOOKUP(L53&amp;N53&amp;P53,コード体系!O:P,2,FALSE)</f>
        <v>01</v>
      </c>
      <c r="P53" s="68" t="s">
        <v>87</v>
      </c>
      <c r="Q53" s="68" t="s">
        <v>655</v>
      </c>
      <c r="R53" s="95">
        <f>COUNTIF(B:B,B53)</f>
        <v>1</v>
      </c>
      <c r="S53" s="96" t="s">
        <v>228</v>
      </c>
      <c r="T53" s="97" t="str">
        <f t="shared" si="3"/>
        <v/>
      </c>
      <c r="U53" s="119" t="str">
        <f t="shared" si="11"/>
        <v>020201002E</v>
      </c>
      <c r="V53" s="96" t="str">
        <f t="shared" si="5"/>
        <v>'020201002E': {'message': 'エラーが発生しました。エラー内容:{0[0]}'},</v>
      </c>
    </row>
    <row r="54" spans="1:22" s="95" customFormat="1" ht="90">
      <c r="A54" s="67">
        <f t="shared" si="12"/>
        <v>51</v>
      </c>
      <c r="B54" s="67" t="str">
        <f t="shared" si="8"/>
        <v>020301001N</v>
      </c>
      <c r="C54" s="68" t="s">
        <v>656</v>
      </c>
      <c r="D54" s="67" t="str">
        <f t="shared" si="14"/>
        <v>001</v>
      </c>
      <c r="E54" s="67" t="s">
        <v>238</v>
      </c>
      <c r="F54" s="68" t="s">
        <v>467</v>
      </c>
      <c r="G54" s="67" t="s">
        <v>240</v>
      </c>
      <c r="H54" s="68">
        <v>200</v>
      </c>
      <c r="I54" s="68" t="s">
        <v>657</v>
      </c>
      <c r="J54" s="68" t="s">
        <v>242</v>
      </c>
      <c r="K54" s="93" t="s">
        <v>135</v>
      </c>
      <c r="L54" s="67" t="s">
        <v>527</v>
      </c>
      <c r="M54" s="94" t="str">
        <f>VLOOKUP(L54&amp;N54,コード体系!M:N,2,FALSE)</f>
        <v>03</v>
      </c>
      <c r="N54" s="67" t="s">
        <v>195</v>
      </c>
      <c r="O54" s="94" t="str">
        <f>VLOOKUP(L54&amp;N54&amp;P54,コード体系!O:P,2,FALSE)</f>
        <v>01</v>
      </c>
      <c r="P54" s="68" t="s">
        <v>151</v>
      </c>
      <c r="Q54" s="68" t="s">
        <v>657</v>
      </c>
      <c r="R54" s="95">
        <f>COUNTIF(B:B,B54)</f>
        <v>1</v>
      </c>
      <c r="S54" s="96" t="s">
        <v>469</v>
      </c>
      <c r="T54" s="97">
        <f t="shared" si="3"/>
        <v>200</v>
      </c>
      <c r="U54" s="119" t="str">
        <f t="shared" si="11"/>
        <v>020301001N</v>
      </c>
      <c r="V54" s="96" t="str">
        <f t="shared" si="5"/>
        <v>'020301001N': {'message': '提供者ID: {0[0]}, 利用者ID:{0[1]}, 交換実績記録用リソースID:{0[2]}', 'http_status_code': 200},</v>
      </c>
    </row>
    <row r="55" spans="1:22" s="95" customFormat="1" ht="60">
      <c r="A55" s="67">
        <f t="shared" si="12"/>
        <v>52</v>
      </c>
      <c r="B55" s="67" t="str">
        <f t="shared" si="8"/>
        <v>020301002E</v>
      </c>
      <c r="C55" s="67" t="s">
        <v>592</v>
      </c>
      <c r="D55" s="67" t="str">
        <f t="shared" si="14"/>
        <v>002</v>
      </c>
      <c r="E55" s="67" t="s">
        <v>48</v>
      </c>
      <c r="F55" s="68" t="s">
        <v>224</v>
      </c>
      <c r="G55" s="67" t="s">
        <v>216</v>
      </c>
      <c r="H55" s="68" t="s">
        <v>614</v>
      </c>
      <c r="I55" s="68" t="s">
        <v>658</v>
      </c>
      <c r="J55" s="68" t="s">
        <v>226</v>
      </c>
      <c r="K55" s="93" t="s">
        <v>135</v>
      </c>
      <c r="L55" s="67" t="s">
        <v>527</v>
      </c>
      <c r="M55" s="94" t="str">
        <f>VLOOKUP(L55&amp;N55,コード体系!M:N,2,FALSE)</f>
        <v>03</v>
      </c>
      <c r="N55" s="67" t="s">
        <v>195</v>
      </c>
      <c r="O55" s="94" t="str">
        <f>VLOOKUP(L55&amp;N55&amp;P55,コード体系!O:P,2,FALSE)</f>
        <v>01</v>
      </c>
      <c r="P55" s="68" t="s">
        <v>151</v>
      </c>
      <c r="Q55" s="68" t="s">
        <v>658</v>
      </c>
      <c r="R55" s="95">
        <f>COUNTIF(B:B,B55)</f>
        <v>1</v>
      </c>
      <c r="S55" s="96" t="s">
        <v>228</v>
      </c>
      <c r="T55" s="97" t="str">
        <f t="shared" si="3"/>
        <v/>
      </c>
      <c r="U55" s="119" t="str">
        <f t="shared" si="11"/>
        <v>020301002E</v>
      </c>
      <c r="V55" s="96" t="str">
        <f t="shared" si="5"/>
        <v>'020301002E': {'message': 'エラーが発生しました。エラー内容:{0[0]}'},</v>
      </c>
    </row>
    <row r="56" spans="1:22" s="95" customFormat="1" ht="90">
      <c r="A56" s="67">
        <f t="shared" si="12"/>
        <v>53</v>
      </c>
      <c r="B56" s="67" t="str">
        <f t="shared" si="8"/>
        <v>020302001N</v>
      </c>
      <c r="C56" s="67" t="s">
        <v>659</v>
      </c>
      <c r="D56" s="67" t="str">
        <f>TEXT(IF(EXACT(M55&amp;O55,M56&amp;O56),D55+1,1),"000")</f>
        <v>001</v>
      </c>
      <c r="E56" s="67" t="s">
        <v>238</v>
      </c>
      <c r="F56" s="68" t="s">
        <v>606</v>
      </c>
      <c r="G56" s="67" t="s">
        <v>240</v>
      </c>
      <c r="H56" s="68">
        <v>200</v>
      </c>
      <c r="I56" s="68" t="s">
        <v>660</v>
      </c>
      <c r="J56" s="68" t="s">
        <v>242</v>
      </c>
      <c r="K56" s="93" t="s">
        <v>135</v>
      </c>
      <c r="L56" s="67" t="s">
        <v>527</v>
      </c>
      <c r="M56" s="94" t="str">
        <f>VLOOKUP(L56&amp;N56,コード体系!M:N,2,FALSE)</f>
        <v>03</v>
      </c>
      <c r="N56" s="67" t="s">
        <v>195</v>
      </c>
      <c r="O56" s="94" t="str">
        <f>VLOOKUP(L56&amp;N56&amp;P56,コード体系!O:P,2,FALSE)</f>
        <v>02</v>
      </c>
      <c r="P56" s="70" t="s">
        <v>152</v>
      </c>
      <c r="Q56" s="68" t="s">
        <v>660</v>
      </c>
      <c r="R56" s="95">
        <f>COUNTIF(B:B,B56)</f>
        <v>1</v>
      </c>
      <c r="S56" s="96" t="s">
        <v>609</v>
      </c>
      <c r="T56" s="97">
        <f t="shared" si="3"/>
        <v>200</v>
      </c>
      <c r="U56" s="119" t="str">
        <f t="shared" si="11"/>
        <v>020302001N</v>
      </c>
      <c r="V56" s="96" t="str">
        <f t="shared" si="5"/>
        <v>'020302001N': {'message': '交換実績記録用リソースID: {0[0]}, 履歴取得方向:{0[1]}, 検索深度:{0[2]}', 'http_status_code': 200},</v>
      </c>
    </row>
    <row r="57" spans="1:22" s="95" customFormat="1" ht="60">
      <c r="A57" s="67">
        <f t="shared" si="12"/>
        <v>54</v>
      </c>
      <c r="B57" s="67" t="str">
        <f t="shared" si="8"/>
        <v>020302002E</v>
      </c>
      <c r="C57" s="67" t="s">
        <v>661</v>
      </c>
      <c r="D57" s="67" t="str">
        <f t="shared" si="14"/>
        <v>002</v>
      </c>
      <c r="E57" s="67" t="s">
        <v>48</v>
      </c>
      <c r="F57" s="68" t="s">
        <v>662</v>
      </c>
      <c r="G57" s="67" t="s">
        <v>216</v>
      </c>
      <c r="H57" s="68">
        <v>400</v>
      </c>
      <c r="I57" s="68" t="s">
        <v>663</v>
      </c>
      <c r="J57" s="68" t="s">
        <v>664</v>
      </c>
      <c r="K57" s="93" t="s">
        <v>135</v>
      </c>
      <c r="L57" s="67" t="s">
        <v>527</v>
      </c>
      <c r="M57" s="94" t="str">
        <f>VLOOKUP(L57&amp;N57,コード体系!M:N,2,FALSE)</f>
        <v>03</v>
      </c>
      <c r="N57" s="67" t="s">
        <v>195</v>
      </c>
      <c r="O57" s="94" t="str">
        <f>VLOOKUP(L57&amp;N57&amp;P57,コード体系!O:P,2,FALSE)</f>
        <v>02</v>
      </c>
      <c r="P57" s="70" t="s">
        <v>152</v>
      </c>
      <c r="Q57" s="68" t="s">
        <v>663</v>
      </c>
      <c r="R57" s="95">
        <f>COUNTIF(B:B,B57)</f>
        <v>1</v>
      </c>
      <c r="S57" s="96" t="s">
        <v>665</v>
      </c>
      <c r="T57" s="97">
        <f t="shared" si="3"/>
        <v>400</v>
      </c>
      <c r="U57" s="119" t="str">
        <f t="shared" si="11"/>
        <v>020302002E</v>
      </c>
      <c r="V57" s="96" t="str">
        <f t="shared" si="5"/>
        <v>'020302002E': {'message': '履歴取得方向(direction)の値が不正です。履歴取得方向の値を確認してください。', 'http_status_code': 400},</v>
      </c>
    </row>
    <row r="58" spans="1:22" s="95" customFormat="1" ht="60">
      <c r="A58" s="67">
        <f t="shared" si="12"/>
        <v>55</v>
      </c>
      <c r="B58" s="67" t="str">
        <f t="shared" si="8"/>
        <v>020302003E</v>
      </c>
      <c r="C58" s="67" t="s">
        <v>666</v>
      </c>
      <c r="D58" s="67" t="str">
        <f t="shared" si="14"/>
        <v>003</v>
      </c>
      <c r="E58" s="67" t="s">
        <v>48</v>
      </c>
      <c r="F58" s="68" t="s">
        <v>667</v>
      </c>
      <c r="G58" s="67" t="s">
        <v>216</v>
      </c>
      <c r="H58" s="68">
        <v>400</v>
      </c>
      <c r="I58" s="68" t="s">
        <v>668</v>
      </c>
      <c r="J58" s="68" t="s">
        <v>669</v>
      </c>
      <c r="K58" s="93" t="s">
        <v>135</v>
      </c>
      <c r="L58" s="67" t="s">
        <v>527</v>
      </c>
      <c r="M58" s="94" t="str">
        <f>VLOOKUP(L58&amp;N58,コード体系!M:N,2,FALSE)</f>
        <v>03</v>
      </c>
      <c r="N58" s="67" t="s">
        <v>195</v>
      </c>
      <c r="O58" s="94" t="str">
        <f>VLOOKUP(L58&amp;N58&amp;P58,コード体系!O:P,2,FALSE)</f>
        <v>02</v>
      </c>
      <c r="P58" s="70" t="s">
        <v>152</v>
      </c>
      <c r="Q58" s="68" t="s">
        <v>668</v>
      </c>
      <c r="R58" s="95">
        <f>COUNTIF(B:B,B58)</f>
        <v>1</v>
      </c>
      <c r="S58" s="96" t="s">
        <v>670</v>
      </c>
      <c r="T58" s="97">
        <f t="shared" si="3"/>
        <v>400</v>
      </c>
      <c r="U58" s="119" t="str">
        <f t="shared" si="11"/>
        <v>020302003E</v>
      </c>
      <c r="V58" s="96" t="str">
        <f t="shared" si="5"/>
        <v>'020302003E': {'message': '検索深度(depth)の値が不正です。検索深度の値を確認してください。', 'http_status_code': 400},</v>
      </c>
    </row>
    <row r="59" spans="1:22" s="95" customFormat="1" ht="75">
      <c r="A59" s="67">
        <f t="shared" si="12"/>
        <v>56</v>
      </c>
      <c r="B59" s="67" t="str">
        <f t="shared" si="8"/>
        <v>020302004E</v>
      </c>
      <c r="C59" s="67" t="s">
        <v>293</v>
      </c>
      <c r="D59" s="67" t="str">
        <f t="shared" si="14"/>
        <v>004</v>
      </c>
      <c r="E59" s="67" t="s">
        <v>48</v>
      </c>
      <c r="F59" s="68" t="s">
        <v>534</v>
      </c>
      <c r="G59" s="67" t="s">
        <v>216</v>
      </c>
      <c r="H59" s="68">
        <v>500</v>
      </c>
      <c r="I59" s="68" t="s">
        <v>268</v>
      </c>
      <c r="J59" s="68" t="s">
        <v>269</v>
      </c>
      <c r="K59" s="93" t="s">
        <v>135</v>
      </c>
      <c r="L59" s="68" t="s">
        <v>527</v>
      </c>
      <c r="M59" s="94" t="str">
        <f>VLOOKUP(L59&amp;N59,コード体系!M:N,2,FALSE)</f>
        <v>03</v>
      </c>
      <c r="N59" s="67" t="s">
        <v>671</v>
      </c>
      <c r="O59" s="94" t="str">
        <f>VLOOKUP(L59&amp;N59&amp;P59,コード体系!O:P,2,FALSE)</f>
        <v>02</v>
      </c>
      <c r="P59" s="70" t="s">
        <v>152</v>
      </c>
      <c r="Q59" s="68" t="s">
        <v>268</v>
      </c>
      <c r="R59" s="95">
        <f>COUNTIF(B:B,B59)</f>
        <v>1</v>
      </c>
      <c r="S59" s="96" t="s">
        <v>273</v>
      </c>
      <c r="T59" s="97">
        <f t="shared" si="3"/>
        <v>500</v>
      </c>
      <c r="U59" s="119" t="str">
        <f t="shared" si="11"/>
        <v>020302004E</v>
      </c>
      <c r="V59" s="96" t="str">
        <f t="shared" si="5"/>
        <v>'020302004E': {'message': 'コンフィグファイルに{0[0]}が設定されていません。CADDE管理者に問い合わせてください。', 'http_status_code': 500},</v>
      </c>
    </row>
    <row r="60" spans="1:22" s="95" customFormat="1" ht="60">
      <c r="A60" s="67">
        <f t="shared" si="12"/>
        <v>57</v>
      </c>
      <c r="B60" s="67" t="str">
        <f t="shared" si="8"/>
        <v>020302005E</v>
      </c>
      <c r="C60" s="67" t="s">
        <v>672</v>
      </c>
      <c r="D60" s="67" t="str">
        <f t="shared" si="14"/>
        <v>005</v>
      </c>
      <c r="E60" s="67" t="s">
        <v>48</v>
      </c>
      <c r="F60" s="68" t="s">
        <v>224</v>
      </c>
      <c r="G60" s="67" t="s">
        <v>216</v>
      </c>
      <c r="H60" s="68" t="s">
        <v>614</v>
      </c>
      <c r="I60" s="68" t="s">
        <v>616</v>
      </c>
      <c r="J60" s="68" t="s">
        <v>226</v>
      </c>
      <c r="K60" s="93" t="s">
        <v>135</v>
      </c>
      <c r="L60" s="67" t="s">
        <v>527</v>
      </c>
      <c r="M60" s="94" t="str">
        <f>VLOOKUP(L60&amp;N60,コード体系!M:N,2,FALSE)</f>
        <v>03</v>
      </c>
      <c r="N60" s="67" t="s">
        <v>195</v>
      </c>
      <c r="O60" s="94" t="str">
        <f>VLOOKUP(L60&amp;N60&amp;P60,コード体系!O:P,2,FALSE)</f>
        <v>02</v>
      </c>
      <c r="P60" s="70" t="s">
        <v>152</v>
      </c>
      <c r="Q60" s="68" t="s">
        <v>616</v>
      </c>
      <c r="R60" s="95">
        <f>COUNTIF(B:B,B60)</f>
        <v>1</v>
      </c>
      <c r="S60" s="96" t="s">
        <v>228</v>
      </c>
      <c r="T60" s="97" t="str">
        <f t="shared" si="3"/>
        <v/>
      </c>
      <c r="U60" s="119" t="str">
        <f t="shared" si="11"/>
        <v>020302005E</v>
      </c>
      <c r="V60" s="96" t="str">
        <f t="shared" si="5"/>
        <v>'020302005E': {'message': 'エラーが発生しました。エラー内容:{0[0]}'},</v>
      </c>
    </row>
    <row r="61" spans="1:22" s="95" customFormat="1" ht="60">
      <c r="A61" s="67">
        <f t="shared" si="12"/>
        <v>58</v>
      </c>
      <c r="B61" s="67" t="str">
        <f t="shared" si="8"/>
        <v>020302006E</v>
      </c>
      <c r="C61" s="67" t="s">
        <v>673</v>
      </c>
      <c r="D61" s="67" t="str">
        <f t="shared" si="14"/>
        <v>006</v>
      </c>
      <c r="E61" s="67" t="s">
        <v>48</v>
      </c>
      <c r="F61" s="68" t="s">
        <v>618</v>
      </c>
      <c r="G61" s="67" t="s">
        <v>216</v>
      </c>
      <c r="H61" s="68">
        <v>500</v>
      </c>
      <c r="I61" s="68" t="s">
        <v>674</v>
      </c>
      <c r="J61" s="68" t="s">
        <v>620</v>
      </c>
      <c r="K61" s="93" t="s">
        <v>135</v>
      </c>
      <c r="L61" s="67" t="s">
        <v>527</v>
      </c>
      <c r="M61" s="94" t="str">
        <f>VLOOKUP(L61&amp;N61,コード体系!M:N,2,FALSE)</f>
        <v>03</v>
      </c>
      <c r="N61" s="67" t="s">
        <v>195</v>
      </c>
      <c r="O61" s="94" t="str">
        <f>VLOOKUP(L61&amp;N61&amp;P61,コード体系!O:P,2,FALSE)</f>
        <v>02</v>
      </c>
      <c r="P61" s="70" t="s">
        <v>152</v>
      </c>
      <c r="Q61" s="68" t="s">
        <v>674</v>
      </c>
      <c r="R61" s="95">
        <f>COUNTIF(B:B,B61)</f>
        <v>1</v>
      </c>
      <c r="S61" s="96" t="s">
        <v>612</v>
      </c>
      <c r="T61" s="97">
        <f t="shared" si="3"/>
        <v>500</v>
      </c>
      <c r="U61" s="119" t="str">
        <f t="shared" si="11"/>
        <v>020302006E</v>
      </c>
      <c r="V61" s="96" t="str">
        <f t="shared" si="5"/>
        <v>'020302006E': {'message': '来歴管理I/Fからのレスポンスを正常に取得できませんでした', 'http_status_code': 500},</v>
      </c>
    </row>
    <row r="62" spans="1:22" s="95" customFormat="1" ht="60">
      <c r="A62" s="67">
        <f t="shared" si="12"/>
        <v>59</v>
      </c>
      <c r="B62" s="67" t="str">
        <f t="shared" si="8"/>
        <v>020303001N</v>
      </c>
      <c r="C62" s="67" t="s">
        <v>622</v>
      </c>
      <c r="D62" s="67" t="str">
        <f t="shared" si="14"/>
        <v>001</v>
      </c>
      <c r="E62" s="67" t="s">
        <v>238</v>
      </c>
      <c r="F62" s="68" t="s">
        <v>623</v>
      </c>
      <c r="G62" s="67" t="s">
        <v>240</v>
      </c>
      <c r="H62" s="68">
        <v>200</v>
      </c>
      <c r="I62" s="68" t="s">
        <v>675</v>
      </c>
      <c r="J62" s="68" t="s">
        <v>242</v>
      </c>
      <c r="K62" s="93" t="s">
        <v>135</v>
      </c>
      <c r="L62" s="67" t="s">
        <v>527</v>
      </c>
      <c r="M62" s="94" t="str">
        <f>VLOOKUP(L62&amp;N62,コード体系!M:N,2,FALSE)</f>
        <v>03</v>
      </c>
      <c r="N62" s="67" t="s">
        <v>195</v>
      </c>
      <c r="O62" s="94" t="str">
        <f>VLOOKUP(L62&amp;N62&amp;P62,コード体系!O:P,2,FALSE)</f>
        <v>03</v>
      </c>
      <c r="P62" s="70" t="s">
        <v>153</v>
      </c>
      <c r="Q62" s="68" t="s">
        <v>676</v>
      </c>
      <c r="R62" s="95">
        <f>COUNTIF(B:B,B62)</f>
        <v>1</v>
      </c>
      <c r="S62" s="96" t="s">
        <v>624</v>
      </c>
      <c r="T62" s="97">
        <f t="shared" si="3"/>
        <v>200</v>
      </c>
      <c r="U62" s="119" t="str">
        <f t="shared" si="11"/>
        <v>020303001N</v>
      </c>
      <c r="V62" s="96" t="str">
        <f t="shared" si="5"/>
        <v>'020303001N': {'message': '履歴ID検索用文字列:{0[0]}', 'http_status_code': 200},</v>
      </c>
    </row>
    <row r="63" spans="1:22" s="95" customFormat="1" ht="75">
      <c r="A63" s="67">
        <f t="shared" si="12"/>
        <v>60</v>
      </c>
      <c r="B63" s="67" t="str">
        <f t="shared" si="8"/>
        <v>020303002E</v>
      </c>
      <c r="C63" s="67" t="s">
        <v>293</v>
      </c>
      <c r="D63" s="67" t="str">
        <f t="shared" si="14"/>
        <v>002</v>
      </c>
      <c r="E63" s="67" t="s">
        <v>48</v>
      </c>
      <c r="F63" s="68" t="s">
        <v>534</v>
      </c>
      <c r="G63" s="67" t="s">
        <v>216</v>
      </c>
      <c r="H63" s="68">
        <v>500</v>
      </c>
      <c r="I63" s="68" t="s">
        <v>268</v>
      </c>
      <c r="J63" s="68" t="s">
        <v>269</v>
      </c>
      <c r="K63" s="93" t="s">
        <v>135</v>
      </c>
      <c r="L63" s="68" t="s">
        <v>527</v>
      </c>
      <c r="M63" s="94" t="str">
        <f>VLOOKUP(L63&amp;N63,コード体系!M:N,2,FALSE)</f>
        <v>03</v>
      </c>
      <c r="N63" s="67" t="s">
        <v>671</v>
      </c>
      <c r="O63" s="94" t="str">
        <f>VLOOKUP(L63&amp;N63&amp;P63,コード体系!O:P,2,FALSE)</f>
        <v>03</v>
      </c>
      <c r="P63" s="70" t="s">
        <v>153</v>
      </c>
      <c r="Q63" s="68" t="s">
        <v>268</v>
      </c>
      <c r="R63" s="95">
        <f>COUNTIF(B:B,B63)</f>
        <v>1</v>
      </c>
      <c r="S63" s="96" t="s">
        <v>536</v>
      </c>
      <c r="T63" s="97">
        <f t="shared" si="3"/>
        <v>500</v>
      </c>
      <c r="U63" s="119" t="str">
        <f t="shared" si="11"/>
        <v>020303002E</v>
      </c>
      <c r="V63" s="96" t="str">
        <f t="shared" si="5"/>
        <v>'020303002E': {'message': 'コンフィグファイルに{0[0]}が設定されていません。利用者コネクタの設定類を確認してください。', 'http_status_code': 500},</v>
      </c>
    </row>
    <row r="64" spans="1:22" s="95" customFormat="1" ht="60">
      <c r="A64" s="67">
        <f t="shared" si="12"/>
        <v>61</v>
      </c>
      <c r="B64" s="67" t="str">
        <f t="shared" si="8"/>
        <v>020303003E</v>
      </c>
      <c r="C64" s="67" t="s">
        <v>677</v>
      </c>
      <c r="D64" s="67" t="str">
        <f t="shared" si="14"/>
        <v>003</v>
      </c>
      <c r="E64" s="67" t="s">
        <v>48</v>
      </c>
      <c r="F64" s="68" t="s">
        <v>224</v>
      </c>
      <c r="G64" s="67" t="s">
        <v>216</v>
      </c>
      <c r="H64" s="68" t="s">
        <v>614</v>
      </c>
      <c r="I64" s="68" t="s">
        <v>678</v>
      </c>
      <c r="J64" s="68" t="s">
        <v>226</v>
      </c>
      <c r="K64" s="93" t="s">
        <v>135</v>
      </c>
      <c r="L64" s="67" t="s">
        <v>527</v>
      </c>
      <c r="M64" s="94" t="str">
        <f>VLOOKUP(L64&amp;N64,コード体系!M:N,2,FALSE)</f>
        <v>03</v>
      </c>
      <c r="N64" s="67" t="s">
        <v>195</v>
      </c>
      <c r="O64" s="94" t="str">
        <f>VLOOKUP(L64&amp;N64&amp;P64,コード体系!O:P,2,FALSE)</f>
        <v>03</v>
      </c>
      <c r="P64" s="70" t="s">
        <v>153</v>
      </c>
      <c r="Q64" s="68" t="s">
        <v>627</v>
      </c>
      <c r="R64" s="95">
        <f>COUNTIF(B:B,B64)</f>
        <v>1</v>
      </c>
      <c r="S64" s="96" t="s">
        <v>228</v>
      </c>
      <c r="T64" s="97" t="str">
        <f t="shared" si="3"/>
        <v/>
      </c>
      <c r="U64" s="119" t="str">
        <f t="shared" si="11"/>
        <v>020303003E</v>
      </c>
      <c r="V64" s="96" t="str">
        <f t="shared" si="5"/>
        <v>'020303003E': {'message': 'エラーが発生しました。エラー内容:{0[0]}'},</v>
      </c>
    </row>
    <row r="65" spans="1:22" s="95" customFormat="1" ht="60">
      <c r="A65" s="67">
        <f t="shared" si="12"/>
        <v>62</v>
      </c>
      <c r="B65" s="67" t="str">
        <f t="shared" si="8"/>
        <v>020303004E</v>
      </c>
      <c r="C65" s="67" t="s">
        <v>679</v>
      </c>
      <c r="D65" s="67" t="str">
        <f t="shared" si="14"/>
        <v>004</v>
      </c>
      <c r="E65" s="67" t="s">
        <v>48</v>
      </c>
      <c r="F65" s="68" t="s">
        <v>618</v>
      </c>
      <c r="G65" s="67" t="s">
        <v>216</v>
      </c>
      <c r="H65" s="68">
        <v>500</v>
      </c>
      <c r="I65" s="68" t="s">
        <v>680</v>
      </c>
      <c r="J65" s="68" t="s">
        <v>620</v>
      </c>
      <c r="K65" s="93" t="s">
        <v>135</v>
      </c>
      <c r="L65" s="67" t="s">
        <v>527</v>
      </c>
      <c r="M65" s="94" t="str">
        <f>VLOOKUP(L65&amp;N65,コード体系!M:N,2,FALSE)</f>
        <v>03</v>
      </c>
      <c r="N65" s="67" t="s">
        <v>195</v>
      </c>
      <c r="O65" s="94" t="str">
        <f>VLOOKUP(L65&amp;N65&amp;P65,コード体系!O:P,2,FALSE)</f>
        <v>03</v>
      </c>
      <c r="P65" s="70" t="s">
        <v>153</v>
      </c>
      <c r="Q65" s="68" t="s">
        <v>631</v>
      </c>
      <c r="R65" s="95">
        <f>COUNTIF(B:B,B65)</f>
        <v>1</v>
      </c>
      <c r="S65" s="96" t="s">
        <v>612</v>
      </c>
      <c r="T65" s="97">
        <f t="shared" si="3"/>
        <v>500</v>
      </c>
      <c r="U65" s="119" t="str">
        <f t="shared" si="11"/>
        <v>020303004E</v>
      </c>
      <c r="V65" s="96" t="str">
        <f t="shared" si="5"/>
        <v>'020303004E': {'message': '来歴管理I/Fからのレスポンスを正常に取得できませんでした', 'http_status_code': 500},</v>
      </c>
    </row>
    <row r="66" spans="1:22" s="95" customFormat="1" ht="90">
      <c r="A66" s="67">
        <f t="shared" si="12"/>
        <v>63</v>
      </c>
      <c r="B66" s="67" t="str">
        <f t="shared" si="8"/>
        <v>020304001N</v>
      </c>
      <c r="C66" s="67" t="s">
        <v>681</v>
      </c>
      <c r="D66" s="67" t="str">
        <f t="shared" si="14"/>
        <v>001</v>
      </c>
      <c r="E66" s="67" t="s">
        <v>238</v>
      </c>
      <c r="F66" s="68" t="s">
        <v>682</v>
      </c>
      <c r="G66" s="67" t="s">
        <v>240</v>
      </c>
      <c r="H66" s="68">
        <v>200</v>
      </c>
      <c r="I66" s="68" t="s">
        <v>683</v>
      </c>
      <c r="J66" s="68" t="s">
        <v>242</v>
      </c>
      <c r="K66" s="93" t="s">
        <v>135</v>
      </c>
      <c r="L66" s="67" t="s">
        <v>527</v>
      </c>
      <c r="M66" s="94" t="str">
        <f>VLOOKUP(L66&amp;N66,コード体系!M:N,2,FALSE)</f>
        <v>03</v>
      </c>
      <c r="N66" s="67" t="s">
        <v>195</v>
      </c>
      <c r="O66" s="94" t="str">
        <f>VLOOKUP(L66&amp;N66&amp;P66,コード体系!O:P,2,FALSE)</f>
        <v>04</v>
      </c>
      <c r="P66" s="70" t="s">
        <v>110</v>
      </c>
      <c r="Q66" s="68" t="s">
        <v>683</v>
      </c>
      <c r="R66" s="95">
        <f>COUNTIF(B:B,B66)</f>
        <v>1</v>
      </c>
      <c r="S66" s="96" t="s">
        <v>684</v>
      </c>
      <c r="T66" s="97">
        <f t="shared" si="3"/>
        <v>200</v>
      </c>
      <c r="U66" s="119" t="str">
        <f t="shared" si="11"/>
        <v>020304001N</v>
      </c>
      <c r="V66" s="96" t="str">
        <f t="shared" si="5"/>
        <v>'020304001N': {'message': '提供者ID: {0[0]}, 利用者ID:{0[1]}, 取引ID:{0[2]}, ハッシュ値:{0[3]}, 契約管理サービスURL:{0[4]}', 'http_status_code': 200},</v>
      </c>
    </row>
    <row r="67" spans="1:22" s="95" customFormat="1" ht="60">
      <c r="A67" s="67">
        <f t="shared" si="12"/>
        <v>64</v>
      </c>
      <c r="B67" s="67" t="str">
        <f t="shared" si="8"/>
        <v>020304002E</v>
      </c>
      <c r="C67" s="67" t="s">
        <v>685</v>
      </c>
      <c r="D67" s="67" t="str">
        <f t="shared" si="14"/>
        <v>002</v>
      </c>
      <c r="E67" s="67" t="s">
        <v>48</v>
      </c>
      <c r="F67" s="68" t="s">
        <v>224</v>
      </c>
      <c r="G67" s="67" t="s">
        <v>216</v>
      </c>
      <c r="H67" s="68" t="s">
        <v>614</v>
      </c>
      <c r="I67" s="68" t="s">
        <v>484</v>
      </c>
      <c r="J67" s="68" t="s">
        <v>226</v>
      </c>
      <c r="K67" s="93" t="s">
        <v>135</v>
      </c>
      <c r="L67" s="67" t="s">
        <v>527</v>
      </c>
      <c r="M67" s="94" t="str">
        <f>VLOOKUP(L67&amp;N67,コード体系!M:N,2,FALSE)</f>
        <v>03</v>
      </c>
      <c r="N67" s="67" t="s">
        <v>195</v>
      </c>
      <c r="O67" s="94" t="str">
        <f>VLOOKUP(L67&amp;N67&amp;P67,コード体系!O:P,2,FALSE)</f>
        <v>04</v>
      </c>
      <c r="P67" s="70" t="s">
        <v>110</v>
      </c>
      <c r="Q67" s="68" t="s">
        <v>484</v>
      </c>
      <c r="R67" s="95">
        <f>COUNTIF(B:B,B67)</f>
        <v>1</v>
      </c>
      <c r="S67" s="96" t="s">
        <v>228</v>
      </c>
      <c r="T67" s="97" t="str">
        <f t="shared" si="3"/>
        <v/>
      </c>
      <c r="U67" s="119" t="str">
        <f t="shared" si="11"/>
        <v>020304002E</v>
      </c>
      <c r="V67" s="96" t="str">
        <f t="shared" si="5"/>
        <v>'020304002E': {'message': 'エラーが発生しました。エラー内容:{0[0]}'},</v>
      </c>
    </row>
    <row r="68" spans="1:22" s="16" customFormat="1" ht="75">
      <c r="A68" s="69">
        <f t="shared" si="12"/>
        <v>65</v>
      </c>
      <c r="B68" s="69" t="str">
        <f>K68&amp;M68&amp;O68&amp;D68&amp;E68</f>
        <v>020400001E</v>
      </c>
      <c r="C68" s="69" t="s">
        <v>169</v>
      </c>
      <c r="D68" s="69" t="str">
        <f t="shared" si="14"/>
        <v>001</v>
      </c>
      <c r="E68" s="69" t="s">
        <v>48</v>
      </c>
      <c r="F68" s="70" t="s">
        <v>485</v>
      </c>
      <c r="G68" s="69" t="s">
        <v>216</v>
      </c>
      <c r="H68" s="70">
        <v>500</v>
      </c>
      <c r="I68" s="70" t="s">
        <v>335</v>
      </c>
      <c r="J68" s="70" t="s">
        <v>486</v>
      </c>
      <c r="K68" s="71" t="s">
        <v>135</v>
      </c>
      <c r="L68" s="70" t="s">
        <v>527</v>
      </c>
      <c r="M68" s="72" t="str">
        <f>VLOOKUP(L68&amp;N68,コード体系!M:N,2,FALSE)</f>
        <v>04</v>
      </c>
      <c r="N68" s="69" t="s">
        <v>154</v>
      </c>
      <c r="O68" s="69" t="str">
        <f>VLOOKUP(L68&amp;N68&amp;P68,コード体系!O:P,2,FALSE)</f>
        <v>00</v>
      </c>
      <c r="P68" s="70" t="s">
        <v>338</v>
      </c>
      <c r="Q68" s="70" t="s">
        <v>487</v>
      </c>
      <c r="R68" s="16">
        <f>COUNTIF(B:B,B68)</f>
        <v>1</v>
      </c>
      <c r="S68" s="109" t="s">
        <v>488</v>
      </c>
      <c r="T68" s="109">
        <f t="shared" ref="T68:T77" si="16">IF(EXACT(LEFT(H68,2),"透過"),"",H68)</f>
        <v>500</v>
      </c>
      <c r="U68" s="111" t="str">
        <f t="shared" ref="U68:U77" si="17">B68</f>
        <v>020400001E</v>
      </c>
      <c r="V68" s="109" t="str">
        <f t="shared" ref="V68:V77" si="18">"'"&amp;U68&amp;"': {'message': '"&amp;S68&amp;IF(EXACT(T68,""),"'},","', 'http_status_code': "&amp;T68&amp;"},")</f>
        <v>'020400001E': {'message': 'コンフィグファイルを読み込むことができません。authentication.jsonが設置されているか確認してください。', 'http_status_code': 500},</v>
      </c>
    </row>
    <row r="69" spans="1:22" s="16" customFormat="1" ht="60">
      <c r="A69" s="69">
        <f t="shared" si="12"/>
        <v>66</v>
      </c>
      <c r="B69" s="69" t="str">
        <f>K69&amp;M69&amp;O69&amp;D69&amp;E69</f>
        <v>020400002E</v>
      </c>
      <c r="C69" s="69" t="s">
        <v>293</v>
      </c>
      <c r="D69" s="69" t="str">
        <f t="shared" si="14"/>
        <v>002</v>
      </c>
      <c r="E69" s="69" t="s">
        <v>48</v>
      </c>
      <c r="F69" s="70" t="s">
        <v>340</v>
      </c>
      <c r="G69" s="69" t="s">
        <v>216</v>
      </c>
      <c r="H69" s="70">
        <v>500</v>
      </c>
      <c r="I69" s="70" t="s">
        <v>268</v>
      </c>
      <c r="J69" s="70" t="s">
        <v>269</v>
      </c>
      <c r="K69" s="71" t="s">
        <v>135</v>
      </c>
      <c r="L69" s="70" t="s">
        <v>527</v>
      </c>
      <c r="M69" s="72" t="str">
        <f>VLOOKUP(L69&amp;N69,コード体系!M:N,2,FALSE)</f>
        <v>04</v>
      </c>
      <c r="N69" s="69" t="s">
        <v>154</v>
      </c>
      <c r="O69" s="72" t="str">
        <f>VLOOKUP(L69&amp;N69&amp;P69,コード体系!O:P,2,FALSE)</f>
        <v>00</v>
      </c>
      <c r="P69" s="70" t="s">
        <v>489</v>
      </c>
      <c r="Q69" s="70" t="s">
        <v>490</v>
      </c>
      <c r="R69" s="16">
        <f>COUNTIF(B:B,B69)</f>
        <v>1</v>
      </c>
      <c r="S69" s="109" t="s">
        <v>273</v>
      </c>
      <c r="T69" s="109">
        <f t="shared" si="16"/>
        <v>500</v>
      </c>
      <c r="U69" s="111" t="str">
        <f t="shared" si="17"/>
        <v>020400002E</v>
      </c>
      <c r="V69" s="109" t="str">
        <f t="shared" si="18"/>
        <v>'020400002E': {'message': 'コンフィグファイルに{0[0]}が設定されていません。CADDE管理者に問い合わせてください。', 'http_status_code': 500},</v>
      </c>
    </row>
    <row r="70" spans="1:22" s="95" customFormat="1" ht="90">
      <c r="A70" s="67">
        <f t="shared" ref="A70:A77" si="19">ROW()-ROW(A$3)</f>
        <v>67</v>
      </c>
      <c r="B70" s="67" t="str">
        <f t="shared" ref="B70:B72" si="20">K70&amp;M70&amp;O70&amp;D70&amp;E70</f>
        <v>020401001N</v>
      </c>
      <c r="C70" s="67" t="s">
        <v>686</v>
      </c>
      <c r="D70" s="67" t="str">
        <f t="shared" si="14"/>
        <v>001</v>
      </c>
      <c r="E70" s="67" t="s">
        <v>238</v>
      </c>
      <c r="F70" s="68" t="s">
        <v>687</v>
      </c>
      <c r="G70" s="67" t="s">
        <v>240</v>
      </c>
      <c r="H70" s="68">
        <v>200</v>
      </c>
      <c r="I70" s="68" t="s">
        <v>688</v>
      </c>
      <c r="J70" s="68" t="s">
        <v>242</v>
      </c>
      <c r="K70" s="93" t="s">
        <v>135</v>
      </c>
      <c r="L70" s="67" t="s">
        <v>527</v>
      </c>
      <c r="M70" s="94" t="str">
        <f>VLOOKUP(L70&amp;N70,コード体系!M:N,2,FALSE)</f>
        <v>04</v>
      </c>
      <c r="N70" s="67" t="s">
        <v>154</v>
      </c>
      <c r="O70" s="94" t="str">
        <f>VLOOKUP(L70&amp;N70&amp;P70,コード体系!O:P,2,FALSE)</f>
        <v>01</v>
      </c>
      <c r="P70" s="68" t="s">
        <v>155</v>
      </c>
      <c r="Q70" s="68" t="s">
        <v>688</v>
      </c>
      <c r="R70" s="95">
        <f>COUNTIF(B:B,B70)</f>
        <v>1</v>
      </c>
      <c r="S70" s="96" t="s">
        <v>689</v>
      </c>
      <c r="T70" s="97">
        <f t="shared" si="16"/>
        <v>200</v>
      </c>
      <c r="U70" s="119" t="str">
        <f t="shared" si="17"/>
        <v>020401001N</v>
      </c>
      <c r="V70" s="96" t="str">
        <f t="shared" si="18"/>
        <v>'020401001N': {'message': '利用者トークン:{0[0]}, 利用者コネクタID: {0[1]}, 利用者コネクタのシークレット:{0[2]}, IdP:{0[3]}', 'http_status_code': 200},</v>
      </c>
    </row>
    <row r="71" spans="1:22" s="95" customFormat="1" ht="75">
      <c r="A71" s="67">
        <f t="shared" si="19"/>
        <v>68</v>
      </c>
      <c r="B71" s="67" t="str">
        <f t="shared" si="20"/>
        <v>020401002E</v>
      </c>
      <c r="C71" s="67" t="s">
        <v>690</v>
      </c>
      <c r="D71" s="67" t="str">
        <f t="shared" si="14"/>
        <v>002</v>
      </c>
      <c r="E71" s="67" t="s">
        <v>48</v>
      </c>
      <c r="F71" s="68" t="s">
        <v>224</v>
      </c>
      <c r="G71" s="67" t="s">
        <v>216</v>
      </c>
      <c r="H71" s="68" t="s">
        <v>556</v>
      </c>
      <c r="I71" s="68" t="s">
        <v>691</v>
      </c>
      <c r="J71" s="68" t="s">
        <v>226</v>
      </c>
      <c r="K71" s="93" t="s">
        <v>135</v>
      </c>
      <c r="L71" s="67" t="s">
        <v>527</v>
      </c>
      <c r="M71" s="94" t="str">
        <f>VLOOKUP(L71&amp;N71,コード体系!M:N,2,FALSE)</f>
        <v>04</v>
      </c>
      <c r="N71" s="67" t="s">
        <v>154</v>
      </c>
      <c r="O71" s="94" t="str">
        <f>VLOOKUP(L71&amp;N71&amp;P71,コード体系!O:P,2,FALSE)</f>
        <v>01</v>
      </c>
      <c r="P71" s="68" t="s">
        <v>155</v>
      </c>
      <c r="Q71" s="68" t="s">
        <v>692</v>
      </c>
      <c r="R71" s="95">
        <f>COUNTIF(B:B,B71)</f>
        <v>1</v>
      </c>
      <c r="S71" s="96" t="s">
        <v>228</v>
      </c>
      <c r="T71" s="97" t="str">
        <f t="shared" si="16"/>
        <v/>
      </c>
      <c r="U71" s="119" t="str">
        <f t="shared" si="17"/>
        <v>020401002E</v>
      </c>
      <c r="V71" s="96" t="str">
        <f t="shared" si="18"/>
        <v>'020401002E': {'message': 'エラーが発生しました。エラー内容:{0[0]}'},</v>
      </c>
    </row>
    <row r="72" spans="1:22" s="95" customFormat="1" ht="105">
      <c r="A72" s="67">
        <f t="shared" si="19"/>
        <v>69</v>
      </c>
      <c r="B72" s="67" t="str">
        <f t="shared" si="20"/>
        <v>020401003E</v>
      </c>
      <c r="C72" s="67" t="s">
        <v>693</v>
      </c>
      <c r="D72" s="67" t="str">
        <f t="shared" si="14"/>
        <v>003</v>
      </c>
      <c r="E72" s="67" t="s">
        <v>48</v>
      </c>
      <c r="F72" s="68" t="s">
        <v>694</v>
      </c>
      <c r="G72" s="67" t="s">
        <v>216</v>
      </c>
      <c r="H72" s="68">
        <v>403</v>
      </c>
      <c r="I72" s="68" t="s">
        <v>695</v>
      </c>
      <c r="J72" s="68" t="s">
        <v>696</v>
      </c>
      <c r="K72" s="93" t="s">
        <v>135</v>
      </c>
      <c r="L72" s="67" t="s">
        <v>527</v>
      </c>
      <c r="M72" s="94" t="str">
        <f>VLOOKUP(L72&amp;N72,コード体系!M:N,2,FALSE)</f>
        <v>04</v>
      </c>
      <c r="N72" s="67" t="s">
        <v>154</v>
      </c>
      <c r="O72" s="94" t="str">
        <f>VLOOKUP(L72&amp;N72&amp;P72,コード体系!O:P,2,FALSE)</f>
        <v>01</v>
      </c>
      <c r="P72" s="68" t="s">
        <v>155</v>
      </c>
      <c r="Q72" s="68" t="s">
        <v>697</v>
      </c>
      <c r="R72" s="95">
        <f>COUNTIF(B:B,B72)</f>
        <v>1</v>
      </c>
      <c r="S72" s="96" t="s">
        <v>698</v>
      </c>
      <c r="T72" s="97">
        <f t="shared" si="16"/>
        <v>403</v>
      </c>
      <c r="U72" s="119" t="str">
        <f t="shared" si="17"/>
        <v>020401003E</v>
      </c>
      <c r="V72" s="96" t="str">
        <f t="shared" si="18"/>
        <v>'020401003E': {'message': '認証トークン取得処理を行いましたが、対象の利用者トークンは使用できません。リクエストパラメータに設定した利用者トークンを確認してください。', 'http_status_code': 403},</v>
      </c>
    </row>
    <row r="73" spans="1:22" s="95" customFormat="1" ht="105">
      <c r="A73" s="67">
        <f t="shared" si="12"/>
        <v>70</v>
      </c>
      <c r="B73" s="67" t="str">
        <f t="shared" si="8"/>
        <v>020402001N</v>
      </c>
      <c r="C73" s="67" t="s">
        <v>699</v>
      </c>
      <c r="D73" s="67" t="str">
        <f t="shared" si="14"/>
        <v>001</v>
      </c>
      <c r="E73" s="67" t="s">
        <v>238</v>
      </c>
      <c r="F73" s="68" t="s">
        <v>700</v>
      </c>
      <c r="G73" s="67" t="s">
        <v>240</v>
      </c>
      <c r="H73" s="68">
        <v>200</v>
      </c>
      <c r="I73" s="68" t="s">
        <v>701</v>
      </c>
      <c r="J73" s="68" t="s">
        <v>242</v>
      </c>
      <c r="K73" s="93" t="s">
        <v>135</v>
      </c>
      <c r="L73" s="67" t="s">
        <v>527</v>
      </c>
      <c r="M73" s="94" t="str">
        <f>VLOOKUP(L73&amp;N73,コード体系!M:N,2,FALSE)</f>
        <v>04</v>
      </c>
      <c r="N73" s="67" t="s">
        <v>154</v>
      </c>
      <c r="O73" s="94" t="str">
        <f>VLOOKUP(L73&amp;N73&amp;P73,コード体系!O:P,2,FALSE)</f>
        <v>02</v>
      </c>
      <c r="P73" s="68" t="s">
        <v>156</v>
      </c>
      <c r="Q73" s="68" t="s">
        <v>701</v>
      </c>
      <c r="R73" s="95">
        <f>COUNTIF(B:B,B73)</f>
        <v>1</v>
      </c>
      <c r="S73" s="96" t="s">
        <v>702</v>
      </c>
      <c r="T73" s="97">
        <f t="shared" si="16"/>
        <v>200</v>
      </c>
      <c r="U73" s="119" t="str">
        <f t="shared" si="17"/>
        <v>020402001N</v>
      </c>
      <c r="V73" s="96" t="str">
        <f t="shared" si="18"/>
        <v>'020402001N': {'message': 'トークン情報: {0[0]}, 利用者コネクタID:{0[1]}, 利用者コネクタのシークレット:{0[2]}', 'http_status_code': 200},</v>
      </c>
    </row>
    <row r="74" spans="1:22" s="95" customFormat="1" ht="75">
      <c r="A74" s="67">
        <f t="shared" si="12"/>
        <v>71</v>
      </c>
      <c r="B74" s="67" t="str">
        <f t="shared" si="8"/>
        <v>020402002E</v>
      </c>
      <c r="C74" s="67" t="s">
        <v>555</v>
      </c>
      <c r="D74" s="67" t="str">
        <f t="shared" si="14"/>
        <v>002</v>
      </c>
      <c r="E74" s="67" t="s">
        <v>48</v>
      </c>
      <c r="F74" s="68" t="s">
        <v>224</v>
      </c>
      <c r="G74" s="67" t="s">
        <v>216</v>
      </c>
      <c r="H74" s="68" t="s">
        <v>558</v>
      </c>
      <c r="I74" s="68" t="s">
        <v>559</v>
      </c>
      <c r="J74" s="68" t="s">
        <v>226</v>
      </c>
      <c r="K74" s="93" t="s">
        <v>135</v>
      </c>
      <c r="L74" s="67" t="s">
        <v>527</v>
      </c>
      <c r="M74" s="94" t="str">
        <f>VLOOKUP(L74&amp;N74,コード体系!M:N,2,FALSE)</f>
        <v>04</v>
      </c>
      <c r="N74" s="67" t="s">
        <v>154</v>
      </c>
      <c r="O74" s="94" t="str">
        <f>VLOOKUP(L74&amp;N74&amp;P74,コード体系!O:P,2,FALSE)</f>
        <v>02</v>
      </c>
      <c r="P74" s="68" t="s">
        <v>156</v>
      </c>
      <c r="Q74" s="68" t="s">
        <v>559</v>
      </c>
      <c r="R74" s="95">
        <f>COUNTIF(B:B,B74)</f>
        <v>1</v>
      </c>
      <c r="S74" s="96" t="s">
        <v>228</v>
      </c>
      <c r="T74" s="97" t="str">
        <f t="shared" si="16"/>
        <v/>
      </c>
      <c r="U74" s="119" t="str">
        <f t="shared" si="17"/>
        <v>020402002E</v>
      </c>
      <c r="V74" s="96" t="str">
        <f t="shared" si="18"/>
        <v>'020402002E': {'message': 'エラーが発生しました。エラー内容:{0[0]}'},</v>
      </c>
    </row>
    <row r="75" spans="1:22" s="95" customFormat="1" ht="105">
      <c r="A75" s="67">
        <f t="shared" si="19"/>
        <v>72</v>
      </c>
      <c r="B75" s="67" t="str">
        <f t="shared" si="8"/>
        <v>020402003E</v>
      </c>
      <c r="C75" s="67" t="s">
        <v>703</v>
      </c>
      <c r="D75" s="67" t="str">
        <f t="shared" si="14"/>
        <v>003</v>
      </c>
      <c r="E75" s="67" t="s">
        <v>48</v>
      </c>
      <c r="F75" s="68" t="s">
        <v>704</v>
      </c>
      <c r="G75" s="67" t="s">
        <v>216</v>
      </c>
      <c r="H75" s="68">
        <v>403</v>
      </c>
      <c r="I75" s="68" t="s">
        <v>705</v>
      </c>
      <c r="J75" s="68" t="s">
        <v>706</v>
      </c>
      <c r="K75" s="93" t="s">
        <v>135</v>
      </c>
      <c r="L75" s="67" t="s">
        <v>527</v>
      </c>
      <c r="M75" s="94" t="str">
        <f>VLOOKUP(L75&amp;N75,コード体系!M:N,2,FALSE)</f>
        <v>04</v>
      </c>
      <c r="N75" s="67" t="s">
        <v>154</v>
      </c>
      <c r="O75" s="94" t="str">
        <f>VLOOKUP(L75&amp;N75&amp;P75,コード体系!O:P,2,FALSE)</f>
        <v>02</v>
      </c>
      <c r="P75" s="68" t="s">
        <v>156</v>
      </c>
      <c r="Q75" s="68" t="s">
        <v>705</v>
      </c>
      <c r="R75" s="95">
        <f>COUNTIF(B:B,B75)</f>
        <v>1</v>
      </c>
      <c r="S75" s="96" t="s">
        <v>707</v>
      </c>
      <c r="T75" s="97">
        <f t="shared" si="16"/>
        <v>403</v>
      </c>
      <c r="U75" s="119" t="str">
        <f t="shared" si="17"/>
        <v>020402003E</v>
      </c>
      <c r="V75" s="96" t="str">
        <f t="shared" si="18"/>
        <v>'020402003E': {'message': '認証処理を行いましたが、対象の認証トークンは使用できません。リクエストパラメータに設定した利用者トークンを確認してください。', 'http_status_code': 403},</v>
      </c>
    </row>
    <row r="76" spans="1:22" s="95" customFormat="1" ht="105">
      <c r="A76" s="67">
        <f t="shared" si="19"/>
        <v>73</v>
      </c>
      <c r="B76" s="67" t="str">
        <f t="shared" si="8"/>
        <v>020402004E</v>
      </c>
      <c r="C76" s="67" t="s">
        <v>703</v>
      </c>
      <c r="D76" s="67" t="str">
        <f t="shared" si="14"/>
        <v>004</v>
      </c>
      <c r="E76" s="67" t="s">
        <v>48</v>
      </c>
      <c r="F76" s="68" t="s">
        <v>704</v>
      </c>
      <c r="G76" s="67" t="s">
        <v>216</v>
      </c>
      <c r="H76" s="68">
        <v>403</v>
      </c>
      <c r="I76" s="68" t="s">
        <v>705</v>
      </c>
      <c r="J76" s="68" t="s">
        <v>706</v>
      </c>
      <c r="K76" s="93" t="s">
        <v>135</v>
      </c>
      <c r="L76" s="67" t="s">
        <v>527</v>
      </c>
      <c r="M76" s="94" t="str">
        <f>VLOOKUP(L76&amp;N76,コード体系!M:N,2,FALSE)</f>
        <v>04</v>
      </c>
      <c r="N76" s="67" t="s">
        <v>154</v>
      </c>
      <c r="O76" s="94" t="str">
        <f>VLOOKUP(L76&amp;N76&amp;P76,コード体系!O:P,2,FALSE)</f>
        <v>02</v>
      </c>
      <c r="P76" s="68" t="s">
        <v>156</v>
      </c>
      <c r="Q76" s="68" t="s">
        <v>705</v>
      </c>
      <c r="R76" s="95">
        <f>COUNTIF(B:B,B76)</f>
        <v>1</v>
      </c>
      <c r="S76" s="96" t="s">
        <v>707</v>
      </c>
      <c r="T76" s="97">
        <f t="shared" si="16"/>
        <v>403</v>
      </c>
      <c r="U76" s="119" t="str">
        <f t="shared" si="17"/>
        <v>020402004E</v>
      </c>
      <c r="V76" s="96" t="str">
        <f t="shared" si="18"/>
        <v>'020402004E': {'message': '認証処理を行いましたが、対象の認証トークンは使用できません。リクエストパラメータに設定した利用者トークンを確認してください。', 'http_status_code': 403},</v>
      </c>
    </row>
    <row r="77" spans="1:22" s="95" customFormat="1" ht="105">
      <c r="A77" s="67">
        <f t="shared" si="19"/>
        <v>74</v>
      </c>
      <c r="B77" s="67" t="str">
        <f t="shared" si="8"/>
        <v>020402005E</v>
      </c>
      <c r="C77" s="67" t="s">
        <v>703</v>
      </c>
      <c r="D77" s="67" t="str">
        <f t="shared" si="14"/>
        <v>005</v>
      </c>
      <c r="E77" s="67" t="s">
        <v>48</v>
      </c>
      <c r="F77" s="68" t="s">
        <v>704</v>
      </c>
      <c r="G77" s="67" t="s">
        <v>216</v>
      </c>
      <c r="H77" s="68">
        <v>403</v>
      </c>
      <c r="I77" s="68" t="s">
        <v>705</v>
      </c>
      <c r="J77" s="68" t="s">
        <v>706</v>
      </c>
      <c r="K77" s="93" t="s">
        <v>135</v>
      </c>
      <c r="L77" s="67" t="s">
        <v>527</v>
      </c>
      <c r="M77" s="94" t="str">
        <f>VLOOKUP(L77&amp;N77,コード体系!M:N,2,FALSE)</f>
        <v>04</v>
      </c>
      <c r="N77" s="67" t="s">
        <v>154</v>
      </c>
      <c r="O77" s="94" t="str">
        <f>VLOOKUP(L77&amp;N77&amp;P77,コード体系!O:P,2,FALSE)</f>
        <v>02</v>
      </c>
      <c r="P77" s="68" t="s">
        <v>156</v>
      </c>
      <c r="Q77" s="68" t="s">
        <v>705</v>
      </c>
      <c r="R77" s="95">
        <f>COUNTIF(B:B,B77)</f>
        <v>1</v>
      </c>
      <c r="S77" s="96" t="s">
        <v>707</v>
      </c>
      <c r="T77" s="97">
        <f t="shared" si="16"/>
        <v>403</v>
      </c>
      <c r="U77" s="119" t="str">
        <f t="shared" si="17"/>
        <v>020402005E</v>
      </c>
      <c r="V77" s="96" t="str">
        <f t="shared" si="18"/>
        <v>'020402005E': {'message': '認証処理を行いましたが、対象の認証トークンは使用できません。リクエストパラメータに設定した利用者トークンを確認してください。', 'http_status_code': 403},</v>
      </c>
    </row>
  </sheetData>
  <autoFilter ref="A3:V77" xr:uid="{C04A8B1B-09F4-4F0E-9DA2-07B8E243A64F}"/>
  <sortState xmlns:xlrd2="http://schemas.microsoft.com/office/spreadsheetml/2017/richdata2" ref="A20:V77">
    <sortCondition ref="M20:M77"/>
    <sortCondition ref="O20:O77"/>
    <sortCondition ref="C20:C77"/>
  </sortState>
  <mergeCells count="2">
    <mergeCell ref="K1:Q1"/>
    <mergeCell ref="B1:C1"/>
  </mergeCells>
  <phoneticPr fontId="1"/>
  <pageMargins left="0.70866141732283472" right="0.70866141732283472" top="0.74803149606299213" bottom="0.74803149606299213" header="0.31496062992125984" footer="0.31496062992125984"/>
  <pageSetup paperSize="9" scale="32" fitToHeight="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E1921-93C8-418B-9F64-2000EE32DA29}">
  <dimension ref="A1:N31"/>
  <sheetViews>
    <sheetView topLeftCell="C10" workbookViewId="0">
      <selection activeCell="J2" sqref="J2:N31"/>
    </sheetView>
  </sheetViews>
  <sheetFormatPr defaultColWidth="8.75" defaultRowHeight="12.95"/>
  <cols>
    <col min="1" max="1" width="6.875" bestFit="1" customWidth="1"/>
    <col min="2" max="2" width="18.375" bestFit="1" customWidth="1"/>
    <col min="3" max="3" width="9.875" style="38" bestFit="1" customWidth="1"/>
    <col min="4" max="4" width="3.875" style="38" customWidth="1"/>
    <col min="5" max="5" width="6.875" style="38" bestFit="1" customWidth="1"/>
    <col min="6" max="6" width="6.875" style="38" customWidth="1"/>
    <col min="7" max="7" width="28.875" bestFit="1" customWidth="1"/>
    <col min="8" max="8" width="9.875" style="38" bestFit="1" customWidth="1"/>
    <col min="9" max="9" width="3.875" style="38" customWidth="1"/>
    <col min="10" max="10" width="6.875" style="38" bestFit="1" customWidth="1"/>
    <col min="11" max="11" width="12.5" style="38" bestFit="1" customWidth="1"/>
    <col min="12" max="12" width="28.875" bestFit="1" customWidth="1"/>
    <col min="13" max="13" width="26.75" bestFit="1" customWidth="1"/>
    <col min="14" max="14" width="9.875" style="38" bestFit="1" customWidth="1"/>
  </cols>
  <sheetData>
    <row r="1" spans="1:14" s="38" customFormat="1" ht="26.1">
      <c r="A1" s="39" t="s">
        <v>56</v>
      </c>
      <c r="B1" s="39" t="s">
        <v>57</v>
      </c>
      <c r="C1" s="40" t="s">
        <v>58</v>
      </c>
      <c r="D1" s="43"/>
      <c r="E1" s="39" t="s">
        <v>56</v>
      </c>
      <c r="F1" s="39"/>
      <c r="G1" s="39" t="s">
        <v>59</v>
      </c>
      <c r="H1" s="40" t="s">
        <v>58</v>
      </c>
      <c r="I1" s="43"/>
      <c r="J1" s="39" t="s">
        <v>56</v>
      </c>
      <c r="K1" s="39" t="s">
        <v>57</v>
      </c>
      <c r="L1" s="39" t="s">
        <v>59</v>
      </c>
      <c r="M1" s="39" t="s">
        <v>60</v>
      </c>
      <c r="N1" s="40" t="s">
        <v>58</v>
      </c>
    </row>
    <row r="2" spans="1:14">
      <c r="A2" s="41">
        <f t="shared" ref="A2:A7" si="0">ROW()-ROW(A$1)</f>
        <v>1</v>
      </c>
      <c r="B2" s="41" t="s">
        <v>61</v>
      </c>
      <c r="C2" s="42" t="s">
        <v>46</v>
      </c>
      <c r="D2" s="44"/>
      <c r="E2" s="41">
        <f t="shared" ref="E2:E15" si="1">ROW()-ROW(E$1)</f>
        <v>1</v>
      </c>
      <c r="F2" s="41" t="s">
        <v>61</v>
      </c>
      <c r="G2" s="41" t="s">
        <v>62</v>
      </c>
      <c r="H2" s="42" t="s">
        <v>63</v>
      </c>
      <c r="I2" s="44"/>
      <c r="J2" s="41">
        <f t="shared" ref="J2:J11" si="2">ROW()-ROW(J$1)</f>
        <v>1</v>
      </c>
      <c r="K2" s="41" t="s">
        <v>61</v>
      </c>
      <c r="L2" s="41" t="s">
        <v>62</v>
      </c>
      <c r="M2" s="41" t="s">
        <v>64</v>
      </c>
      <c r="N2" s="42" t="s">
        <v>46</v>
      </c>
    </row>
    <row r="3" spans="1:14">
      <c r="A3" s="41">
        <f t="shared" si="0"/>
        <v>2</v>
      </c>
      <c r="B3" s="41" t="s">
        <v>65</v>
      </c>
      <c r="C3" s="42" t="s">
        <v>45</v>
      </c>
      <c r="D3" s="44"/>
      <c r="E3" s="41">
        <f t="shared" si="1"/>
        <v>2</v>
      </c>
      <c r="F3" s="41" t="s">
        <v>61</v>
      </c>
      <c r="G3" s="41" t="s">
        <v>66</v>
      </c>
      <c r="H3" s="42" t="s">
        <v>67</v>
      </c>
      <c r="I3" s="44"/>
      <c r="J3" s="41">
        <f t="shared" si="2"/>
        <v>2</v>
      </c>
      <c r="K3" s="41" t="s">
        <v>61</v>
      </c>
      <c r="L3" s="41" t="s">
        <v>66</v>
      </c>
      <c r="M3" s="41" t="s">
        <v>64</v>
      </c>
      <c r="N3" s="42" t="s">
        <v>46</v>
      </c>
    </row>
    <row r="4" spans="1:14">
      <c r="A4" s="41">
        <f t="shared" si="0"/>
        <v>3</v>
      </c>
      <c r="B4" s="41" t="s">
        <v>68</v>
      </c>
      <c r="C4" s="42" t="s">
        <v>67</v>
      </c>
      <c r="D4" s="44"/>
      <c r="E4" s="41">
        <f t="shared" si="1"/>
        <v>3</v>
      </c>
      <c r="F4" s="41" t="s">
        <v>61</v>
      </c>
      <c r="G4" s="41" t="s">
        <v>69</v>
      </c>
      <c r="H4" s="42" t="s">
        <v>70</v>
      </c>
      <c r="I4" s="44"/>
      <c r="J4" s="41">
        <f t="shared" si="2"/>
        <v>3</v>
      </c>
      <c r="K4" s="41" t="s">
        <v>61</v>
      </c>
      <c r="L4" s="41" t="s">
        <v>69</v>
      </c>
      <c r="M4" s="41" t="s">
        <v>71</v>
      </c>
      <c r="N4" s="42" t="s">
        <v>46</v>
      </c>
    </row>
    <row r="5" spans="1:14" ht="26.1">
      <c r="A5" s="41">
        <f t="shared" si="0"/>
        <v>4</v>
      </c>
      <c r="B5" s="53" t="s">
        <v>72</v>
      </c>
      <c r="C5" s="42" t="s">
        <v>73</v>
      </c>
      <c r="D5" s="46"/>
      <c r="E5" s="41">
        <f t="shared" si="1"/>
        <v>4</v>
      </c>
      <c r="F5" s="41" t="s">
        <v>74</v>
      </c>
      <c r="G5" s="41" t="s">
        <v>75</v>
      </c>
      <c r="H5" s="42" t="s">
        <v>46</v>
      </c>
      <c r="I5" s="44"/>
      <c r="J5" s="41">
        <f t="shared" si="2"/>
        <v>4</v>
      </c>
      <c r="K5" s="41" t="s">
        <v>74</v>
      </c>
      <c r="L5" s="41" t="s">
        <v>75</v>
      </c>
      <c r="M5" s="41" t="s">
        <v>76</v>
      </c>
      <c r="N5" s="42" t="s">
        <v>46</v>
      </c>
    </row>
    <row r="6" spans="1:14" ht="26.1">
      <c r="A6" s="41">
        <f t="shared" si="0"/>
        <v>5</v>
      </c>
      <c r="B6" s="53" t="s">
        <v>77</v>
      </c>
      <c r="C6" s="42" t="s">
        <v>78</v>
      </c>
      <c r="D6" s="46"/>
      <c r="E6" s="41">
        <f t="shared" si="1"/>
        <v>5</v>
      </c>
      <c r="F6" s="41" t="s">
        <v>74</v>
      </c>
      <c r="G6" s="41" t="s">
        <v>79</v>
      </c>
      <c r="H6" s="42" t="s">
        <v>45</v>
      </c>
      <c r="I6" s="44"/>
      <c r="J6" s="41">
        <f t="shared" si="2"/>
        <v>5</v>
      </c>
      <c r="K6" s="41" t="s">
        <v>74</v>
      </c>
      <c r="L6" s="41" t="s">
        <v>75</v>
      </c>
      <c r="M6" s="41" t="s">
        <v>80</v>
      </c>
      <c r="N6" s="42" t="s">
        <v>45</v>
      </c>
    </row>
    <row r="7" spans="1:14" ht="26.1">
      <c r="A7" s="41">
        <f t="shared" si="0"/>
        <v>6</v>
      </c>
      <c r="B7" s="53" t="s">
        <v>81</v>
      </c>
      <c r="C7" s="42" t="s">
        <v>82</v>
      </c>
      <c r="D7" s="46"/>
      <c r="E7" s="41">
        <f t="shared" si="1"/>
        <v>6</v>
      </c>
      <c r="F7" s="41" t="s">
        <v>74</v>
      </c>
      <c r="G7" s="41" t="s">
        <v>83</v>
      </c>
      <c r="H7" s="42" t="s">
        <v>67</v>
      </c>
      <c r="I7" s="44"/>
      <c r="J7" s="41">
        <f t="shared" si="2"/>
        <v>6</v>
      </c>
      <c r="K7" s="41" t="s">
        <v>74</v>
      </c>
      <c r="L7" s="41" t="s">
        <v>79</v>
      </c>
      <c r="M7" s="41" t="s">
        <v>84</v>
      </c>
      <c r="N7" s="42" t="s">
        <v>46</v>
      </c>
    </row>
    <row r="8" spans="1:14">
      <c r="C8"/>
      <c r="D8" s="46"/>
      <c r="E8" s="41">
        <f t="shared" si="1"/>
        <v>7</v>
      </c>
      <c r="F8" s="41" t="s">
        <v>74</v>
      </c>
      <c r="G8" s="41" t="s">
        <v>85</v>
      </c>
      <c r="H8" s="42" t="s">
        <v>86</v>
      </c>
      <c r="I8" s="44"/>
      <c r="J8" s="41">
        <f t="shared" si="2"/>
        <v>7</v>
      </c>
      <c r="K8" s="41" t="s">
        <v>74</v>
      </c>
      <c r="L8" s="41" t="s">
        <v>83</v>
      </c>
      <c r="M8" s="41" t="s">
        <v>87</v>
      </c>
      <c r="N8" s="42" t="s">
        <v>46</v>
      </c>
    </row>
    <row r="9" spans="1:14">
      <c r="C9"/>
      <c r="D9" s="46"/>
      <c r="E9" s="41">
        <f t="shared" si="1"/>
        <v>8</v>
      </c>
      <c r="F9" s="41" t="s">
        <v>74</v>
      </c>
      <c r="G9" s="41" t="s">
        <v>88</v>
      </c>
      <c r="H9" s="42" t="s">
        <v>89</v>
      </c>
      <c r="I9" s="44"/>
      <c r="J9" s="41">
        <f t="shared" si="2"/>
        <v>8</v>
      </c>
      <c r="K9" s="41" t="s">
        <v>74</v>
      </c>
      <c r="L9" s="41" t="s">
        <v>85</v>
      </c>
      <c r="M9" s="41" t="s">
        <v>90</v>
      </c>
      <c r="N9" s="42" t="s">
        <v>46</v>
      </c>
    </row>
    <row r="10" spans="1:14">
      <c r="C10"/>
      <c r="D10" s="46"/>
      <c r="E10" s="41">
        <f t="shared" si="1"/>
        <v>9</v>
      </c>
      <c r="F10" s="41" t="s">
        <v>74</v>
      </c>
      <c r="G10" s="41" t="s">
        <v>91</v>
      </c>
      <c r="H10" s="42" t="s">
        <v>92</v>
      </c>
      <c r="I10" s="44"/>
      <c r="J10" s="41">
        <f t="shared" si="2"/>
        <v>9</v>
      </c>
      <c r="K10" s="41" t="s">
        <v>74</v>
      </c>
      <c r="L10" s="41" t="s">
        <v>85</v>
      </c>
      <c r="M10" s="41" t="s">
        <v>93</v>
      </c>
      <c r="N10" s="42" t="s">
        <v>45</v>
      </c>
    </row>
    <row r="11" spans="1:14">
      <c r="C11"/>
      <c r="D11" s="46"/>
      <c r="E11" s="41">
        <f t="shared" si="1"/>
        <v>10</v>
      </c>
      <c r="F11" s="41" t="s">
        <v>94</v>
      </c>
      <c r="G11" s="41" t="s">
        <v>75</v>
      </c>
      <c r="H11" s="42" t="s">
        <v>46</v>
      </c>
      <c r="I11" s="44"/>
      <c r="J11" s="41">
        <f t="shared" si="2"/>
        <v>10</v>
      </c>
      <c r="K11" s="41" t="s">
        <v>74</v>
      </c>
      <c r="L11" s="41" t="s">
        <v>88</v>
      </c>
      <c r="M11" s="41" t="s">
        <v>95</v>
      </c>
      <c r="N11" s="42" t="s">
        <v>46</v>
      </c>
    </row>
    <row r="12" spans="1:14">
      <c r="C12"/>
      <c r="D12" s="46"/>
      <c r="E12" s="41">
        <f t="shared" si="1"/>
        <v>11</v>
      </c>
      <c r="F12" s="41" t="s">
        <v>94</v>
      </c>
      <c r="G12" s="41" t="s">
        <v>79</v>
      </c>
      <c r="H12" s="42" t="s">
        <v>45</v>
      </c>
      <c r="I12" s="44"/>
      <c r="J12" s="41">
        <f>ROW()-ROW(J$1)</f>
        <v>11</v>
      </c>
      <c r="K12" s="41" t="s">
        <v>74</v>
      </c>
      <c r="L12" s="41" t="s">
        <v>88</v>
      </c>
      <c r="M12" s="41" t="s">
        <v>96</v>
      </c>
      <c r="N12" s="42" t="s">
        <v>45</v>
      </c>
    </row>
    <row r="13" spans="1:14">
      <c r="C13"/>
      <c r="D13" s="46"/>
      <c r="E13" s="41">
        <f t="shared" si="1"/>
        <v>12</v>
      </c>
      <c r="F13" s="41" t="s">
        <v>94</v>
      </c>
      <c r="G13" s="41" t="s">
        <v>83</v>
      </c>
      <c r="H13" s="42" t="s">
        <v>67</v>
      </c>
      <c r="I13" s="44"/>
      <c r="J13" s="41">
        <f>ROW()-ROW(J$1)</f>
        <v>12</v>
      </c>
      <c r="K13" s="41" t="s">
        <v>74</v>
      </c>
      <c r="L13" s="41" t="s">
        <v>88</v>
      </c>
      <c r="M13" s="41" t="s">
        <v>97</v>
      </c>
      <c r="N13" s="42" t="s">
        <v>67</v>
      </c>
    </row>
    <row r="14" spans="1:14">
      <c r="C14"/>
      <c r="D14" s="46"/>
      <c r="E14" s="41">
        <f t="shared" si="1"/>
        <v>13</v>
      </c>
      <c r="F14" s="41" t="s">
        <v>94</v>
      </c>
      <c r="G14" s="41" t="s">
        <v>85</v>
      </c>
      <c r="H14" s="42" t="s">
        <v>86</v>
      </c>
      <c r="I14" s="44"/>
      <c r="J14" s="41">
        <f t="shared" ref="J14:J31" si="3">ROW()-ROW(J$1)</f>
        <v>13</v>
      </c>
      <c r="K14" s="41" t="s">
        <v>74</v>
      </c>
      <c r="L14" s="41" t="s">
        <v>88</v>
      </c>
      <c r="M14" s="41" t="s">
        <v>98</v>
      </c>
      <c r="N14" s="42" t="s">
        <v>86</v>
      </c>
    </row>
    <row r="15" spans="1:14">
      <c r="C15"/>
      <c r="D15" s="46"/>
      <c r="E15" s="41">
        <f t="shared" si="1"/>
        <v>14</v>
      </c>
      <c r="F15" s="41" t="s">
        <v>94</v>
      </c>
      <c r="G15" s="41" t="s">
        <v>88</v>
      </c>
      <c r="H15" s="42" t="s">
        <v>89</v>
      </c>
      <c r="I15" s="44"/>
      <c r="J15" s="41">
        <f t="shared" si="3"/>
        <v>14</v>
      </c>
      <c r="K15" s="41" t="s">
        <v>74</v>
      </c>
      <c r="L15" s="41" t="s">
        <v>88</v>
      </c>
      <c r="M15" s="41" t="s">
        <v>99</v>
      </c>
      <c r="N15" s="42" t="s">
        <v>100</v>
      </c>
    </row>
    <row r="16" spans="1:14">
      <c r="C16"/>
      <c r="D16" s="45"/>
      <c r="E16"/>
      <c r="F16"/>
      <c r="H16"/>
      <c r="I16" s="46"/>
      <c r="J16" s="41">
        <f t="shared" si="3"/>
        <v>15</v>
      </c>
      <c r="K16" s="41" t="s">
        <v>74</v>
      </c>
      <c r="L16" s="41" t="s">
        <v>88</v>
      </c>
      <c r="M16" s="41" t="s">
        <v>101</v>
      </c>
      <c r="N16" s="42" t="s">
        <v>102</v>
      </c>
    </row>
    <row r="17" spans="3:14">
      <c r="C17"/>
      <c r="D17" s="45"/>
      <c r="E17"/>
      <c r="F17"/>
      <c r="H17"/>
      <c r="I17" s="46"/>
      <c r="J17" s="41">
        <f t="shared" si="3"/>
        <v>16</v>
      </c>
      <c r="K17" s="41" t="s">
        <v>94</v>
      </c>
      <c r="L17" s="41" t="s">
        <v>75</v>
      </c>
      <c r="M17" s="41" t="s">
        <v>84</v>
      </c>
      <c r="N17" s="42" t="s">
        <v>46</v>
      </c>
    </row>
    <row r="18" spans="3:14">
      <c r="C18"/>
      <c r="D18" s="45"/>
      <c r="E18"/>
      <c r="F18"/>
      <c r="H18"/>
      <c r="I18" s="46"/>
      <c r="J18" s="41">
        <f t="shared" si="3"/>
        <v>17</v>
      </c>
      <c r="K18" s="41" t="s">
        <v>94</v>
      </c>
      <c r="L18" s="41" t="s">
        <v>75</v>
      </c>
      <c r="M18" s="41" t="s">
        <v>103</v>
      </c>
      <c r="N18" s="42" t="s">
        <v>45</v>
      </c>
    </row>
    <row r="19" spans="3:14">
      <c r="C19"/>
      <c r="D19" s="45"/>
      <c r="E19"/>
      <c r="F19"/>
      <c r="H19"/>
      <c r="I19" s="46"/>
      <c r="J19" s="41">
        <f t="shared" si="3"/>
        <v>18</v>
      </c>
      <c r="K19" s="41" t="s">
        <v>94</v>
      </c>
      <c r="L19" s="41" t="s">
        <v>75</v>
      </c>
      <c r="M19" s="41" t="s">
        <v>104</v>
      </c>
      <c r="N19" s="42" t="s">
        <v>67</v>
      </c>
    </row>
    <row r="20" spans="3:14">
      <c r="C20"/>
      <c r="D20" s="45"/>
      <c r="E20"/>
      <c r="F20"/>
      <c r="H20"/>
      <c r="I20" s="46"/>
      <c r="J20" s="41">
        <f t="shared" si="3"/>
        <v>19</v>
      </c>
      <c r="K20" s="41" t="s">
        <v>94</v>
      </c>
      <c r="L20" s="41" t="s">
        <v>75</v>
      </c>
      <c r="M20" s="41" t="s">
        <v>105</v>
      </c>
      <c r="N20" s="42" t="s">
        <v>86</v>
      </c>
    </row>
    <row r="21" spans="3:14">
      <c r="C21"/>
      <c r="D21" s="45"/>
      <c r="E21"/>
      <c r="F21"/>
      <c r="H21"/>
      <c r="I21" s="46"/>
      <c r="J21" s="41">
        <f t="shared" si="3"/>
        <v>20</v>
      </c>
      <c r="K21" s="41" t="s">
        <v>94</v>
      </c>
      <c r="L21" s="41" t="s">
        <v>75</v>
      </c>
      <c r="M21" s="41" t="s">
        <v>106</v>
      </c>
      <c r="N21" s="42" t="s">
        <v>89</v>
      </c>
    </row>
    <row r="22" spans="3:14">
      <c r="C22"/>
      <c r="D22" s="45"/>
      <c r="E22"/>
      <c r="F22"/>
      <c r="H22"/>
      <c r="I22" s="46"/>
      <c r="J22" s="41">
        <f t="shared" si="3"/>
        <v>21</v>
      </c>
      <c r="K22" s="41" t="s">
        <v>94</v>
      </c>
      <c r="L22" s="41" t="s">
        <v>75</v>
      </c>
      <c r="M22" s="41" t="s">
        <v>107</v>
      </c>
      <c r="N22" s="42" t="s">
        <v>92</v>
      </c>
    </row>
    <row r="23" spans="3:14">
      <c r="C23"/>
      <c r="D23" s="45"/>
      <c r="E23"/>
      <c r="F23"/>
      <c r="H23"/>
      <c r="I23" s="46"/>
      <c r="J23" s="41">
        <f t="shared" si="3"/>
        <v>22</v>
      </c>
      <c r="K23" s="41" t="s">
        <v>94</v>
      </c>
      <c r="L23" s="41" t="s">
        <v>79</v>
      </c>
      <c r="M23" s="41" t="s">
        <v>84</v>
      </c>
      <c r="N23" s="42" t="s">
        <v>46</v>
      </c>
    </row>
    <row r="24" spans="3:14">
      <c r="C24"/>
      <c r="D24" s="45"/>
      <c r="E24"/>
      <c r="F24"/>
      <c r="H24"/>
      <c r="I24" s="46"/>
      <c r="J24" s="41">
        <f t="shared" si="3"/>
        <v>23</v>
      </c>
      <c r="K24" s="41" t="s">
        <v>94</v>
      </c>
      <c r="L24" s="41" t="s">
        <v>83</v>
      </c>
      <c r="M24" s="41" t="s">
        <v>108</v>
      </c>
      <c r="N24" s="42" t="s">
        <v>46</v>
      </c>
    </row>
    <row r="25" spans="3:14">
      <c r="C25"/>
      <c r="D25" s="45"/>
      <c r="E25"/>
      <c r="F25"/>
      <c r="H25"/>
      <c r="I25" s="46"/>
      <c r="J25" s="41">
        <f t="shared" si="3"/>
        <v>24</v>
      </c>
      <c r="K25" s="41" t="s">
        <v>94</v>
      </c>
      <c r="L25" s="41" t="s">
        <v>85</v>
      </c>
      <c r="M25" s="41" t="s">
        <v>109</v>
      </c>
      <c r="N25" s="42" t="s">
        <v>46</v>
      </c>
    </row>
    <row r="26" spans="3:14">
      <c r="C26"/>
      <c r="D26" s="45"/>
      <c r="E26"/>
      <c r="F26"/>
      <c r="H26"/>
      <c r="I26" s="46"/>
      <c r="J26" s="41">
        <f t="shared" si="3"/>
        <v>25</v>
      </c>
      <c r="K26" s="41" t="s">
        <v>94</v>
      </c>
      <c r="L26" s="41" t="s">
        <v>85</v>
      </c>
      <c r="M26" s="41" t="s">
        <v>106</v>
      </c>
      <c r="N26" s="42" t="s">
        <v>45</v>
      </c>
    </row>
    <row r="27" spans="3:14">
      <c r="C27"/>
      <c r="D27" s="45"/>
      <c r="E27"/>
      <c r="F27"/>
      <c r="H27"/>
      <c r="I27" s="46"/>
      <c r="J27" s="41">
        <f t="shared" si="3"/>
        <v>26</v>
      </c>
      <c r="K27" s="41" t="s">
        <v>94</v>
      </c>
      <c r="L27" s="41" t="s">
        <v>85</v>
      </c>
      <c r="M27" s="41" t="s">
        <v>107</v>
      </c>
      <c r="N27" s="42" t="s">
        <v>67</v>
      </c>
    </row>
    <row r="28" spans="3:14">
      <c r="C28"/>
      <c r="D28" s="45"/>
      <c r="E28"/>
      <c r="F28"/>
      <c r="H28"/>
      <c r="I28" s="46"/>
      <c r="J28" s="41">
        <f t="shared" si="3"/>
        <v>27</v>
      </c>
      <c r="K28" s="41" t="s">
        <v>94</v>
      </c>
      <c r="L28" s="41" t="s">
        <v>85</v>
      </c>
      <c r="M28" s="41" t="s">
        <v>110</v>
      </c>
      <c r="N28" s="42" t="s">
        <v>86</v>
      </c>
    </row>
    <row r="29" spans="3:14">
      <c r="C29"/>
      <c r="D29" s="45"/>
      <c r="E29"/>
      <c r="F29"/>
      <c r="H29"/>
      <c r="I29" s="46"/>
      <c r="J29" s="41">
        <f t="shared" si="3"/>
        <v>28</v>
      </c>
      <c r="K29" s="41" t="s">
        <v>94</v>
      </c>
      <c r="L29" s="41" t="s">
        <v>88</v>
      </c>
      <c r="M29" s="41" t="s">
        <v>95</v>
      </c>
      <c r="N29" s="42" t="s">
        <v>46</v>
      </c>
    </row>
    <row r="30" spans="3:14">
      <c r="J30" s="41">
        <f t="shared" si="3"/>
        <v>29</v>
      </c>
      <c r="K30" s="41" t="s">
        <v>94</v>
      </c>
      <c r="L30" s="41" t="s">
        <v>88</v>
      </c>
      <c r="M30" s="41" t="s">
        <v>111</v>
      </c>
      <c r="N30" s="42" t="s">
        <v>45</v>
      </c>
    </row>
    <row r="31" spans="3:14">
      <c r="J31" s="41">
        <f t="shared" si="3"/>
        <v>30</v>
      </c>
      <c r="K31" s="41" t="s">
        <v>74</v>
      </c>
      <c r="L31" s="41" t="s">
        <v>91</v>
      </c>
      <c r="M31" s="41" t="s">
        <v>76</v>
      </c>
      <c r="N31" s="42" t="s">
        <v>46</v>
      </c>
    </row>
  </sheetData>
  <autoFilter ref="A1:N29" xr:uid="{B8AC580B-2067-405A-BDBE-B19FA0AA2662}"/>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7A60E3-330A-45BC-972B-50125C8C7E39}"/>
</file>

<file path=customXml/itemProps2.xml><?xml version="1.0" encoding="utf-8"?>
<ds:datastoreItem xmlns:ds="http://schemas.openxmlformats.org/officeDocument/2006/customXml" ds:itemID="{00E0C341-E753-4B8F-A12F-64C607C75E79}"/>
</file>

<file path=customXml/itemProps3.xml><?xml version="1.0" encoding="utf-8"?>
<ds:datastoreItem xmlns:ds="http://schemas.openxmlformats.org/officeDocument/2006/customXml" ds:itemID="{BB4C76A1-BA2A-4CC5-BCE2-E01837BE1F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松本孝雄 / MATSUMOTO，TAKAO</cp:lastModifiedBy>
  <cp:revision/>
  <dcterms:created xsi:type="dcterms:W3CDTF">2016-03-15T04:57:29Z</dcterms:created>
  <dcterms:modified xsi:type="dcterms:W3CDTF">2023-02-22T08:52:22Z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0x01010002ECC5740E64E847B54B09632D7DC53A</vt:lpwstr>
  </property>
</Properties>
</file>