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Saját\126 új koncepció\KKV\20260225\"/>
    </mc:Choice>
  </mc:AlternateContent>
  <xr:revisionPtr revIDLastSave="0" documentId="13_ncr:1_{C6C69A42-DCD8-4C73-B19D-C294E2723357}" xr6:coauthVersionLast="47" xr6:coauthVersionMax="47" xr10:uidLastSave="{00000000-0000-0000-0000-000000000000}"/>
  <bookViews>
    <workbookView xWindow="-28920" yWindow="1095" windowWidth="29040" windowHeight="15720" tabRatio="895" xr2:uid="{5196F1E3-4DAD-4B33-BCB0-A6FEB5886BFD}"/>
  </bookViews>
  <sheets>
    <sheet name="Útmutató" sheetId="151" r:id="rId1"/>
    <sheet name="PÁLYÁZÓ" sheetId="67" r:id="rId2"/>
    <sheet name="Segédtábla" sheetId="98" state="hidden" r:id="rId3"/>
    <sheet name="MNB árfolyam" sheetId="19" state="hidden" r:id="rId4"/>
    <sheet name="Tulajdonos besorolás opciók" sheetId="66" state="hidden" r:id="rId5"/>
    <sheet name="KAPCSOLÓDÓ PIAC1" sheetId="92" r:id="rId6"/>
    <sheet name="KAPCSOLÓDÓ PIAC2" sheetId="143" r:id="rId7"/>
    <sheet name="KAPCSOLÓDÓ PIAC3" sheetId="144" r:id="rId8"/>
    <sheet name="KAPCSOLÓDÓ PIAC4" sheetId="145" r:id="rId9"/>
    <sheet name="KAPCSOLÓDÓ PIAC5" sheetId="146" r:id="rId10"/>
    <sheet name="KAPCSOLÓDÓ PIAC6" sheetId="147" r:id="rId11"/>
    <sheet name="KAPCSOLÓDÓ" sheetId="9" r:id="rId12"/>
    <sheet name="PARTNER1" sheetId="64" r:id="rId13"/>
    <sheet name="PARTNER2" sheetId="148" r:id="rId14"/>
    <sheet name="PARTNER3" sheetId="149" r:id="rId15"/>
    <sheet name="PARTNER4" sheetId="150" r:id="rId16"/>
    <sheet name="KAPCSOLÓDÓ KÉK1" sheetId="96" r:id="rId17"/>
    <sheet name="PARTNER KÉK1" sheetId="97" r:id="rId18"/>
    <sheet name="KAPCSOLÓDÓ KÉK2" sheetId="122" r:id="rId19"/>
    <sheet name="PARTNER KÉK2" sheetId="123" r:id="rId20"/>
    <sheet name="KAPCSOLÓDÓ KÉK3" sheetId="124" r:id="rId21"/>
    <sheet name="PARTNER KÉK3" sheetId="125" r:id="rId22"/>
    <sheet name="KAPCSOLÓDÓ KÉK4" sheetId="126" r:id="rId23"/>
    <sheet name="PARTNER KÉK4" sheetId="127" r:id="rId24"/>
    <sheet name="KAPCSOLÓDÓ KÉK5" sheetId="128" r:id="rId25"/>
    <sheet name="PARTNER KÉK5" sheetId="129" r:id="rId26"/>
    <sheet name="KAPCSOLÓDÓ KÉK6" sheetId="130" r:id="rId27"/>
    <sheet name="PARTNER KÉK6" sheetId="131" r:id="rId28"/>
    <sheet name="KAPCSOLÓDÓ KÉK7" sheetId="132" r:id="rId29"/>
    <sheet name="PARTNER KÉK7" sheetId="133" r:id="rId30"/>
    <sheet name="KAPCSOLÓDÓ KÉK8" sheetId="134" r:id="rId31"/>
    <sheet name="PARTNER KÉK8" sheetId="135" r:id="rId32"/>
    <sheet name="KAPCSOLÓDÓ KÉK9" sheetId="136" r:id="rId33"/>
    <sheet name="PARTNER KÉK9" sheetId="137" r:id="rId34"/>
    <sheet name="KAPCSOLÓDÓ KÉK10" sheetId="138" r:id="rId35"/>
    <sheet name="PARTNER KÉK10" sheetId="139" r:id="rId36"/>
  </sheets>
  <definedNames>
    <definedName name="_xlnm._FilterDatabase" localSheetId="3" hidden="1">'MNB árfolyam'!$A$1:$E$1827</definedName>
    <definedName name="lista">'Tulajdonos besorolás opciók'!$B$16:$B$21</definedName>
    <definedName name="TermSzem">OFFSET(PÁLYÁZÓ!$N$30,0,0,COUNTA(PÁLYÁZÓ!$N$30:$O$30:'PÁLYÁZÓ'!$N7),1)</definedName>
  </definedNames>
  <calcPr calcId="191029"/>
  <customWorkbookViews>
    <customWorkbookView name="Zrubka Lili Dóra - Egyéni nézet" guid="{374CB417-E354-4B0E-9840-B43E9C57125B}" mergeInterval="0" personalView="1" maximized="1" xWindow="-8" yWindow="-8" windowWidth="1936" windowHeight="1056" activeSheetId="2"/>
    <customWorkbookView name="Nyárádiné Mezőfi Judit - Egyéni nézet" guid="{A46C6FA6-8071-46BB-A9DC-A4CF0BAAB734}" mergeInterval="0" personalView="1" maximized="1" xWindow="1912" yWindow="-8" windowWidth="1936" windowHeight="1056" activeSheetId="2"/>
    <customWorkbookView name="DIMOP-LEBONY - Egyéni nézet" guid="{329CFA2C-A487-4EDC-B154-8FC88FC8BB31}" mergeInterval="0" personalView="1" maximized="1" xWindow="-11" yWindow="-11" windowWidth="1942" windowHeight="1042" activeSheetId="1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67" l="1"/>
  <c r="C47" i="67"/>
  <c r="D4" i="97"/>
  <c r="D4" i="123"/>
  <c r="D4" i="125"/>
  <c r="D4" i="127"/>
  <c r="D4" i="129"/>
  <c r="D4" i="131"/>
  <c r="D4" i="133"/>
  <c r="D4" i="135"/>
  <c r="D4" i="137"/>
  <c r="D4" i="139"/>
  <c r="BE56" i="143"/>
  <c r="BE57" i="143"/>
  <c r="E30" i="67"/>
  <c r="E31" i="67"/>
  <c r="E32" i="67"/>
  <c r="E33" i="67"/>
  <c r="E35" i="67"/>
  <c r="E36" i="67"/>
  <c r="E34" i="67"/>
  <c r="AW16" i="143"/>
  <c r="AW15" i="143"/>
  <c r="C58" i="67"/>
  <c r="D38" i="67"/>
  <c r="E73" i="67"/>
  <c r="C59" i="67"/>
  <c r="C60" i="67"/>
  <c r="C61" i="67"/>
  <c r="C62" i="67"/>
  <c r="C63" i="67"/>
  <c r="C64" i="67"/>
  <c r="C49" i="67"/>
  <c r="C50" i="67"/>
  <c r="C51" i="67"/>
  <c r="C52" i="67"/>
  <c r="C53" i="67"/>
  <c r="D99" i="67" l="1"/>
  <c r="B28" i="67"/>
  <c r="B5" i="137"/>
  <c r="B5" i="135"/>
  <c r="B5" i="133"/>
  <c r="B5" i="131"/>
  <c r="B5" i="129"/>
  <c r="B5" i="127"/>
  <c r="B5" i="125"/>
  <c r="B5" i="123"/>
  <c r="D73" i="67"/>
  <c r="D146" i="67" l="1"/>
  <c r="D145" i="67"/>
  <c r="D144" i="67"/>
  <c r="C146" i="67"/>
  <c r="C145" i="67"/>
  <c r="C144" i="67"/>
  <c r="B9" i="147" l="1"/>
  <c r="B8" i="147"/>
  <c r="B32" i="98" s="1"/>
  <c r="B9" i="146"/>
  <c r="B8" i="146"/>
  <c r="B31" i="98" s="1"/>
  <c r="B9" i="145"/>
  <c r="B8" i="145"/>
  <c r="B9" i="144"/>
  <c r="B8" i="144"/>
  <c r="B9" i="143"/>
  <c r="B8" i="143"/>
  <c r="B28" i="98" s="1"/>
  <c r="A21" i="144" l="1"/>
  <c r="A52" i="144"/>
  <c r="B29" i="98"/>
  <c r="A21" i="145"/>
  <c r="A52" i="145"/>
  <c r="B30" i="98"/>
  <c r="A52" i="146"/>
  <c r="A21" i="146"/>
  <c r="A21" i="143"/>
  <c r="A52" i="143"/>
  <c r="A21" i="147"/>
  <c r="A52" i="147"/>
  <c r="A29" i="139" l="1"/>
  <c r="A29" i="129"/>
  <c r="A27" i="139"/>
  <c r="A27" i="129"/>
  <c r="A20" i="139"/>
  <c r="A20" i="129"/>
  <c r="D17" i="139"/>
  <c r="B5" i="139" s="1"/>
  <c r="D17" i="129"/>
  <c r="C17" i="139"/>
  <c r="C17" i="129"/>
  <c r="B17" i="139"/>
  <c r="B17" i="129"/>
  <c r="D5" i="129"/>
  <c r="C5" i="129"/>
  <c r="C4" i="129"/>
  <c r="B4" i="139"/>
  <c r="B4" i="129"/>
  <c r="D3" i="129"/>
  <c r="C3" i="129"/>
  <c r="B3" i="139"/>
  <c r="B3" i="129"/>
  <c r="A13" i="139"/>
  <c r="A29" i="137"/>
  <c r="A27" i="137"/>
  <c r="A20" i="137"/>
  <c r="D5" i="137"/>
  <c r="C5" i="137"/>
  <c r="C4" i="137"/>
  <c r="B4" i="137"/>
  <c r="D3" i="137"/>
  <c r="C3" i="137"/>
  <c r="B3" i="137"/>
  <c r="D17" i="137"/>
  <c r="C17" i="137"/>
  <c r="B17" i="137"/>
  <c r="A13" i="137"/>
  <c r="A29" i="135"/>
  <c r="A27" i="135"/>
  <c r="A20" i="135"/>
  <c r="D17" i="135"/>
  <c r="C17" i="135"/>
  <c r="B17" i="135"/>
  <c r="A13" i="135"/>
  <c r="D5" i="135"/>
  <c r="C5" i="135"/>
  <c r="C4" i="135"/>
  <c r="B4" i="135"/>
  <c r="D3" i="135"/>
  <c r="C3" i="135"/>
  <c r="B3" i="135"/>
  <c r="A29" i="133"/>
  <c r="A27" i="133"/>
  <c r="A20" i="133"/>
  <c r="D17" i="133"/>
  <c r="C17" i="133"/>
  <c r="B17" i="133"/>
  <c r="A13" i="133"/>
  <c r="D5" i="133"/>
  <c r="D3" i="133"/>
  <c r="C5" i="133"/>
  <c r="C4" i="133"/>
  <c r="C3" i="133"/>
  <c r="B4" i="133"/>
  <c r="B3" i="133"/>
  <c r="A29" i="131"/>
  <c r="A27" i="131"/>
  <c r="A20" i="131"/>
  <c r="D17" i="131"/>
  <c r="C17" i="131"/>
  <c r="B17" i="131"/>
  <c r="A13" i="131"/>
  <c r="D5" i="131"/>
  <c r="D3" i="131"/>
  <c r="C5" i="131"/>
  <c r="C4" i="131"/>
  <c r="C3" i="131"/>
  <c r="B4" i="131"/>
  <c r="B3" i="131"/>
  <c r="A13" i="129"/>
  <c r="A29" i="127"/>
  <c r="A27" i="127"/>
  <c r="A20" i="127"/>
  <c r="D17" i="127"/>
  <c r="C17" i="127"/>
  <c r="B17" i="127"/>
  <c r="A13" i="127"/>
  <c r="D5" i="127"/>
  <c r="C5" i="127"/>
  <c r="C4" i="127"/>
  <c r="B4" i="127"/>
  <c r="D3" i="127"/>
  <c r="C3" i="127"/>
  <c r="B3" i="127"/>
  <c r="A29" i="125"/>
  <c r="A27" i="125"/>
  <c r="A20" i="125"/>
  <c r="D17" i="125"/>
  <c r="C17" i="125"/>
  <c r="B17" i="125"/>
  <c r="A13" i="125"/>
  <c r="D5" i="125"/>
  <c r="D3" i="125"/>
  <c r="C5" i="125"/>
  <c r="C4" i="125"/>
  <c r="C3" i="125"/>
  <c r="B4" i="125"/>
  <c r="B3" i="125"/>
  <c r="A29" i="123"/>
  <c r="A27" i="123"/>
  <c r="A20" i="123"/>
  <c r="D5" i="123"/>
  <c r="D3" i="123"/>
  <c r="C5" i="123"/>
  <c r="C4" i="123"/>
  <c r="C3" i="123"/>
  <c r="B4" i="123"/>
  <c r="B3" i="123"/>
  <c r="D17" i="123"/>
  <c r="C17" i="123"/>
  <c r="B17" i="123"/>
  <c r="A13" i="123"/>
  <c r="A54" i="138" l="1"/>
  <c r="A52" i="138"/>
  <c r="A21" i="138"/>
  <c r="A12" i="138"/>
  <c r="BF57" i="138"/>
  <c r="BF58" i="138"/>
  <c r="BF59" i="138"/>
  <c r="BF60" i="138"/>
  <c r="BF61" i="138"/>
  <c r="BF62" i="138"/>
  <c r="BF63" i="138"/>
  <c r="BF64" i="138"/>
  <c r="BF65" i="138"/>
  <c r="BF66" i="138"/>
  <c r="BF67" i="138"/>
  <c r="BF68" i="138"/>
  <c r="BF69" i="138"/>
  <c r="BF70" i="138"/>
  <c r="BF71" i="138"/>
  <c r="BF72" i="138"/>
  <c r="BF73" i="138"/>
  <c r="BF74" i="138"/>
  <c r="BF75" i="138"/>
  <c r="BF76" i="138"/>
  <c r="BF77" i="138"/>
  <c r="BF78" i="138"/>
  <c r="BF79" i="138"/>
  <c r="BF80" i="138"/>
  <c r="BF56" i="138"/>
  <c r="BB57" i="138"/>
  <c r="BB58" i="138"/>
  <c r="BB59" i="138"/>
  <c r="BB60" i="138"/>
  <c r="BB61" i="138"/>
  <c r="BB62" i="138"/>
  <c r="BB63" i="138"/>
  <c r="BB64" i="138"/>
  <c r="BB65" i="138"/>
  <c r="BB66" i="138"/>
  <c r="BB67" i="138"/>
  <c r="BB68" i="138"/>
  <c r="BB69" i="138"/>
  <c r="BB70" i="138"/>
  <c r="BB71" i="138"/>
  <c r="BB72" i="138"/>
  <c r="BB73" i="138"/>
  <c r="BB74" i="138"/>
  <c r="BB75" i="138"/>
  <c r="BB76" i="138"/>
  <c r="BB77" i="138"/>
  <c r="BB78" i="138"/>
  <c r="BB79" i="138"/>
  <c r="BB80" i="138"/>
  <c r="BB56" i="138"/>
  <c r="AX57" i="138"/>
  <c r="AX58" i="138"/>
  <c r="AX59" i="138"/>
  <c r="AX60" i="138"/>
  <c r="AX61" i="138"/>
  <c r="AX62" i="138"/>
  <c r="AX63" i="138"/>
  <c r="AX64" i="138"/>
  <c r="AX65" i="138"/>
  <c r="AX66" i="138"/>
  <c r="AX67" i="138"/>
  <c r="AX68" i="138"/>
  <c r="AX69" i="138"/>
  <c r="AX70" i="138"/>
  <c r="AX71" i="138"/>
  <c r="AX72" i="138"/>
  <c r="AX73" i="138"/>
  <c r="AX74" i="138"/>
  <c r="AX75" i="138"/>
  <c r="AX76" i="138"/>
  <c r="AX77" i="138"/>
  <c r="AX78" i="138"/>
  <c r="AX79" i="138"/>
  <c r="AX80" i="138"/>
  <c r="AX56" i="138"/>
  <c r="BC27" i="138"/>
  <c r="BC28" i="138"/>
  <c r="BC29" i="138"/>
  <c r="BC30" i="138"/>
  <c r="BC31" i="138"/>
  <c r="BC32" i="138"/>
  <c r="BC33" i="138"/>
  <c r="BC34" i="138"/>
  <c r="BC35" i="138"/>
  <c r="BC36" i="138"/>
  <c r="BC37" i="138"/>
  <c r="BC38" i="138"/>
  <c r="BC39" i="138"/>
  <c r="BC40" i="138"/>
  <c r="BC41" i="138"/>
  <c r="BC42" i="138"/>
  <c r="BC43" i="138"/>
  <c r="BC44" i="138"/>
  <c r="BC45" i="138"/>
  <c r="BC46" i="138"/>
  <c r="BC47" i="138"/>
  <c r="BC48" i="138"/>
  <c r="BC49" i="138"/>
  <c r="BC50" i="138"/>
  <c r="BC26" i="138"/>
  <c r="AZ27" i="138"/>
  <c r="AZ28" i="138"/>
  <c r="AZ29" i="138"/>
  <c r="AZ30" i="138"/>
  <c r="AZ31" i="138"/>
  <c r="AZ32" i="138"/>
  <c r="AZ33" i="138"/>
  <c r="AZ34" i="138"/>
  <c r="AZ35" i="138"/>
  <c r="AZ36" i="138"/>
  <c r="AZ37" i="138"/>
  <c r="AZ38" i="138"/>
  <c r="AZ39" i="138"/>
  <c r="AZ40" i="138"/>
  <c r="AZ41" i="138"/>
  <c r="AZ42" i="138"/>
  <c r="AZ43" i="138"/>
  <c r="AZ44" i="138"/>
  <c r="AZ45" i="138"/>
  <c r="AZ46" i="138"/>
  <c r="AZ47" i="138"/>
  <c r="AZ48" i="138"/>
  <c r="AZ49" i="138"/>
  <c r="AZ50" i="138"/>
  <c r="AZ26" i="138"/>
  <c r="AW27" i="138"/>
  <c r="AW28" i="138"/>
  <c r="AW29" i="138"/>
  <c r="AW30" i="138"/>
  <c r="AW31" i="138"/>
  <c r="AW32" i="138"/>
  <c r="AW33" i="138"/>
  <c r="AW34" i="138"/>
  <c r="AW35" i="138"/>
  <c r="AW36" i="138"/>
  <c r="AW37" i="138"/>
  <c r="AW38" i="138"/>
  <c r="AW39" i="138"/>
  <c r="AW40" i="138"/>
  <c r="AW41" i="138"/>
  <c r="AW42" i="138"/>
  <c r="AW43" i="138"/>
  <c r="AW44" i="138"/>
  <c r="AW45" i="138"/>
  <c r="AW46" i="138"/>
  <c r="AW47" i="138"/>
  <c r="AW48" i="138"/>
  <c r="AW49" i="138"/>
  <c r="AW50" i="138"/>
  <c r="AW26" i="138"/>
  <c r="AW15" i="138"/>
  <c r="AW16" i="138"/>
  <c r="AW14" i="138"/>
  <c r="A54" i="136"/>
  <c r="A52" i="136"/>
  <c r="A21" i="136"/>
  <c r="A12" i="136"/>
  <c r="BF57" i="136"/>
  <c r="BF58" i="136"/>
  <c r="BF59" i="136"/>
  <c r="BF60" i="136"/>
  <c r="BF61" i="136"/>
  <c r="BF62" i="136"/>
  <c r="BF63" i="136"/>
  <c r="BF64" i="136"/>
  <c r="BF65" i="136"/>
  <c r="BF66" i="136"/>
  <c r="BF67" i="136"/>
  <c r="BF68" i="136"/>
  <c r="BF69" i="136"/>
  <c r="BF70" i="136"/>
  <c r="BF71" i="136"/>
  <c r="BF72" i="136"/>
  <c r="BF73" i="136"/>
  <c r="BF74" i="136"/>
  <c r="BF75" i="136"/>
  <c r="BF76" i="136"/>
  <c r="BF77" i="136"/>
  <c r="BF78" i="136"/>
  <c r="BF79" i="136"/>
  <c r="BF80" i="136"/>
  <c r="BF56" i="136"/>
  <c r="BB57" i="136"/>
  <c r="BB58" i="136"/>
  <c r="BB59" i="136"/>
  <c r="BB60" i="136"/>
  <c r="BB61" i="136"/>
  <c r="BB62" i="136"/>
  <c r="BB63" i="136"/>
  <c r="BB64" i="136"/>
  <c r="BB65" i="136"/>
  <c r="BB66" i="136"/>
  <c r="BB67" i="136"/>
  <c r="BB68" i="136"/>
  <c r="BB69" i="136"/>
  <c r="BB70" i="136"/>
  <c r="BB71" i="136"/>
  <c r="BB72" i="136"/>
  <c r="BB73" i="136"/>
  <c r="BB74" i="136"/>
  <c r="BB75" i="136"/>
  <c r="BB76" i="136"/>
  <c r="BB77" i="136"/>
  <c r="BB78" i="136"/>
  <c r="BB79" i="136"/>
  <c r="BB80" i="136"/>
  <c r="BB56" i="136"/>
  <c r="AX57" i="136"/>
  <c r="AX58" i="136"/>
  <c r="AX59" i="136"/>
  <c r="AX60" i="136"/>
  <c r="AX61" i="136"/>
  <c r="AX62" i="136"/>
  <c r="AX63" i="136"/>
  <c r="AX64" i="136"/>
  <c r="AX65" i="136"/>
  <c r="AX66" i="136"/>
  <c r="AX67" i="136"/>
  <c r="AX68" i="136"/>
  <c r="AX69" i="136"/>
  <c r="AX70" i="136"/>
  <c r="AX71" i="136"/>
  <c r="AX72" i="136"/>
  <c r="AX73" i="136"/>
  <c r="AX74" i="136"/>
  <c r="AX75" i="136"/>
  <c r="AX76" i="136"/>
  <c r="AX77" i="136"/>
  <c r="AX78" i="136"/>
  <c r="AX79" i="136"/>
  <c r="AX80" i="136"/>
  <c r="AX56" i="136"/>
  <c r="BC27" i="136"/>
  <c r="BC28" i="136"/>
  <c r="BC29" i="136"/>
  <c r="BC30" i="136"/>
  <c r="BC31" i="136"/>
  <c r="BC32" i="136"/>
  <c r="BC33" i="136"/>
  <c r="BC34" i="136"/>
  <c r="BC35" i="136"/>
  <c r="BC36" i="136"/>
  <c r="BC37" i="136"/>
  <c r="BC38" i="136"/>
  <c r="BC39" i="136"/>
  <c r="BC40" i="136"/>
  <c r="BC41" i="136"/>
  <c r="BC42" i="136"/>
  <c r="BC43" i="136"/>
  <c r="BC44" i="136"/>
  <c r="BC45" i="136"/>
  <c r="BC46" i="136"/>
  <c r="BC47" i="136"/>
  <c r="BC48" i="136"/>
  <c r="BC49" i="136"/>
  <c r="BC50" i="136"/>
  <c r="BC26" i="136"/>
  <c r="AZ27" i="136"/>
  <c r="AZ28" i="136"/>
  <c r="AZ29" i="136"/>
  <c r="AZ30" i="136"/>
  <c r="AZ31" i="136"/>
  <c r="AZ32" i="136"/>
  <c r="AZ33" i="136"/>
  <c r="AZ34" i="136"/>
  <c r="AZ35" i="136"/>
  <c r="AZ36" i="136"/>
  <c r="AZ37" i="136"/>
  <c r="AZ38" i="136"/>
  <c r="AZ39" i="136"/>
  <c r="AZ40" i="136"/>
  <c r="AZ41" i="136"/>
  <c r="AZ42" i="136"/>
  <c r="AZ43" i="136"/>
  <c r="AZ44" i="136"/>
  <c r="AZ45" i="136"/>
  <c r="AZ46" i="136"/>
  <c r="AZ47" i="136"/>
  <c r="AZ48" i="136"/>
  <c r="AZ49" i="136"/>
  <c r="AZ50" i="136"/>
  <c r="AZ26" i="136"/>
  <c r="AW27" i="136"/>
  <c r="AW28" i="136"/>
  <c r="AW29" i="136"/>
  <c r="AW30" i="136"/>
  <c r="AW31" i="136"/>
  <c r="AW32" i="136"/>
  <c r="AW33" i="136"/>
  <c r="AW34" i="136"/>
  <c r="AW35" i="136"/>
  <c r="AW36" i="136"/>
  <c r="AW37" i="136"/>
  <c r="AW38" i="136"/>
  <c r="AW39" i="136"/>
  <c r="AW40" i="136"/>
  <c r="AW41" i="136"/>
  <c r="AW42" i="136"/>
  <c r="AW43" i="136"/>
  <c r="AW44" i="136"/>
  <c r="AW45" i="136"/>
  <c r="AW46" i="136"/>
  <c r="AW47" i="136"/>
  <c r="AW48" i="136"/>
  <c r="AW49" i="136"/>
  <c r="AW50" i="136"/>
  <c r="AW26" i="136"/>
  <c r="AW15" i="136"/>
  <c r="AW16" i="136"/>
  <c r="AW14" i="136"/>
  <c r="A54" i="134"/>
  <c r="A52" i="134"/>
  <c r="A21" i="134"/>
  <c r="A12" i="134"/>
  <c r="BF57" i="134"/>
  <c r="BF58" i="134"/>
  <c r="BF59" i="134"/>
  <c r="BF60" i="134"/>
  <c r="BF61" i="134"/>
  <c r="BF62" i="134"/>
  <c r="BF63" i="134"/>
  <c r="BF64" i="134"/>
  <c r="BF65" i="134"/>
  <c r="BF66" i="134"/>
  <c r="BF67" i="134"/>
  <c r="BF68" i="134"/>
  <c r="BF69" i="134"/>
  <c r="BF70" i="134"/>
  <c r="BF71" i="134"/>
  <c r="BF72" i="134"/>
  <c r="BF73" i="134"/>
  <c r="BF74" i="134"/>
  <c r="BF75" i="134"/>
  <c r="BF76" i="134"/>
  <c r="BF77" i="134"/>
  <c r="BF78" i="134"/>
  <c r="BF79" i="134"/>
  <c r="BF80" i="134"/>
  <c r="BF56" i="134"/>
  <c r="BB57" i="134"/>
  <c r="BB58" i="134"/>
  <c r="BB59" i="134"/>
  <c r="BB60" i="134"/>
  <c r="BB61" i="134"/>
  <c r="BB62" i="134"/>
  <c r="BB63" i="134"/>
  <c r="BB64" i="134"/>
  <c r="BB65" i="134"/>
  <c r="BB66" i="134"/>
  <c r="BB67" i="134"/>
  <c r="BB68" i="134"/>
  <c r="BB69" i="134"/>
  <c r="BB70" i="134"/>
  <c r="BB71" i="134"/>
  <c r="BB72" i="134"/>
  <c r="BB73" i="134"/>
  <c r="BB74" i="134"/>
  <c r="BB75" i="134"/>
  <c r="BB76" i="134"/>
  <c r="BB77" i="134"/>
  <c r="BB78" i="134"/>
  <c r="BB79" i="134"/>
  <c r="BB80" i="134"/>
  <c r="BB56" i="134"/>
  <c r="AX57" i="134"/>
  <c r="AX58" i="134"/>
  <c r="AX59" i="134"/>
  <c r="AX60" i="134"/>
  <c r="AX61" i="134"/>
  <c r="AX62" i="134"/>
  <c r="AX63" i="134"/>
  <c r="AX64" i="134"/>
  <c r="AX65" i="134"/>
  <c r="AX66" i="134"/>
  <c r="AX67" i="134"/>
  <c r="AX68" i="134"/>
  <c r="AX69" i="134"/>
  <c r="AX70" i="134"/>
  <c r="AX71" i="134"/>
  <c r="AX72" i="134"/>
  <c r="AX73" i="134"/>
  <c r="AX74" i="134"/>
  <c r="AX75" i="134"/>
  <c r="AX76" i="134"/>
  <c r="AX77" i="134"/>
  <c r="AX78" i="134"/>
  <c r="AX79" i="134"/>
  <c r="AX80" i="134"/>
  <c r="AX56" i="134"/>
  <c r="BC27" i="134"/>
  <c r="BC28" i="134"/>
  <c r="BC29" i="134"/>
  <c r="BC30" i="134"/>
  <c r="BC31" i="134"/>
  <c r="BC32" i="134"/>
  <c r="BC33" i="134"/>
  <c r="BC34" i="134"/>
  <c r="BC35" i="134"/>
  <c r="BC36" i="134"/>
  <c r="BC37" i="134"/>
  <c r="BC38" i="134"/>
  <c r="BC39" i="134"/>
  <c r="BC40" i="134"/>
  <c r="BC41" i="134"/>
  <c r="BC42" i="134"/>
  <c r="BC43" i="134"/>
  <c r="BC44" i="134"/>
  <c r="BC45" i="134"/>
  <c r="BC46" i="134"/>
  <c r="BC47" i="134"/>
  <c r="BC48" i="134"/>
  <c r="BC49" i="134"/>
  <c r="BC50" i="134"/>
  <c r="BC26" i="134"/>
  <c r="AZ27" i="134"/>
  <c r="AZ28" i="134"/>
  <c r="AZ29" i="134"/>
  <c r="AZ30" i="134"/>
  <c r="AZ31" i="134"/>
  <c r="AZ32" i="134"/>
  <c r="AZ33" i="134"/>
  <c r="AZ34" i="134"/>
  <c r="AZ35" i="134"/>
  <c r="AZ36" i="134"/>
  <c r="AZ37" i="134"/>
  <c r="AZ38" i="134"/>
  <c r="AZ39" i="134"/>
  <c r="AZ40" i="134"/>
  <c r="AZ41" i="134"/>
  <c r="AZ42" i="134"/>
  <c r="AZ43" i="134"/>
  <c r="AZ44" i="134"/>
  <c r="AZ45" i="134"/>
  <c r="AZ46" i="134"/>
  <c r="AZ47" i="134"/>
  <c r="AZ48" i="134"/>
  <c r="AZ49" i="134"/>
  <c r="AZ50" i="134"/>
  <c r="AZ26" i="134"/>
  <c r="AW27" i="134"/>
  <c r="AW28" i="134"/>
  <c r="AW29" i="134"/>
  <c r="AW30" i="134"/>
  <c r="AW31" i="134"/>
  <c r="AW32" i="134"/>
  <c r="AW33" i="134"/>
  <c r="AW34" i="134"/>
  <c r="AW35" i="134"/>
  <c r="AW36" i="134"/>
  <c r="AW37" i="134"/>
  <c r="AW38" i="134"/>
  <c r="AW39" i="134"/>
  <c r="AW40" i="134"/>
  <c r="AW41" i="134"/>
  <c r="AW42" i="134"/>
  <c r="AW43" i="134"/>
  <c r="AW44" i="134"/>
  <c r="AW45" i="134"/>
  <c r="AW46" i="134"/>
  <c r="AW47" i="134"/>
  <c r="AW48" i="134"/>
  <c r="AW49" i="134"/>
  <c r="AW50" i="134"/>
  <c r="AW26" i="134"/>
  <c r="AW15" i="134"/>
  <c r="AW16" i="134"/>
  <c r="AW14" i="134"/>
  <c r="A54" i="132"/>
  <c r="A52" i="132"/>
  <c r="A21" i="132"/>
  <c r="A12" i="132"/>
  <c r="BF57" i="132"/>
  <c r="BF58" i="132"/>
  <c r="BF59" i="132"/>
  <c r="BF60" i="132"/>
  <c r="BF61" i="132"/>
  <c r="BF62" i="132"/>
  <c r="BF63" i="132"/>
  <c r="BF64" i="132"/>
  <c r="BF65" i="132"/>
  <c r="BF66" i="132"/>
  <c r="BF67" i="132"/>
  <c r="BF68" i="132"/>
  <c r="BF69" i="132"/>
  <c r="BF70" i="132"/>
  <c r="BF71" i="132"/>
  <c r="BF72" i="132"/>
  <c r="BF73" i="132"/>
  <c r="BF74" i="132"/>
  <c r="BF75" i="132"/>
  <c r="BF76" i="132"/>
  <c r="BF77" i="132"/>
  <c r="BF78" i="132"/>
  <c r="BF79" i="132"/>
  <c r="BF80" i="132"/>
  <c r="BF56" i="132"/>
  <c r="BB57" i="132"/>
  <c r="BB58" i="132"/>
  <c r="BB59" i="132"/>
  <c r="BB60" i="132"/>
  <c r="BB61" i="132"/>
  <c r="BB62" i="132"/>
  <c r="BB63" i="132"/>
  <c r="BB64" i="132"/>
  <c r="BB65" i="132"/>
  <c r="BB66" i="132"/>
  <c r="BB67" i="132"/>
  <c r="BB68" i="132"/>
  <c r="BB69" i="132"/>
  <c r="BB70" i="132"/>
  <c r="BB71" i="132"/>
  <c r="BB72" i="132"/>
  <c r="BB73" i="132"/>
  <c r="BB74" i="132"/>
  <c r="BB75" i="132"/>
  <c r="BB76" i="132"/>
  <c r="BB77" i="132"/>
  <c r="BB78" i="132"/>
  <c r="BB79" i="132"/>
  <c r="BB80" i="132"/>
  <c r="BB56" i="132"/>
  <c r="AX57" i="132"/>
  <c r="AX58" i="132"/>
  <c r="AX59" i="132"/>
  <c r="AX60" i="132"/>
  <c r="AX61" i="132"/>
  <c r="AX62" i="132"/>
  <c r="AX63" i="132"/>
  <c r="AX64" i="132"/>
  <c r="AX65" i="132"/>
  <c r="AX66" i="132"/>
  <c r="AX67" i="132"/>
  <c r="AX68" i="132"/>
  <c r="AX69" i="132"/>
  <c r="AX70" i="132"/>
  <c r="AX71" i="132"/>
  <c r="AX72" i="132"/>
  <c r="AX73" i="132"/>
  <c r="AX74" i="132"/>
  <c r="AX75" i="132"/>
  <c r="AX76" i="132"/>
  <c r="AX77" i="132"/>
  <c r="AX78" i="132"/>
  <c r="AX79" i="132"/>
  <c r="AX80" i="132"/>
  <c r="AX56" i="132"/>
  <c r="BC27" i="132"/>
  <c r="BC28" i="132"/>
  <c r="BC29" i="132"/>
  <c r="BC30" i="132"/>
  <c r="BC31" i="132"/>
  <c r="BC32" i="132"/>
  <c r="BC33" i="132"/>
  <c r="BC34" i="132"/>
  <c r="BC35" i="132"/>
  <c r="BC36" i="132"/>
  <c r="BC37" i="132"/>
  <c r="BC38" i="132"/>
  <c r="BC39" i="132"/>
  <c r="BC40" i="132"/>
  <c r="BC41" i="132"/>
  <c r="BC42" i="132"/>
  <c r="BC43" i="132"/>
  <c r="BC44" i="132"/>
  <c r="BC45" i="132"/>
  <c r="BC46" i="132"/>
  <c r="BC47" i="132"/>
  <c r="BC48" i="132"/>
  <c r="BC49" i="132"/>
  <c r="BC50" i="132"/>
  <c r="BC26" i="132"/>
  <c r="AZ27" i="132"/>
  <c r="AZ28" i="132"/>
  <c r="AZ29" i="132"/>
  <c r="AZ30" i="132"/>
  <c r="AZ31" i="132"/>
  <c r="AZ32" i="132"/>
  <c r="AZ33" i="132"/>
  <c r="AZ34" i="132"/>
  <c r="AZ35" i="132"/>
  <c r="AZ36" i="132"/>
  <c r="AZ37" i="132"/>
  <c r="AZ38" i="132"/>
  <c r="AZ39" i="132"/>
  <c r="AZ40" i="132"/>
  <c r="AZ41" i="132"/>
  <c r="AZ42" i="132"/>
  <c r="AZ43" i="132"/>
  <c r="AZ44" i="132"/>
  <c r="AZ45" i="132"/>
  <c r="AZ46" i="132"/>
  <c r="AZ47" i="132"/>
  <c r="AZ48" i="132"/>
  <c r="AZ49" i="132"/>
  <c r="AZ50" i="132"/>
  <c r="AZ26" i="132"/>
  <c r="AW27" i="132"/>
  <c r="AW28" i="132"/>
  <c r="AW29" i="132"/>
  <c r="AW30" i="132"/>
  <c r="AW31" i="132"/>
  <c r="AW32" i="132"/>
  <c r="AW33" i="132"/>
  <c r="AW34" i="132"/>
  <c r="AW35" i="132"/>
  <c r="AW36" i="132"/>
  <c r="AW37" i="132"/>
  <c r="AW38" i="132"/>
  <c r="AW39" i="132"/>
  <c r="AW40" i="132"/>
  <c r="AW41" i="132"/>
  <c r="AW42" i="132"/>
  <c r="AW43" i="132"/>
  <c r="AW44" i="132"/>
  <c r="AW45" i="132"/>
  <c r="AW46" i="132"/>
  <c r="AW47" i="132"/>
  <c r="AW48" i="132"/>
  <c r="AW49" i="132"/>
  <c r="AW50" i="132"/>
  <c r="AW26" i="132"/>
  <c r="AW15" i="132"/>
  <c r="AW16" i="132"/>
  <c r="AW14" i="132"/>
  <c r="A54" i="130"/>
  <c r="A52" i="130"/>
  <c r="A21" i="130"/>
  <c r="A12" i="130"/>
  <c r="BF57" i="130"/>
  <c r="BF58" i="130"/>
  <c r="BF59" i="130"/>
  <c r="BF60" i="130"/>
  <c r="BF61" i="130"/>
  <c r="BF62" i="130"/>
  <c r="BF63" i="130"/>
  <c r="BF64" i="130"/>
  <c r="BF65" i="130"/>
  <c r="BF66" i="130"/>
  <c r="BF67" i="130"/>
  <c r="BF68" i="130"/>
  <c r="BF69" i="130"/>
  <c r="BF70" i="130"/>
  <c r="BF71" i="130"/>
  <c r="BF72" i="130"/>
  <c r="BF73" i="130"/>
  <c r="BF74" i="130"/>
  <c r="BF75" i="130"/>
  <c r="BF76" i="130"/>
  <c r="BF77" i="130"/>
  <c r="BF78" i="130"/>
  <c r="BF79" i="130"/>
  <c r="BF80" i="130"/>
  <c r="BF56" i="130"/>
  <c r="BB57" i="130"/>
  <c r="BB58" i="130"/>
  <c r="BB59" i="130"/>
  <c r="BB60" i="130"/>
  <c r="BB61" i="130"/>
  <c r="BB62" i="130"/>
  <c r="BB63" i="130"/>
  <c r="BB64" i="130"/>
  <c r="BB65" i="130"/>
  <c r="BB66" i="130"/>
  <c r="BB67" i="130"/>
  <c r="BB68" i="130"/>
  <c r="BB69" i="130"/>
  <c r="BB70" i="130"/>
  <c r="BB71" i="130"/>
  <c r="BB72" i="130"/>
  <c r="BB73" i="130"/>
  <c r="BB74" i="130"/>
  <c r="BB75" i="130"/>
  <c r="BB76" i="130"/>
  <c r="BB77" i="130"/>
  <c r="BB78" i="130"/>
  <c r="BB79" i="130"/>
  <c r="BB80" i="130"/>
  <c r="BB56" i="130"/>
  <c r="AX57" i="130"/>
  <c r="AX58" i="130"/>
  <c r="AX59" i="130"/>
  <c r="AX60" i="130"/>
  <c r="AX61" i="130"/>
  <c r="AX62" i="130"/>
  <c r="AX63" i="130"/>
  <c r="AX64" i="130"/>
  <c r="AX65" i="130"/>
  <c r="AX66" i="130"/>
  <c r="AX67" i="130"/>
  <c r="AX68" i="130"/>
  <c r="AX69" i="130"/>
  <c r="AX70" i="130"/>
  <c r="AX71" i="130"/>
  <c r="AX72" i="130"/>
  <c r="AX73" i="130"/>
  <c r="AX74" i="130"/>
  <c r="AX75" i="130"/>
  <c r="AX76" i="130"/>
  <c r="AX77" i="130"/>
  <c r="AX78" i="130"/>
  <c r="AX79" i="130"/>
  <c r="AX80" i="130"/>
  <c r="AX56" i="130"/>
  <c r="BC27" i="130"/>
  <c r="BC28" i="130"/>
  <c r="BC29" i="130"/>
  <c r="BC30" i="130"/>
  <c r="BC31" i="130"/>
  <c r="BC32" i="130"/>
  <c r="BC33" i="130"/>
  <c r="BC34" i="130"/>
  <c r="BC35" i="130"/>
  <c r="BC36" i="130"/>
  <c r="BC37" i="130"/>
  <c r="BC38" i="130"/>
  <c r="BC39" i="130"/>
  <c r="BC40" i="130"/>
  <c r="BC41" i="130"/>
  <c r="BC42" i="130"/>
  <c r="BC43" i="130"/>
  <c r="BC44" i="130"/>
  <c r="BC45" i="130"/>
  <c r="BC46" i="130"/>
  <c r="BC47" i="130"/>
  <c r="BC48" i="130"/>
  <c r="BC49" i="130"/>
  <c r="BC50" i="130"/>
  <c r="BC26" i="130"/>
  <c r="AZ27" i="130"/>
  <c r="AZ28" i="130"/>
  <c r="AZ29" i="130"/>
  <c r="AZ30" i="130"/>
  <c r="AZ31" i="130"/>
  <c r="AZ32" i="130"/>
  <c r="AZ33" i="130"/>
  <c r="AZ34" i="130"/>
  <c r="AZ35" i="130"/>
  <c r="AZ36" i="130"/>
  <c r="AZ37" i="130"/>
  <c r="AZ38" i="130"/>
  <c r="AZ39" i="130"/>
  <c r="AZ40" i="130"/>
  <c r="AZ41" i="130"/>
  <c r="AZ42" i="130"/>
  <c r="AZ43" i="130"/>
  <c r="AZ44" i="130"/>
  <c r="AZ45" i="130"/>
  <c r="AZ46" i="130"/>
  <c r="AZ47" i="130"/>
  <c r="AZ48" i="130"/>
  <c r="AZ49" i="130"/>
  <c r="AZ50" i="130"/>
  <c r="AZ26" i="130"/>
  <c r="AW27" i="130"/>
  <c r="AW28" i="130"/>
  <c r="AW29" i="130"/>
  <c r="AW30" i="130"/>
  <c r="AW31" i="130"/>
  <c r="AW32" i="130"/>
  <c r="AW33" i="130"/>
  <c r="AW34" i="130"/>
  <c r="AW35" i="130"/>
  <c r="AW36" i="130"/>
  <c r="AW37" i="130"/>
  <c r="AW38" i="130"/>
  <c r="AW39" i="130"/>
  <c r="AW40" i="130"/>
  <c r="AW41" i="130"/>
  <c r="AW42" i="130"/>
  <c r="AW43" i="130"/>
  <c r="AW44" i="130"/>
  <c r="AW45" i="130"/>
  <c r="AW46" i="130"/>
  <c r="AW47" i="130"/>
  <c r="AW48" i="130"/>
  <c r="AW49" i="130"/>
  <c r="AW50" i="130"/>
  <c r="AW26" i="130"/>
  <c r="AW15" i="130"/>
  <c r="AW16" i="130"/>
  <c r="AW14" i="130"/>
  <c r="A54" i="128"/>
  <c r="A52" i="128"/>
  <c r="A21" i="128"/>
  <c r="A12" i="128"/>
  <c r="BF57" i="128"/>
  <c r="BF58" i="128"/>
  <c r="BF59" i="128"/>
  <c r="BF60" i="128"/>
  <c r="BF61" i="128"/>
  <c r="BF62" i="128"/>
  <c r="BF63" i="128"/>
  <c r="BF64" i="128"/>
  <c r="BF65" i="128"/>
  <c r="BF66" i="128"/>
  <c r="BF67" i="128"/>
  <c r="BF68" i="128"/>
  <c r="BF69" i="128"/>
  <c r="BF70" i="128"/>
  <c r="BF71" i="128"/>
  <c r="BF72" i="128"/>
  <c r="BF73" i="128"/>
  <c r="BF74" i="128"/>
  <c r="BF75" i="128"/>
  <c r="BF76" i="128"/>
  <c r="BF77" i="128"/>
  <c r="BF78" i="128"/>
  <c r="BF79" i="128"/>
  <c r="BF80" i="128"/>
  <c r="BF56" i="128"/>
  <c r="BB57" i="128"/>
  <c r="BB58" i="128"/>
  <c r="BB59" i="128"/>
  <c r="BB60" i="128"/>
  <c r="BB61" i="128"/>
  <c r="BB62" i="128"/>
  <c r="BB63" i="128"/>
  <c r="BB64" i="128"/>
  <c r="BB65" i="128"/>
  <c r="BB66" i="128"/>
  <c r="BB67" i="128"/>
  <c r="BB68" i="128"/>
  <c r="BB69" i="128"/>
  <c r="BB70" i="128"/>
  <c r="BB71" i="128"/>
  <c r="BB72" i="128"/>
  <c r="BB73" i="128"/>
  <c r="BB74" i="128"/>
  <c r="BB75" i="128"/>
  <c r="BB76" i="128"/>
  <c r="BB77" i="128"/>
  <c r="BB78" i="128"/>
  <c r="BB79" i="128"/>
  <c r="BB80" i="128"/>
  <c r="BB56" i="128"/>
  <c r="AX57" i="128"/>
  <c r="AX58" i="128"/>
  <c r="AX59" i="128"/>
  <c r="AX60" i="128"/>
  <c r="AX61" i="128"/>
  <c r="AX62" i="128"/>
  <c r="AX63" i="128"/>
  <c r="AX64" i="128"/>
  <c r="AX65" i="128"/>
  <c r="AX66" i="128"/>
  <c r="AX67" i="128"/>
  <c r="AX68" i="128"/>
  <c r="AX69" i="128"/>
  <c r="AX70" i="128"/>
  <c r="AX71" i="128"/>
  <c r="AX72" i="128"/>
  <c r="AX73" i="128"/>
  <c r="AX74" i="128"/>
  <c r="AX75" i="128"/>
  <c r="AX76" i="128"/>
  <c r="AX77" i="128"/>
  <c r="AX78" i="128"/>
  <c r="AX79" i="128"/>
  <c r="AX80" i="128"/>
  <c r="AX56" i="128"/>
  <c r="BC27" i="128"/>
  <c r="BC28" i="128"/>
  <c r="BC29" i="128"/>
  <c r="BC30" i="128"/>
  <c r="BC31" i="128"/>
  <c r="BC32" i="128"/>
  <c r="BC33" i="128"/>
  <c r="BC34" i="128"/>
  <c r="BC35" i="128"/>
  <c r="BC36" i="128"/>
  <c r="BC37" i="128"/>
  <c r="BC38" i="128"/>
  <c r="BC39" i="128"/>
  <c r="BC40" i="128"/>
  <c r="BC41" i="128"/>
  <c r="BC42" i="128"/>
  <c r="BC43" i="128"/>
  <c r="BC44" i="128"/>
  <c r="BC45" i="128"/>
  <c r="BC46" i="128"/>
  <c r="BC47" i="128"/>
  <c r="BC48" i="128"/>
  <c r="BC49" i="128"/>
  <c r="BC50" i="128"/>
  <c r="BC26" i="128"/>
  <c r="AZ27" i="128"/>
  <c r="AZ28" i="128"/>
  <c r="AZ29" i="128"/>
  <c r="AZ30" i="128"/>
  <c r="AZ31" i="128"/>
  <c r="AZ32" i="128"/>
  <c r="AZ33" i="128"/>
  <c r="AZ34" i="128"/>
  <c r="AZ35" i="128"/>
  <c r="AZ36" i="128"/>
  <c r="AZ37" i="128"/>
  <c r="AZ38" i="128"/>
  <c r="AZ39" i="128"/>
  <c r="AZ40" i="128"/>
  <c r="AZ41" i="128"/>
  <c r="AZ42" i="128"/>
  <c r="AZ43" i="128"/>
  <c r="AZ44" i="128"/>
  <c r="AZ45" i="128"/>
  <c r="AZ46" i="128"/>
  <c r="AZ47" i="128"/>
  <c r="AZ48" i="128"/>
  <c r="AZ49" i="128"/>
  <c r="AZ50" i="128"/>
  <c r="AZ26" i="128"/>
  <c r="AW27" i="128"/>
  <c r="AW28" i="128"/>
  <c r="AW29" i="128"/>
  <c r="AW30" i="128"/>
  <c r="AW31" i="128"/>
  <c r="AW32" i="128"/>
  <c r="AW33" i="128"/>
  <c r="AW34" i="128"/>
  <c r="AW35" i="128"/>
  <c r="AW36" i="128"/>
  <c r="AW37" i="128"/>
  <c r="AW38" i="128"/>
  <c r="AW39" i="128"/>
  <c r="AW40" i="128"/>
  <c r="AW41" i="128"/>
  <c r="AW42" i="128"/>
  <c r="AW43" i="128"/>
  <c r="AW44" i="128"/>
  <c r="AW45" i="128"/>
  <c r="AW46" i="128"/>
  <c r="AW47" i="128"/>
  <c r="AW48" i="128"/>
  <c r="AW49" i="128"/>
  <c r="AW50" i="128"/>
  <c r="AW26" i="128"/>
  <c r="AW15" i="128"/>
  <c r="AW16" i="128"/>
  <c r="AW14" i="128"/>
  <c r="A54" i="126"/>
  <c r="A52" i="126"/>
  <c r="A21" i="126"/>
  <c r="A12" i="126"/>
  <c r="BF57" i="126"/>
  <c r="BF58" i="126"/>
  <c r="BF59" i="126"/>
  <c r="BF60" i="126"/>
  <c r="BF61" i="126"/>
  <c r="BF62" i="126"/>
  <c r="BF63" i="126"/>
  <c r="BF64" i="126"/>
  <c r="BF65" i="126"/>
  <c r="BF66" i="126"/>
  <c r="BF67" i="126"/>
  <c r="BF68" i="126"/>
  <c r="BF69" i="126"/>
  <c r="BF70" i="126"/>
  <c r="BF71" i="126"/>
  <c r="BF72" i="126"/>
  <c r="BF73" i="126"/>
  <c r="BF74" i="126"/>
  <c r="BF75" i="126"/>
  <c r="BF76" i="126"/>
  <c r="BF77" i="126"/>
  <c r="BF78" i="126"/>
  <c r="BF79" i="126"/>
  <c r="BF80" i="126"/>
  <c r="BF56" i="126"/>
  <c r="BB57" i="126"/>
  <c r="BB58" i="126"/>
  <c r="BB59" i="126"/>
  <c r="BB60" i="126"/>
  <c r="BB61" i="126"/>
  <c r="BB62" i="126"/>
  <c r="BB63" i="126"/>
  <c r="BB64" i="126"/>
  <c r="BB65" i="126"/>
  <c r="BB66" i="126"/>
  <c r="BB67" i="126"/>
  <c r="BB68" i="126"/>
  <c r="BB69" i="126"/>
  <c r="BB70" i="126"/>
  <c r="BB71" i="126"/>
  <c r="BB72" i="126"/>
  <c r="BB73" i="126"/>
  <c r="BB74" i="126"/>
  <c r="BB75" i="126"/>
  <c r="BB76" i="126"/>
  <c r="BB77" i="126"/>
  <c r="BB78" i="126"/>
  <c r="BB79" i="126"/>
  <c r="BB80" i="126"/>
  <c r="BB56" i="126"/>
  <c r="AX57" i="126"/>
  <c r="AX58" i="126"/>
  <c r="AX59" i="126"/>
  <c r="AX60" i="126"/>
  <c r="AX61" i="126"/>
  <c r="AX62" i="126"/>
  <c r="AX63" i="126"/>
  <c r="AX64" i="126"/>
  <c r="AX65" i="126"/>
  <c r="AX66" i="126"/>
  <c r="AX67" i="126"/>
  <c r="AX68" i="126"/>
  <c r="AX69" i="126"/>
  <c r="AX70" i="126"/>
  <c r="AX71" i="126"/>
  <c r="AX72" i="126"/>
  <c r="AX73" i="126"/>
  <c r="AX74" i="126"/>
  <c r="AX75" i="126"/>
  <c r="AX76" i="126"/>
  <c r="AX77" i="126"/>
  <c r="AX78" i="126"/>
  <c r="AX79" i="126"/>
  <c r="AX80" i="126"/>
  <c r="AX56" i="126"/>
  <c r="BC27" i="126"/>
  <c r="BC28" i="126"/>
  <c r="BC29" i="126"/>
  <c r="BC30" i="126"/>
  <c r="BC31" i="126"/>
  <c r="BC32" i="126"/>
  <c r="BC33" i="126"/>
  <c r="BC34" i="126"/>
  <c r="BC35" i="126"/>
  <c r="BC36" i="126"/>
  <c r="BC37" i="126"/>
  <c r="BC38" i="126"/>
  <c r="BC39" i="126"/>
  <c r="BC40" i="126"/>
  <c r="BC41" i="126"/>
  <c r="BC42" i="126"/>
  <c r="BC43" i="126"/>
  <c r="BC44" i="126"/>
  <c r="BC45" i="126"/>
  <c r="BC46" i="126"/>
  <c r="BC47" i="126"/>
  <c r="BC48" i="126"/>
  <c r="BC49" i="126"/>
  <c r="BC50" i="126"/>
  <c r="AZ27" i="126"/>
  <c r="AZ28" i="126"/>
  <c r="AZ29" i="126"/>
  <c r="AZ30" i="126"/>
  <c r="AZ31" i="126"/>
  <c r="AZ32" i="126"/>
  <c r="AZ33" i="126"/>
  <c r="AZ34" i="126"/>
  <c r="AZ35" i="126"/>
  <c r="AZ36" i="126"/>
  <c r="AZ37" i="126"/>
  <c r="AZ38" i="126"/>
  <c r="AZ39" i="126"/>
  <c r="AZ40" i="126"/>
  <c r="AZ41" i="126"/>
  <c r="AZ42" i="126"/>
  <c r="AZ43" i="126"/>
  <c r="AZ44" i="126"/>
  <c r="AZ45" i="126"/>
  <c r="AZ46" i="126"/>
  <c r="AZ47" i="126"/>
  <c r="AZ48" i="126"/>
  <c r="AZ49" i="126"/>
  <c r="AZ50" i="126"/>
  <c r="AW27" i="126"/>
  <c r="AW28" i="126"/>
  <c r="AW29" i="126"/>
  <c r="AW30" i="126"/>
  <c r="AW31" i="126"/>
  <c r="AW32" i="126"/>
  <c r="AW33" i="126"/>
  <c r="AW34" i="126"/>
  <c r="AW35" i="126"/>
  <c r="AW36" i="126"/>
  <c r="AW37" i="126"/>
  <c r="AW38" i="126"/>
  <c r="AW39" i="126"/>
  <c r="AW40" i="126"/>
  <c r="AW41" i="126"/>
  <c r="AW42" i="126"/>
  <c r="AW43" i="126"/>
  <c r="AW44" i="126"/>
  <c r="AW45" i="126"/>
  <c r="AW46" i="126"/>
  <c r="AW47" i="126"/>
  <c r="AW48" i="126"/>
  <c r="AW49" i="126"/>
  <c r="AW50" i="126"/>
  <c r="BC26" i="126"/>
  <c r="AZ26" i="126"/>
  <c r="AW26" i="126"/>
  <c r="AW15" i="126"/>
  <c r="AW16" i="126"/>
  <c r="AW14" i="126"/>
  <c r="AW57" i="124"/>
  <c r="AX57" i="124"/>
  <c r="AZ57" i="124" s="1"/>
  <c r="BK57" i="124" s="1"/>
  <c r="BA57" i="124"/>
  <c r="BB57" i="124"/>
  <c r="BC57" i="124" s="1"/>
  <c r="BE57" i="124"/>
  <c r="BF57" i="124"/>
  <c r="BH57" i="124" s="1"/>
  <c r="BQ57" i="124" s="1"/>
  <c r="BI57" i="124"/>
  <c r="BL57" i="124"/>
  <c r="BO57" i="124"/>
  <c r="AW58" i="124"/>
  <c r="BI58" i="124" s="1"/>
  <c r="AX58" i="124"/>
  <c r="AZ58" i="124" s="1"/>
  <c r="BA58" i="124"/>
  <c r="BB58" i="124"/>
  <c r="BC58" i="124" s="1"/>
  <c r="BM58" i="124" s="1"/>
  <c r="BE58" i="124"/>
  <c r="BF58" i="124"/>
  <c r="BH58" i="124" s="1"/>
  <c r="BL58" i="124"/>
  <c r="BO58" i="124"/>
  <c r="AW59" i="124"/>
  <c r="AX59" i="124"/>
  <c r="AY59" i="124" s="1"/>
  <c r="BJ59" i="124" s="1"/>
  <c r="BA59" i="124"/>
  <c r="BL59" i="124" s="1"/>
  <c r="BB59" i="124"/>
  <c r="BC59" i="124" s="1"/>
  <c r="BM59" i="124" s="1"/>
  <c r="BE59" i="124"/>
  <c r="BF59" i="124"/>
  <c r="BG59" i="124" s="1"/>
  <c r="BP59" i="124" s="1"/>
  <c r="BI59" i="124"/>
  <c r="BO59" i="124"/>
  <c r="AW60" i="124"/>
  <c r="BI60" i="124" s="1"/>
  <c r="AX60" i="124"/>
  <c r="AY60" i="124" s="1"/>
  <c r="BA60" i="124"/>
  <c r="BL60" i="124" s="1"/>
  <c r="BB60" i="124"/>
  <c r="BD60" i="124" s="1"/>
  <c r="BE60" i="124"/>
  <c r="BO60" i="124" s="1"/>
  <c r="BF60" i="124"/>
  <c r="BG60" i="124" s="1"/>
  <c r="AW61" i="124"/>
  <c r="BI61" i="124" s="1"/>
  <c r="AX61" i="124"/>
  <c r="AY61" i="124" s="1"/>
  <c r="BA61" i="124"/>
  <c r="BL61" i="124" s="1"/>
  <c r="BB61" i="124"/>
  <c r="BD61" i="124" s="1"/>
  <c r="BN61" i="124" s="1"/>
  <c r="BE61" i="124"/>
  <c r="BF61" i="124"/>
  <c r="BG61" i="124" s="1"/>
  <c r="BP61" i="124" s="1"/>
  <c r="AW62" i="124"/>
  <c r="AX62" i="124"/>
  <c r="AY62" i="124" s="1"/>
  <c r="BJ62" i="124" s="1"/>
  <c r="BA62" i="124"/>
  <c r="BL62" i="124" s="1"/>
  <c r="BB62" i="124"/>
  <c r="BD62" i="124" s="1"/>
  <c r="BE62" i="124"/>
  <c r="BO62" i="124" s="1"/>
  <c r="BF62" i="124"/>
  <c r="BG62" i="124" s="1"/>
  <c r="BP62" i="124" s="1"/>
  <c r="BI62" i="124"/>
  <c r="AW63" i="124"/>
  <c r="BI63" i="124" s="1"/>
  <c r="AX63" i="124"/>
  <c r="AY63" i="124" s="1"/>
  <c r="BA63" i="124"/>
  <c r="BB63" i="124"/>
  <c r="BC63" i="124" s="1"/>
  <c r="BM63" i="124" s="1"/>
  <c r="BE63" i="124"/>
  <c r="BO63" i="124" s="1"/>
  <c r="BF63" i="124"/>
  <c r="BG63" i="124" s="1"/>
  <c r="BL63" i="124"/>
  <c r="AW64" i="124"/>
  <c r="AX64" i="124"/>
  <c r="AZ64" i="124" s="1"/>
  <c r="BK64" i="124" s="1"/>
  <c r="BA64" i="124"/>
  <c r="BL64" i="124" s="1"/>
  <c r="BB64" i="124"/>
  <c r="BC64" i="124" s="1"/>
  <c r="BE64" i="124"/>
  <c r="BF64" i="124"/>
  <c r="BH64" i="124" s="1"/>
  <c r="BQ64" i="124" s="1"/>
  <c r="BI64" i="124"/>
  <c r="BO64" i="124"/>
  <c r="AW65" i="124"/>
  <c r="BI65" i="124" s="1"/>
  <c r="AX65" i="124"/>
  <c r="AZ65" i="124" s="1"/>
  <c r="BK65" i="124" s="1"/>
  <c r="BA65" i="124"/>
  <c r="BL65" i="124" s="1"/>
  <c r="BB65" i="124"/>
  <c r="BC65" i="124" s="1"/>
  <c r="BE65" i="124"/>
  <c r="BF65" i="124"/>
  <c r="BH65" i="124" s="1"/>
  <c r="BQ65" i="124" s="1"/>
  <c r="BO65" i="124"/>
  <c r="AW66" i="124"/>
  <c r="BI66" i="124" s="1"/>
  <c r="AX66" i="124"/>
  <c r="AZ66" i="124" s="1"/>
  <c r="BA66" i="124"/>
  <c r="BB66" i="124"/>
  <c r="BC66" i="124" s="1"/>
  <c r="BM66" i="124" s="1"/>
  <c r="BE66" i="124"/>
  <c r="BF66" i="124"/>
  <c r="BH66" i="124" s="1"/>
  <c r="BL66" i="124"/>
  <c r="BO66" i="124"/>
  <c r="AW67" i="124"/>
  <c r="AX67" i="124"/>
  <c r="AY67" i="124" s="1"/>
  <c r="BJ67" i="124" s="1"/>
  <c r="BA67" i="124"/>
  <c r="BB67" i="124"/>
  <c r="BC67" i="124" s="1"/>
  <c r="BE67" i="124"/>
  <c r="BO67" i="124" s="1"/>
  <c r="BF67" i="124"/>
  <c r="BG67" i="124" s="1"/>
  <c r="BI67" i="124"/>
  <c r="AW68" i="124"/>
  <c r="BI68" i="124" s="1"/>
  <c r="AX68" i="124"/>
  <c r="AY68" i="124" s="1"/>
  <c r="BA68" i="124"/>
  <c r="BB68" i="124"/>
  <c r="BD68" i="124" s="1"/>
  <c r="BN68" i="124" s="1"/>
  <c r="BE68" i="124"/>
  <c r="BO68" i="124" s="1"/>
  <c r="BF68" i="124"/>
  <c r="BG68" i="124" s="1"/>
  <c r="BL68" i="124"/>
  <c r="AW69" i="124"/>
  <c r="BI69" i="124" s="1"/>
  <c r="AX69" i="124"/>
  <c r="AY69" i="124" s="1"/>
  <c r="BA69" i="124"/>
  <c r="BL69" i="124" s="1"/>
  <c r="BB69" i="124"/>
  <c r="BD69" i="124" s="1"/>
  <c r="BN69" i="124" s="1"/>
  <c r="BE69" i="124"/>
  <c r="BF69" i="124"/>
  <c r="BG69" i="124" s="1"/>
  <c r="BP69" i="124" s="1"/>
  <c r="AW70" i="124"/>
  <c r="AX70" i="124"/>
  <c r="AY70" i="124" s="1"/>
  <c r="BJ70" i="124" s="1"/>
  <c r="BA70" i="124"/>
  <c r="BL70" i="124" s="1"/>
  <c r="BB70" i="124"/>
  <c r="BD70" i="124" s="1"/>
  <c r="BE70" i="124"/>
  <c r="BO70" i="124" s="1"/>
  <c r="BF70" i="124"/>
  <c r="BG70" i="124" s="1"/>
  <c r="BP70" i="124" s="1"/>
  <c r="BI70" i="124"/>
  <c r="AW71" i="124"/>
  <c r="BI71" i="124" s="1"/>
  <c r="AX71" i="124"/>
  <c r="AY71" i="124" s="1"/>
  <c r="BA71" i="124"/>
  <c r="BB71" i="124"/>
  <c r="BD71" i="124" s="1"/>
  <c r="BN71" i="124" s="1"/>
  <c r="BE71" i="124"/>
  <c r="BO71" i="124" s="1"/>
  <c r="BF71" i="124"/>
  <c r="BG71" i="124" s="1"/>
  <c r="BL71" i="124"/>
  <c r="AW72" i="124"/>
  <c r="AX72" i="124"/>
  <c r="AZ72" i="124" s="1"/>
  <c r="BK72" i="124" s="1"/>
  <c r="BA72" i="124"/>
  <c r="BL72" i="124" s="1"/>
  <c r="BB72" i="124"/>
  <c r="BC72" i="124" s="1"/>
  <c r="BE72" i="124"/>
  <c r="BF72" i="124"/>
  <c r="BH72" i="124" s="1"/>
  <c r="BQ72" i="124" s="1"/>
  <c r="BI72" i="124"/>
  <c r="BO72" i="124"/>
  <c r="AW73" i="124"/>
  <c r="AX73" i="124"/>
  <c r="AZ73" i="124" s="1"/>
  <c r="BK73" i="124" s="1"/>
  <c r="BA73" i="124"/>
  <c r="BB73" i="124"/>
  <c r="BC73" i="124" s="1"/>
  <c r="BE73" i="124"/>
  <c r="BF73" i="124"/>
  <c r="BH73" i="124" s="1"/>
  <c r="BQ73" i="124" s="1"/>
  <c r="BI73" i="124"/>
  <c r="BL73" i="124"/>
  <c r="BO73" i="124"/>
  <c r="AW74" i="124"/>
  <c r="BI74" i="124" s="1"/>
  <c r="AX74" i="124"/>
  <c r="AZ74" i="124" s="1"/>
  <c r="BA74" i="124"/>
  <c r="BB74" i="124"/>
  <c r="BC74" i="124" s="1"/>
  <c r="BM74" i="124" s="1"/>
  <c r="BE74" i="124"/>
  <c r="BF74" i="124"/>
  <c r="BH74" i="124" s="1"/>
  <c r="BL74" i="124"/>
  <c r="BO74" i="124"/>
  <c r="AW75" i="124"/>
  <c r="AX75" i="124"/>
  <c r="AY75" i="124" s="1"/>
  <c r="BJ75" i="124" s="1"/>
  <c r="BA75" i="124"/>
  <c r="BL75" i="124" s="1"/>
  <c r="BB75" i="124"/>
  <c r="BC75" i="124" s="1"/>
  <c r="BE75" i="124"/>
  <c r="BF75" i="124"/>
  <c r="BH75" i="124" s="1"/>
  <c r="BQ75" i="124" s="1"/>
  <c r="BI75" i="124"/>
  <c r="BO75" i="124"/>
  <c r="AW76" i="124"/>
  <c r="AX76" i="124"/>
  <c r="AY76" i="124" s="1"/>
  <c r="BA76" i="124"/>
  <c r="BB76" i="124"/>
  <c r="BD76" i="124" s="1"/>
  <c r="BN76" i="124" s="1"/>
  <c r="BE76" i="124"/>
  <c r="BO76" i="124" s="1"/>
  <c r="BF76" i="124"/>
  <c r="BG76" i="124" s="1"/>
  <c r="BL76" i="124"/>
  <c r="AW77" i="124"/>
  <c r="BI77" i="124" s="1"/>
  <c r="AX77" i="124"/>
  <c r="AY77" i="124" s="1"/>
  <c r="BA77" i="124"/>
  <c r="BL77" i="124" s="1"/>
  <c r="BB77" i="124"/>
  <c r="BD77" i="124" s="1"/>
  <c r="BN77" i="124" s="1"/>
  <c r="BE77" i="124"/>
  <c r="BF77" i="124"/>
  <c r="BG77" i="124" s="1"/>
  <c r="BP77" i="124" s="1"/>
  <c r="AW78" i="124"/>
  <c r="AX78" i="124"/>
  <c r="AY78" i="124" s="1"/>
  <c r="BJ78" i="124" s="1"/>
  <c r="BA78" i="124"/>
  <c r="BL78" i="124" s="1"/>
  <c r="BB78" i="124"/>
  <c r="BD78" i="124" s="1"/>
  <c r="BE78" i="124"/>
  <c r="BF78" i="124"/>
  <c r="BG78" i="124" s="1"/>
  <c r="BP78" i="124" s="1"/>
  <c r="BI78" i="124"/>
  <c r="BO78" i="124"/>
  <c r="AW79" i="124"/>
  <c r="BI79" i="124" s="1"/>
  <c r="AX79" i="124"/>
  <c r="AY79" i="124" s="1"/>
  <c r="BA79" i="124"/>
  <c r="BB79" i="124"/>
  <c r="BC79" i="124" s="1"/>
  <c r="BM79" i="124" s="1"/>
  <c r="BE79" i="124"/>
  <c r="BO79" i="124" s="1"/>
  <c r="BF79" i="124"/>
  <c r="BG79" i="124" s="1"/>
  <c r="BL79" i="124"/>
  <c r="AW80" i="124"/>
  <c r="AX80" i="124"/>
  <c r="AZ80" i="124" s="1"/>
  <c r="BA80" i="124"/>
  <c r="BL80" i="124" s="1"/>
  <c r="BB80" i="124"/>
  <c r="BC80" i="124" s="1"/>
  <c r="BE80" i="124"/>
  <c r="BF80" i="124"/>
  <c r="BH80" i="124" s="1"/>
  <c r="BQ80" i="124" s="1"/>
  <c r="BI80" i="124"/>
  <c r="BO80" i="124"/>
  <c r="BF56" i="124"/>
  <c r="BB56" i="124"/>
  <c r="AX56" i="124"/>
  <c r="AW27" i="124"/>
  <c r="AX27" i="124"/>
  <c r="AY27" i="124"/>
  <c r="AZ27" i="124"/>
  <c r="BA27" i="124"/>
  <c r="BB27" i="124"/>
  <c r="BC27" i="124"/>
  <c r="BD27" i="124"/>
  <c r="BE27" i="124"/>
  <c r="AW28" i="124"/>
  <c r="AX28" i="124"/>
  <c r="AY28" i="124"/>
  <c r="AZ28" i="124"/>
  <c r="BA28" i="124"/>
  <c r="BB28" i="124"/>
  <c r="BC28" i="124"/>
  <c r="BD28" i="124"/>
  <c r="BE28" i="124"/>
  <c r="AW29" i="124"/>
  <c r="AX29" i="124"/>
  <c r="AY29" i="124"/>
  <c r="AZ29" i="124"/>
  <c r="BA29" i="124"/>
  <c r="BB29" i="124"/>
  <c r="BC29" i="124"/>
  <c r="BD29" i="124"/>
  <c r="BE29" i="124"/>
  <c r="AW30" i="124"/>
  <c r="AX30" i="124"/>
  <c r="AY30" i="124"/>
  <c r="AZ30" i="124"/>
  <c r="BA30" i="124"/>
  <c r="BB30" i="124"/>
  <c r="BC30" i="124"/>
  <c r="BD30" i="124"/>
  <c r="BE30" i="124"/>
  <c r="AW31" i="124"/>
  <c r="AX31" i="124"/>
  <c r="AY31" i="124"/>
  <c r="AZ31" i="124"/>
  <c r="BA31" i="124"/>
  <c r="BB31" i="124"/>
  <c r="BC31" i="124"/>
  <c r="BD31" i="124"/>
  <c r="BE31" i="124"/>
  <c r="AW32" i="124"/>
  <c r="AX32" i="124"/>
  <c r="AY32" i="124"/>
  <c r="AZ32" i="124"/>
  <c r="BA32" i="124"/>
  <c r="BB32" i="124"/>
  <c r="BC32" i="124"/>
  <c r="BD32" i="124"/>
  <c r="BE32" i="124"/>
  <c r="AW33" i="124"/>
  <c r="AX33" i="124"/>
  <c r="AY33" i="124"/>
  <c r="AZ33" i="124"/>
  <c r="BA33" i="124"/>
  <c r="BB33" i="124"/>
  <c r="BC33" i="124"/>
  <c r="BD33" i="124"/>
  <c r="BE33" i="124"/>
  <c r="AW34" i="124"/>
  <c r="AX34" i="124"/>
  <c r="AY34" i="124"/>
  <c r="AZ34" i="124"/>
  <c r="BA34" i="124"/>
  <c r="BB34" i="124"/>
  <c r="BC34" i="124"/>
  <c r="BD34" i="124"/>
  <c r="BE34" i="124"/>
  <c r="AW35" i="124"/>
  <c r="AX35" i="124"/>
  <c r="AY35" i="124"/>
  <c r="AZ35" i="124"/>
  <c r="BA35" i="124"/>
  <c r="BB35" i="124"/>
  <c r="BC35" i="124"/>
  <c r="BD35" i="124"/>
  <c r="BE35" i="124"/>
  <c r="AW36" i="124"/>
  <c r="AX36" i="124"/>
  <c r="AY36" i="124"/>
  <c r="AZ36" i="124"/>
  <c r="BA36" i="124"/>
  <c r="BB36" i="124"/>
  <c r="BC36" i="124"/>
  <c r="BD36" i="124"/>
  <c r="BE36" i="124"/>
  <c r="AW37" i="124"/>
  <c r="AX37" i="124"/>
  <c r="AY37" i="124"/>
  <c r="AZ37" i="124"/>
  <c r="BA37" i="124"/>
  <c r="BB37" i="124"/>
  <c r="BC37" i="124"/>
  <c r="BD37" i="124"/>
  <c r="BE37" i="124"/>
  <c r="AW38" i="124"/>
  <c r="AX38" i="124"/>
  <c r="AY38" i="124"/>
  <c r="AZ38" i="124"/>
  <c r="BA38" i="124"/>
  <c r="BB38" i="124"/>
  <c r="BC38" i="124"/>
  <c r="BD38" i="124"/>
  <c r="BE38" i="124"/>
  <c r="AW39" i="124"/>
  <c r="AX39" i="124"/>
  <c r="AY39" i="124"/>
  <c r="AZ39" i="124"/>
  <c r="BA39" i="124"/>
  <c r="BB39" i="124"/>
  <c r="BC39" i="124"/>
  <c r="BD39" i="124"/>
  <c r="BE39" i="124"/>
  <c r="AW40" i="124"/>
  <c r="AX40" i="124"/>
  <c r="AY40" i="124"/>
  <c r="AZ40" i="124"/>
  <c r="BA40" i="124"/>
  <c r="BB40" i="124"/>
  <c r="BC40" i="124"/>
  <c r="BD40" i="124"/>
  <c r="BE40" i="124"/>
  <c r="AW41" i="124"/>
  <c r="AX41" i="124"/>
  <c r="AY41" i="124"/>
  <c r="AZ41" i="124"/>
  <c r="BA41" i="124"/>
  <c r="BB41" i="124"/>
  <c r="BC41" i="124"/>
  <c r="BD41" i="124"/>
  <c r="BE41" i="124"/>
  <c r="AW42" i="124"/>
  <c r="AX42" i="124"/>
  <c r="AY42" i="124"/>
  <c r="AZ42" i="124"/>
  <c r="BA42" i="124"/>
  <c r="BB42" i="124"/>
  <c r="BC42" i="124"/>
  <c r="BD42" i="124"/>
  <c r="BE42" i="124"/>
  <c r="AW43" i="124"/>
  <c r="AX43" i="124"/>
  <c r="AY43" i="124"/>
  <c r="AZ43" i="124"/>
  <c r="BA43" i="124"/>
  <c r="BB43" i="124"/>
  <c r="BC43" i="124"/>
  <c r="BD43" i="124"/>
  <c r="BE43" i="124"/>
  <c r="AW44" i="124"/>
  <c r="AX44" i="124"/>
  <c r="AY44" i="124"/>
  <c r="AZ44" i="124"/>
  <c r="BA44" i="124"/>
  <c r="BB44" i="124"/>
  <c r="BC44" i="124"/>
  <c r="BD44" i="124"/>
  <c r="BE44" i="124"/>
  <c r="AW45" i="124"/>
  <c r="AX45" i="124"/>
  <c r="AY45" i="124"/>
  <c r="AZ45" i="124"/>
  <c r="BA45" i="124"/>
  <c r="BB45" i="124"/>
  <c r="BC45" i="124"/>
  <c r="BD45" i="124"/>
  <c r="BE45" i="124"/>
  <c r="AW46" i="124"/>
  <c r="AX46" i="124"/>
  <c r="AY46" i="124"/>
  <c r="AZ46" i="124"/>
  <c r="BA46" i="124"/>
  <c r="BB46" i="124"/>
  <c r="BC46" i="124"/>
  <c r="BD46" i="124"/>
  <c r="BE46" i="124"/>
  <c r="AW47" i="124"/>
  <c r="AX47" i="124"/>
  <c r="AY47" i="124"/>
  <c r="AZ47" i="124"/>
  <c r="BA47" i="124"/>
  <c r="BB47" i="124"/>
  <c r="BC47" i="124"/>
  <c r="BD47" i="124"/>
  <c r="BE47" i="124"/>
  <c r="AW48" i="124"/>
  <c r="AX48" i="124"/>
  <c r="AY48" i="124"/>
  <c r="AZ48" i="124"/>
  <c r="BA48" i="124"/>
  <c r="BB48" i="124"/>
  <c r="BC48" i="124"/>
  <c r="BD48" i="124"/>
  <c r="BE48" i="124"/>
  <c r="AW49" i="124"/>
  <c r="AX49" i="124"/>
  <c r="AY49" i="124"/>
  <c r="AZ49" i="124"/>
  <c r="BA49" i="124"/>
  <c r="BB49" i="124"/>
  <c r="BC49" i="124"/>
  <c r="BD49" i="124"/>
  <c r="BE49" i="124"/>
  <c r="AW50" i="124"/>
  <c r="AX50" i="124"/>
  <c r="AY50" i="124"/>
  <c r="AZ50" i="124"/>
  <c r="BA50" i="124"/>
  <c r="BB50" i="124"/>
  <c r="BC50" i="124"/>
  <c r="BD50" i="124"/>
  <c r="BE50" i="124"/>
  <c r="BC26" i="124"/>
  <c r="AZ26" i="124"/>
  <c r="AW26" i="124"/>
  <c r="AW15" i="124"/>
  <c r="AW16" i="124"/>
  <c r="AW14" i="124"/>
  <c r="A54" i="124"/>
  <c r="A52" i="124"/>
  <c r="A21" i="124"/>
  <c r="A12" i="124"/>
  <c r="BN60" i="124" l="1"/>
  <c r="BP67" i="124"/>
  <c r="BD64" i="124"/>
  <c r="BN64" i="124" s="1"/>
  <c r="BD63" i="124"/>
  <c r="BN63" i="124" s="1"/>
  <c r="BG73" i="124"/>
  <c r="BP73" i="124" s="1"/>
  <c r="BC69" i="124"/>
  <c r="BM69" i="124" s="1"/>
  <c r="BG80" i="124"/>
  <c r="BP80" i="124" s="1"/>
  <c r="BC71" i="124"/>
  <c r="BM71" i="124" s="1"/>
  <c r="AY65" i="124"/>
  <c r="BJ65" i="124" s="1"/>
  <c r="BD80" i="124"/>
  <c r="BN80" i="124" s="1"/>
  <c r="BD79" i="124"/>
  <c r="BN79" i="124" s="1"/>
  <c r="AY58" i="124"/>
  <c r="BJ58" i="124" s="1"/>
  <c r="BD65" i="124"/>
  <c r="BN65" i="124" s="1"/>
  <c r="BG64" i="124"/>
  <c r="BP64" i="124" s="1"/>
  <c r="AZ69" i="124"/>
  <c r="BK69" i="124" s="1"/>
  <c r="BG75" i="124"/>
  <c r="BP75" i="124" s="1"/>
  <c r="BG72" i="124"/>
  <c r="BP72" i="124" s="1"/>
  <c r="AZ77" i="124"/>
  <c r="BK77" i="124" s="1"/>
  <c r="BH69" i="124"/>
  <c r="BQ69" i="124" s="1"/>
  <c r="BG65" i="124"/>
  <c r="BP65" i="124" s="1"/>
  <c r="BD73" i="124"/>
  <c r="BN73" i="124" s="1"/>
  <c r="BH68" i="124"/>
  <c r="BQ68" i="124" s="1"/>
  <c r="BH60" i="124"/>
  <c r="BQ60" i="124" s="1"/>
  <c r="BM73" i="124"/>
  <c r="BH67" i="124"/>
  <c r="BQ67" i="124" s="1"/>
  <c r="BC61" i="124"/>
  <c r="BM61" i="124" s="1"/>
  <c r="BH78" i="124"/>
  <c r="BQ78" i="124" s="1"/>
  <c r="BG74" i="124"/>
  <c r="BP74" i="124" s="1"/>
  <c r="BC68" i="124"/>
  <c r="BM68" i="124" s="1"/>
  <c r="BM65" i="124"/>
  <c r="BH61" i="124"/>
  <c r="AZ75" i="124"/>
  <c r="BK75" i="124" s="1"/>
  <c r="BC78" i="124"/>
  <c r="BM78" i="124" s="1"/>
  <c r="BC76" i="124"/>
  <c r="BM76" i="124" s="1"/>
  <c r="BD74" i="124"/>
  <c r="BN74" i="124" s="1"/>
  <c r="AY73" i="124"/>
  <c r="BJ73" i="124" s="1"/>
  <c r="BD72" i="124"/>
  <c r="BN72" i="124" s="1"/>
  <c r="BH70" i="124"/>
  <c r="BQ70" i="124" s="1"/>
  <c r="BG66" i="124"/>
  <c r="BP66" i="124" s="1"/>
  <c r="BH59" i="124"/>
  <c r="BQ59" i="124" s="1"/>
  <c r="AZ67" i="124"/>
  <c r="BK67" i="124" s="1"/>
  <c r="AZ78" i="124"/>
  <c r="BK78" i="124" s="1"/>
  <c r="AZ76" i="124"/>
  <c r="BK76" i="124" s="1"/>
  <c r="AY74" i="124"/>
  <c r="BJ74" i="124" s="1"/>
  <c r="AY72" i="124"/>
  <c r="BJ72" i="124" s="1"/>
  <c r="BD66" i="124"/>
  <c r="BN66" i="124" s="1"/>
  <c r="AY80" i="124"/>
  <c r="BJ80" i="124" s="1"/>
  <c r="BC70" i="124"/>
  <c r="BM70" i="124" s="1"/>
  <c r="AZ68" i="124"/>
  <c r="BK68" i="124" s="1"/>
  <c r="AY66" i="124"/>
  <c r="BJ66" i="124" s="1"/>
  <c r="AY64" i="124"/>
  <c r="BJ64" i="124" s="1"/>
  <c r="BH62" i="124"/>
  <c r="BQ62" i="124" s="1"/>
  <c r="AZ61" i="124"/>
  <c r="BK61" i="124" s="1"/>
  <c r="BC60" i="124"/>
  <c r="BM60" i="124" s="1"/>
  <c r="AZ59" i="124"/>
  <c r="BK59" i="124" s="1"/>
  <c r="BD58" i="124"/>
  <c r="BN58" i="124" s="1"/>
  <c r="AY57" i="124"/>
  <c r="BJ57" i="124" s="1"/>
  <c r="BH77" i="124"/>
  <c r="BQ77" i="124" s="1"/>
  <c r="AZ70" i="124"/>
  <c r="BK70" i="124" s="1"/>
  <c r="BC62" i="124"/>
  <c r="BM62" i="124" s="1"/>
  <c r="AZ60" i="124"/>
  <c r="BK60" i="124" s="1"/>
  <c r="BG57" i="124"/>
  <c r="BP57" i="124" s="1"/>
  <c r="BQ61" i="124"/>
  <c r="BC77" i="124"/>
  <c r="BM77" i="124" s="1"/>
  <c r="BH76" i="124"/>
  <c r="BQ76" i="124" s="1"/>
  <c r="AZ62" i="124"/>
  <c r="BK62" i="124" s="1"/>
  <c r="BG58" i="124"/>
  <c r="BP58" i="124" s="1"/>
  <c r="BD57" i="124"/>
  <c r="BN57" i="124" s="1"/>
  <c r="BJ76" i="124"/>
  <c r="BM57" i="124"/>
  <c r="BK80" i="124"/>
  <c r="BM67" i="124"/>
  <c r="BO77" i="124"/>
  <c r="BO69" i="124"/>
  <c r="BO61" i="124"/>
  <c r="BJ68" i="124"/>
  <c r="BJ60" i="124"/>
  <c r="BM80" i="124"/>
  <c r="BJ79" i="124"/>
  <c r="BI76" i="124"/>
  <c r="BK74" i="124"/>
  <c r="BM72" i="124"/>
  <c r="BJ71" i="124"/>
  <c r="BK66" i="124"/>
  <c r="BM64" i="124"/>
  <c r="BJ63" i="124"/>
  <c r="BK58" i="124"/>
  <c r="BP76" i="124"/>
  <c r="BN62" i="124"/>
  <c r="BP60" i="124"/>
  <c r="BM75" i="124"/>
  <c r="BN70" i="124"/>
  <c r="BP68" i="124"/>
  <c r="BP79" i="124"/>
  <c r="BH79" i="124"/>
  <c r="BQ79" i="124" s="1"/>
  <c r="AZ79" i="124"/>
  <c r="BK79" i="124" s="1"/>
  <c r="BJ77" i="124"/>
  <c r="BD75" i="124"/>
  <c r="BN75" i="124" s="1"/>
  <c r="BQ74" i="124"/>
  <c r="BP71" i="124"/>
  <c r="BH71" i="124"/>
  <c r="BQ71" i="124" s="1"/>
  <c r="AZ71" i="124"/>
  <c r="BK71" i="124" s="1"/>
  <c r="BJ69" i="124"/>
  <c r="BL67" i="124"/>
  <c r="BD67" i="124"/>
  <c r="BN67" i="124" s="1"/>
  <c r="BQ66" i="124"/>
  <c r="BP63" i="124"/>
  <c r="BH63" i="124"/>
  <c r="BQ63" i="124" s="1"/>
  <c r="AZ63" i="124"/>
  <c r="BK63" i="124" s="1"/>
  <c r="BJ61" i="124"/>
  <c r="BD59" i="124"/>
  <c r="BN59" i="124" s="1"/>
  <c r="BQ58" i="124"/>
  <c r="BN78" i="124"/>
  <c r="AW57" i="122"/>
  <c r="AX57" i="122"/>
  <c r="AY57" i="122" s="1"/>
  <c r="BJ57" i="122" s="1"/>
  <c r="BA57" i="122"/>
  <c r="BB57" i="122"/>
  <c r="BC57" i="122" s="1"/>
  <c r="BE57" i="122"/>
  <c r="BO57" i="122" s="1"/>
  <c r="BF57" i="122"/>
  <c r="BG57" i="122" s="1"/>
  <c r="BI57" i="122"/>
  <c r="AW58" i="122"/>
  <c r="BI58" i="122" s="1"/>
  <c r="AX58" i="122"/>
  <c r="AZ58" i="122" s="1"/>
  <c r="BA58" i="122"/>
  <c r="BL58" i="122" s="1"/>
  <c r="BB58" i="122"/>
  <c r="BE58" i="122"/>
  <c r="BF58" i="122"/>
  <c r="BH58" i="122" s="1"/>
  <c r="AW59" i="122"/>
  <c r="AX59" i="122"/>
  <c r="AY59" i="122" s="1"/>
  <c r="BJ59" i="122" s="1"/>
  <c r="BA59" i="122"/>
  <c r="BL59" i="122" s="1"/>
  <c r="BB59" i="122"/>
  <c r="BC59" i="122" s="1"/>
  <c r="BE59" i="122"/>
  <c r="BF59" i="122"/>
  <c r="BG59" i="122" s="1"/>
  <c r="BP59" i="122" s="1"/>
  <c r="BI59" i="122"/>
  <c r="BO59" i="122"/>
  <c r="AW60" i="122"/>
  <c r="BI60" i="122" s="1"/>
  <c r="AX60" i="122"/>
  <c r="AY60" i="122" s="1"/>
  <c r="BJ60" i="122" s="1"/>
  <c r="BA60" i="122"/>
  <c r="BB60" i="122"/>
  <c r="BD60" i="122" s="1"/>
  <c r="BE60" i="122"/>
  <c r="BO60" i="122" s="1"/>
  <c r="BF60" i="122"/>
  <c r="BG60" i="122" s="1"/>
  <c r="BL60" i="122"/>
  <c r="AW61" i="122"/>
  <c r="BI61" i="122" s="1"/>
  <c r="AX61" i="122"/>
  <c r="AY61" i="122" s="1"/>
  <c r="BA61" i="122"/>
  <c r="BB61" i="122"/>
  <c r="BC61" i="122" s="1"/>
  <c r="BM61" i="122" s="1"/>
  <c r="BE61" i="122"/>
  <c r="BF61" i="122"/>
  <c r="BG61" i="122" s="1"/>
  <c r="BL61" i="122"/>
  <c r="AW62" i="122"/>
  <c r="BI62" i="122" s="1"/>
  <c r="AX62" i="122"/>
  <c r="AY62" i="122" s="1"/>
  <c r="BA62" i="122"/>
  <c r="BL62" i="122" s="1"/>
  <c r="BB62" i="122"/>
  <c r="BD62" i="122" s="1"/>
  <c r="BE62" i="122"/>
  <c r="BF62" i="122"/>
  <c r="BG62" i="122" s="1"/>
  <c r="BP62" i="122" s="1"/>
  <c r="BO62" i="122"/>
  <c r="AW63" i="122"/>
  <c r="BI63" i="122" s="1"/>
  <c r="AX63" i="122"/>
  <c r="AY63" i="122" s="1"/>
  <c r="BA63" i="122"/>
  <c r="BB63" i="122"/>
  <c r="BD63" i="122" s="1"/>
  <c r="BN63" i="122" s="1"/>
  <c r="BE63" i="122"/>
  <c r="BO63" i="122" s="1"/>
  <c r="BF63" i="122"/>
  <c r="BG63" i="122" s="1"/>
  <c r="BL63" i="122"/>
  <c r="AW64" i="122"/>
  <c r="AX64" i="122"/>
  <c r="AZ64" i="122" s="1"/>
  <c r="BA64" i="122"/>
  <c r="BL64" i="122" s="1"/>
  <c r="BB64" i="122"/>
  <c r="BC64" i="122" s="1"/>
  <c r="BE64" i="122"/>
  <c r="BF64" i="122"/>
  <c r="BH64" i="122" s="1"/>
  <c r="BQ64" i="122" s="1"/>
  <c r="BI64" i="122"/>
  <c r="BO64" i="122"/>
  <c r="AW65" i="122"/>
  <c r="AX65" i="122"/>
  <c r="AY65" i="122" s="1"/>
  <c r="BJ65" i="122" s="1"/>
  <c r="BA65" i="122"/>
  <c r="BB65" i="122"/>
  <c r="BC65" i="122" s="1"/>
  <c r="BE65" i="122"/>
  <c r="BO65" i="122" s="1"/>
  <c r="BF65" i="122"/>
  <c r="BG65" i="122" s="1"/>
  <c r="BP65" i="122" s="1"/>
  <c r="BI65" i="122"/>
  <c r="AW66" i="122"/>
  <c r="BI66" i="122" s="1"/>
  <c r="AX66" i="122"/>
  <c r="AZ66" i="122" s="1"/>
  <c r="BA66" i="122"/>
  <c r="BB66" i="122"/>
  <c r="BC66" i="122" s="1"/>
  <c r="BE66" i="122"/>
  <c r="BF66" i="122"/>
  <c r="BH66" i="122" s="1"/>
  <c r="BL66" i="122"/>
  <c r="AW67" i="122"/>
  <c r="AX67" i="122"/>
  <c r="AY67" i="122" s="1"/>
  <c r="BJ67" i="122" s="1"/>
  <c r="BA67" i="122"/>
  <c r="BL67" i="122" s="1"/>
  <c r="BB67" i="122"/>
  <c r="BC67" i="122" s="1"/>
  <c r="BE67" i="122"/>
  <c r="BF67" i="122"/>
  <c r="BH67" i="122" s="1"/>
  <c r="BQ67" i="122" s="1"/>
  <c r="BI67" i="122"/>
  <c r="BO67" i="122"/>
  <c r="AW68" i="122"/>
  <c r="BI68" i="122" s="1"/>
  <c r="AX68" i="122"/>
  <c r="BA68" i="122"/>
  <c r="BB68" i="122"/>
  <c r="BD68" i="122" s="1"/>
  <c r="BE68" i="122"/>
  <c r="BO68" i="122" s="1"/>
  <c r="BF68" i="122"/>
  <c r="BH68" i="122" s="1"/>
  <c r="BL68" i="122"/>
  <c r="AW69" i="122"/>
  <c r="BI69" i="122" s="1"/>
  <c r="AX69" i="122"/>
  <c r="AY69" i="122" s="1"/>
  <c r="BA69" i="122"/>
  <c r="BB69" i="122"/>
  <c r="BE69" i="122"/>
  <c r="BF69" i="122"/>
  <c r="BG69" i="122" s="1"/>
  <c r="BL69" i="122"/>
  <c r="AW70" i="122"/>
  <c r="AX70" i="122"/>
  <c r="AZ70" i="122" s="1"/>
  <c r="BK70" i="122" s="1"/>
  <c r="BA70" i="122"/>
  <c r="BL70" i="122" s="1"/>
  <c r="BB70" i="122"/>
  <c r="BD70" i="122" s="1"/>
  <c r="BE70" i="122"/>
  <c r="BF70" i="122"/>
  <c r="BH70" i="122" s="1"/>
  <c r="BQ70" i="122" s="1"/>
  <c r="BI70" i="122"/>
  <c r="BO70" i="122"/>
  <c r="AW71" i="122"/>
  <c r="BI71" i="122" s="1"/>
  <c r="AX71" i="122"/>
  <c r="AY71" i="122" s="1"/>
  <c r="BA71" i="122"/>
  <c r="BB71" i="122"/>
  <c r="BE71" i="122"/>
  <c r="BO71" i="122" s="1"/>
  <c r="BF71" i="122"/>
  <c r="BG71" i="122" s="1"/>
  <c r="BL71" i="122"/>
  <c r="AW72" i="122"/>
  <c r="AX72" i="122"/>
  <c r="AZ72" i="122" s="1"/>
  <c r="BK72" i="122" s="1"/>
  <c r="BA72" i="122"/>
  <c r="BL72" i="122" s="1"/>
  <c r="BB72" i="122"/>
  <c r="BC72" i="122" s="1"/>
  <c r="BE72" i="122"/>
  <c r="BF72" i="122"/>
  <c r="BH72" i="122" s="1"/>
  <c r="BQ72" i="122" s="1"/>
  <c r="BI72" i="122"/>
  <c r="BO72" i="122"/>
  <c r="AW73" i="122"/>
  <c r="AX73" i="122"/>
  <c r="AY73" i="122" s="1"/>
  <c r="BJ73" i="122" s="1"/>
  <c r="BA73" i="122"/>
  <c r="BB73" i="122"/>
  <c r="BC73" i="122" s="1"/>
  <c r="BE73" i="122"/>
  <c r="BF73" i="122"/>
  <c r="BG73" i="122" s="1"/>
  <c r="BP73" i="122" s="1"/>
  <c r="BI73" i="122"/>
  <c r="BO73" i="122"/>
  <c r="AW74" i="122"/>
  <c r="BI74" i="122" s="1"/>
  <c r="AX74" i="122"/>
  <c r="AZ74" i="122" s="1"/>
  <c r="BA74" i="122"/>
  <c r="BB74" i="122"/>
  <c r="BC74" i="122" s="1"/>
  <c r="BM74" i="122" s="1"/>
  <c r="BE74" i="122"/>
  <c r="BF74" i="122"/>
  <c r="BH74" i="122" s="1"/>
  <c r="BL74" i="122"/>
  <c r="AW75" i="122"/>
  <c r="AX75" i="122"/>
  <c r="AY75" i="122" s="1"/>
  <c r="BJ75" i="122" s="1"/>
  <c r="BA75" i="122"/>
  <c r="BL75" i="122" s="1"/>
  <c r="BB75" i="122"/>
  <c r="BC75" i="122" s="1"/>
  <c r="BE75" i="122"/>
  <c r="BF75" i="122"/>
  <c r="BG75" i="122" s="1"/>
  <c r="BP75" i="122" s="1"/>
  <c r="BI75" i="122"/>
  <c r="BO75" i="122"/>
  <c r="AW76" i="122"/>
  <c r="BI76" i="122" s="1"/>
  <c r="AX76" i="122"/>
  <c r="AY76" i="122" s="1"/>
  <c r="BJ76" i="122" s="1"/>
  <c r="BA76" i="122"/>
  <c r="BB76" i="122"/>
  <c r="BD76" i="122" s="1"/>
  <c r="BE76" i="122"/>
  <c r="BO76" i="122" s="1"/>
  <c r="BF76" i="122"/>
  <c r="BL76" i="122"/>
  <c r="AW77" i="122"/>
  <c r="BI77" i="122" s="1"/>
  <c r="AX77" i="122"/>
  <c r="AY77" i="122" s="1"/>
  <c r="BA77" i="122"/>
  <c r="BB77" i="122"/>
  <c r="BD77" i="122" s="1"/>
  <c r="BN77" i="122" s="1"/>
  <c r="BE77" i="122"/>
  <c r="BF77" i="122"/>
  <c r="BG77" i="122" s="1"/>
  <c r="BL77" i="122"/>
  <c r="AW78" i="122"/>
  <c r="AX78" i="122"/>
  <c r="BA78" i="122"/>
  <c r="BL78" i="122" s="1"/>
  <c r="BB78" i="122"/>
  <c r="BD78" i="122" s="1"/>
  <c r="BE78" i="122"/>
  <c r="BO78" i="122" s="1"/>
  <c r="BF78" i="122"/>
  <c r="BG78" i="122" s="1"/>
  <c r="BP78" i="122" s="1"/>
  <c r="BI78" i="122"/>
  <c r="AW79" i="122"/>
  <c r="BI79" i="122" s="1"/>
  <c r="AX79" i="122"/>
  <c r="AY79" i="122" s="1"/>
  <c r="BA79" i="122"/>
  <c r="BB79" i="122"/>
  <c r="BC79" i="122" s="1"/>
  <c r="BM79" i="122" s="1"/>
  <c r="BE79" i="122"/>
  <c r="BO79" i="122" s="1"/>
  <c r="BF79" i="122"/>
  <c r="BG79" i="122" s="1"/>
  <c r="BL79" i="122"/>
  <c r="AW80" i="122"/>
  <c r="AX80" i="122"/>
  <c r="AZ80" i="122" s="1"/>
  <c r="BK80" i="122" s="1"/>
  <c r="BA80" i="122"/>
  <c r="BL80" i="122" s="1"/>
  <c r="BB80" i="122"/>
  <c r="BC80" i="122" s="1"/>
  <c r="BE80" i="122"/>
  <c r="BF80" i="122"/>
  <c r="BH80" i="122" s="1"/>
  <c r="BQ80" i="122" s="1"/>
  <c r="BI80" i="122"/>
  <c r="BO80" i="122"/>
  <c r="BF56" i="122"/>
  <c r="BB56" i="122"/>
  <c r="AX56" i="122"/>
  <c r="BC27" i="122"/>
  <c r="BC28" i="122"/>
  <c r="BC29" i="122"/>
  <c r="BC30" i="122"/>
  <c r="BC31" i="122"/>
  <c r="BC32" i="122"/>
  <c r="BC33" i="122"/>
  <c r="BC34" i="122"/>
  <c r="BC35" i="122"/>
  <c r="BC36" i="122"/>
  <c r="BC37" i="122"/>
  <c r="BC38" i="122"/>
  <c r="BC39" i="122"/>
  <c r="BC40" i="122"/>
  <c r="BC41" i="122"/>
  <c r="BC42" i="122"/>
  <c r="BC43" i="122"/>
  <c r="BC44" i="122"/>
  <c r="BC45" i="122"/>
  <c r="BC46" i="122"/>
  <c r="BC47" i="122"/>
  <c r="BC48" i="122"/>
  <c r="BC49" i="122"/>
  <c r="BC50" i="122"/>
  <c r="BC26" i="122"/>
  <c r="AZ27" i="122"/>
  <c r="AZ28" i="122"/>
  <c r="AZ29" i="122"/>
  <c r="AZ30" i="122"/>
  <c r="AZ31" i="122"/>
  <c r="AZ32" i="122"/>
  <c r="AZ33" i="122"/>
  <c r="AZ34" i="122"/>
  <c r="AZ35" i="122"/>
  <c r="AZ36" i="122"/>
  <c r="AZ37" i="122"/>
  <c r="AZ38" i="122"/>
  <c r="AZ39" i="122"/>
  <c r="AZ40" i="122"/>
  <c r="AZ41" i="122"/>
  <c r="AZ42" i="122"/>
  <c r="AZ43" i="122"/>
  <c r="AZ44" i="122"/>
  <c r="AZ45" i="122"/>
  <c r="AZ46" i="122"/>
  <c r="AZ47" i="122"/>
  <c r="AZ48" i="122"/>
  <c r="AZ49" i="122"/>
  <c r="AZ50" i="122"/>
  <c r="AZ26" i="122"/>
  <c r="AW27" i="122"/>
  <c r="AW28" i="122"/>
  <c r="AW29" i="122"/>
  <c r="AW30" i="122"/>
  <c r="AW31" i="122"/>
  <c r="AW32" i="122"/>
  <c r="AW33" i="122"/>
  <c r="AW34" i="122"/>
  <c r="AW35" i="122"/>
  <c r="AW36" i="122"/>
  <c r="AW37" i="122"/>
  <c r="AW38" i="122"/>
  <c r="AW39" i="122"/>
  <c r="AW40" i="122"/>
  <c r="AW41" i="122"/>
  <c r="AW42" i="122"/>
  <c r="AW43" i="122"/>
  <c r="AW44" i="122"/>
  <c r="AW45" i="122"/>
  <c r="AW46" i="122"/>
  <c r="AW47" i="122"/>
  <c r="AW48" i="122"/>
  <c r="AW49" i="122"/>
  <c r="AW50" i="122"/>
  <c r="AW26" i="122"/>
  <c r="AW16" i="122"/>
  <c r="AW15" i="122"/>
  <c r="AW14" i="122"/>
  <c r="A54" i="122"/>
  <c r="A52" i="122"/>
  <c r="A21" i="122"/>
  <c r="A12" i="122"/>
  <c r="BC33" i="97"/>
  <c r="BC34" i="97"/>
  <c r="BC35" i="97"/>
  <c r="BC36" i="97"/>
  <c r="BC37" i="97"/>
  <c r="BC38" i="97"/>
  <c r="BC39" i="97"/>
  <c r="BC40" i="97"/>
  <c r="BC41" i="97"/>
  <c r="BC42" i="97"/>
  <c r="BC43" i="97"/>
  <c r="BC44" i="97"/>
  <c r="BC45" i="97"/>
  <c r="BC46" i="97"/>
  <c r="BC47" i="97"/>
  <c r="BC48" i="97"/>
  <c r="BC49" i="97"/>
  <c r="BC50" i="97"/>
  <c r="BC51" i="97"/>
  <c r="BC52" i="97"/>
  <c r="BC53" i="97"/>
  <c r="BC54" i="97"/>
  <c r="BC55" i="97"/>
  <c r="BC56" i="97"/>
  <c r="BC32" i="97"/>
  <c r="AZ33" i="97"/>
  <c r="AZ34" i="97"/>
  <c r="AZ35" i="97"/>
  <c r="AZ36" i="97"/>
  <c r="AZ37" i="97"/>
  <c r="AZ38" i="97"/>
  <c r="AZ39" i="97"/>
  <c r="AZ40" i="97"/>
  <c r="AZ41" i="97"/>
  <c r="AZ42" i="97"/>
  <c r="AZ43" i="97"/>
  <c r="AZ44" i="97"/>
  <c r="AZ45" i="97"/>
  <c r="AZ46" i="97"/>
  <c r="AZ47" i="97"/>
  <c r="AZ48" i="97"/>
  <c r="AZ49" i="97"/>
  <c r="AZ50" i="97"/>
  <c r="AZ51" i="97"/>
  <c r="AZ52" i="97"/>
  <c r="AZ53" i="97"/>
  <c r="AZ54" i="97"/>
  <c r="AZ55" i="97"/>
  <c r="AZ56" i="97"/>
  <c r="AZ32" i="97"/>
  <c r="AW33" i="97"/>
  <c r="AW34" i="97"/>
  <c r="AW35" i="97"/>
  <c r="AW36" i="97"/>
  <c r="AW37" i="97"/>
  <c r="AW38" i="97"/>
  <c r="AW39" i="97"/>
  <c r="AW40" i="97"/>
  <c r="AW41" i="97"/>
  <c r="AW42" i="97"/>
  <c r="AW43" i="97"/>
  <c r="AW44" i="97"/>
  <c r="AW45" i="97"/>
  <c r="AW46" i="97"/>
  <c r="AW47" i="97"/>
  <c r="AW48" i="97"/>
  <c r="AW49" i="97"/>
  <c r="AW50" i="97"/>
  <c r="AW51" i="97"/>
  <c r="AW52" i="97"/>
  <c r="AW53" i="97"/>
  <c r="AW54" i="97"/>
  <c r="AW55" i="97"/>
  <c r="AW56" i="97"/>
  <c r="AW32" i="97"/>
  <c r="AW24" i="97"/>
  <c r="AW25" i="97"/>
  <c r="AW23" i="97"/>
  <c r="A20" i="97"/>
  <c r="A13" i="97"/>
  <c r="A27" i="97"/>
  <c r="A29" i="97"/>
  <c r="C17" i="97"/>
  <c r="D17" i="97"/>
  <c r="B17" i="97"/>
  <c r="BF57" i="96"/>
  <c r="BF58" i="96"/>
  <c r="BF59" i="96"/>
  <c r="BF60" i="96"/>
  <c r="BF61" i="96"/>
  <c r="BF62" i="96"/>
  <c r="BF63" i="96"/>
  <c r="BF64" i="96"/>
  <c r="BF65" i="96"/>
  <c r="BF66" i="96"/>
  <c r="BF67" i="96"/>
  <c r="BF68" i="96"/>
  <c r="BF69" i="96"/>
  <c r="BF70" i="96"/>
  <c r="BF71" i="96"/>
  <c r="BF72" i="96"/>
  <c r="BF73" i="96"/>
  <c r="BF74" i="96"/>
  <c r="BF75" i="96"/>
  <c r="BF76" i="96"/>
  <c r="BF77" i="96"/>
  <c r="BF78" i="96"/>
  <c r="BF79" i="96"/>
  <c r="BF80" i="96"/>
  <c r="BF56" i="96"/>
  <c r="BB57" i="96"/>
  <c r="BB58" i="96"/>
  <c r="BB59" i="96"/>
  <c r="BB60" i="96"/>
  <c r="BB61" i="96"/>
  <c r="BB62" i="96"/>
  <c r="BB63" i="96"/>
  <c r="BB64" i="96"/>
  <c r="BB65" i="96"/>
  <c r="BB66" i="96"/>
  <c r="BB67" i="96"/>
  <c r="BB68" i="96"/>
  <c r="BB69" i="96"/>
  <c r="BB70" i="96"/>
  <c r="BB71" i="96"/>
  <c r="BB72" i="96"/>
  <c r="BB73" i="96"/>
  <c r="BB74" i="96"/>
  <c r="BB75" i="96"/>
  <c r="BB76" i="96"/>
  <c r="BB77" i="96"/>
  <c r="BB78" i="96"/>
  <c r="BB79" i="96"/>
  <c r="BB80" i="96"/>
  <c r="BB56" i="96"/>
  <c r="AX57" i="96"/>
  <c r="AX58" i="96"/>
  <c r="AX59" i="96"/>
  <c r="AX60" i="96"/>
  <c r="AX61" i="96"/>
  <c r="AX62" i="96"/>
  <c r="AX63" i="96"/>
  <c r="AX64" i="96"/>
  <c r="AX65" i="96"/>
  <c r="AX66" i="96"/>
  <c r="AX67" i="96"/>
  <c r="AX68" i="96"/>
  <c r="AX69" i="96"/>
  <c r="AX70" i="96"/>
  <c r="AX71" i="96"/>
  <c r="AX72" i="96"/>
  <c r="AX73" i="96"/>
  <c r="AX74" i="96"/>
  <c r="AX75" i="96"/>
  <c r="AX76" i="96"/>
  <c r="AX77" i="96"/>
  <c r="AX78" i="96"/>
  <c r="AX79" i="96"/>
  <c r="AX80" i="96"/>
  <c r="AX56" i="96"/>
  <c r="BC27" i="96"/>
  <c r="BC28" i="96"/>
  <c r="BC29" i="96"/>
  <c r="BC30" i="96"/>
  <c r="BC31" i="96"/>
  <c r="BC32" i="96"/>
  <c r="BC33" i="96"/>
  <c r="BC34" i="96"/>
  <c r="BC35" i="96"/>
  <c r="BC36" i="96"/>
  <c r="BC37" i="96"/>
  <c r="BC38" i="96"/>
  <c r="BC39" i="96"/>
  <c r="BC40" i="96"/>
  <c r="BC41" i="96"/>
  <c r="BC42" i="96"/>
  <c r="BC43" i="96"/>
  <c r="BC44" i="96"/>
  <c r="BC45" i="96"/>
  <c r="BC46" i="96"/>
  <c r="BC47" i="96"/>
  <c r="BC48" i="96"/>
  <c r="BC49" i="96"/>
  <c r="BC50" i="96"/>
  <c r="BC26" i="96"/>
  <c r="AZ27" i="96"/>
  <c r="AZ28" i="96"/>
  <c r="AZ29" i="96"/>
  <c r="AZ30" i="96"/>
  <c r="AZ31" i="96"/>
  <c r="AZ32" i="96"/>
  <c r="AZ33" i="96"/>
  <c r="AZ34" i="96"/>
  <c r="AZ35" i="96"/>
  <c r="AZ36" i="96"/>
  <c r="AZ37" i="96"/>
  <c r="AZ38" i="96"/>
  <c r="AZ39" i="96"/>
  <c r="AZ40" i="96"/>
  <c r="AZ41" i="96"/>
  <c r="AZ42" i="96"/>
  <c r="AZ43" i="96"/>
  <c r="AZ44" i="96"/>
  <c r="AZ45" i="96"/>
  <c r="AZ46" i="96"/>
  <c r="AZ47" i="96"/>
  <c r="AZ48" i="96"/>
  <c r="AZ49" i="96"/>
  <c r="AZ50" i="96"/>
  <c r="AZ26" i="96"/>
  <c r="AW27" i="96"/>
  <c r="AW28" i="96"/>
  <c r="AW29" i="96"/>
  <c r="AW30" i="96"/>
  <c r="AW31" i="96"/>
  <c r="AW32" i="96"/>
  <c r="AW33" i="96"/>
  <c r="AW34" i="96"/>
  <c r="AW35" i="96"/>
  <c r="AW36" i="96"/>
  <c r="AW37" i="96"/>
  <c r="AW38" i="96"/>
  <c r="AW39" i="96"/>
  <c r="AW40" i="96"/>
  <c r="AW41" i="96"/>
  <c r="AW42" i="96"/>
  <c r="AW43" i="96"/>
  <c r="AW44" i="96"/>
  <c r="AW45" i="96"/>
  <c r="AW46" i="96"/>
  <c r="AW47" i="96"/>
  <c r="AW48" i="96"/>
  <c r="AW49" i="96"/>
  <c r="AW50" i="96"/>
  <c r="AW26" i="96"/>
  <c r="AW15" i="96"/>
  <c r="AW16" i="96"/>
  <c r="AW14" i="96"/>
  <c r="A54" i="96"/>
  <c r="A12" i="96"/>
  <c r="A21" i="96"/>
  <c r="A52" i="96"/>
  <c r="B9" i="150"/>
  <c r="B9" i="149"/>
  <c r="B9" i="148"/>
  <c r="BE56" i="150"/>
  <c r="BD56" i="150"/>
  <c r="BC56" i="150"/>
  <c r="BB56" i="150"/>
  <c r="BA56" i="150"/>
  <c r="AZ56" i="150"/>
  <c r="AY56" i="150"/>
  <c r="AX56" i="150"/>
  <c r="AW56" i="150"/>
  <c r="BE55" i="150"/>
  <c r="BD55" i="150"/>
  <c r="BC55" i="150"/>
  <c r="BB55" i="150"/>
  <c r="BA55" i="150"/>
  <c r="AZ55" i="150"/>
  <c r="AY55" i="150"/>
  <c r="AX55" i="150"/>
  <c r="AW55" i="150"/>
  <c r="BE54" i="150"/>
  <c r="BD54" i="150"/>
  <c r="BC54" i="150"/>
  <c r="BB54" i="150"/>
  <c r="BA54" i="150"/>
  <c r="AZ54" i="150"/>
  <c r="AY54" i="150"/>
  <c r="AX54" i="150"/>
  <c r="AW54" i="150"/>
  <c r="BE53" i="150"/>
  <c r="BD53" i="150"/>
  <c r="BC53" i="150"/>
  <c r="BB53" i="150"/>
  <c r="BA53" i="150"/>
  <c r="AZ53" i="150"/>
  <c r="AY53" i="150"/>
  <c r="AX53" i="150"/>
  <c r="AW53" i="150"/>
  <c r="BE52" i="150"/>
  <c r="BD52" i="150"/>
  <c r="BC52" i="150"/>
  <c r="BB52" i="150"/>
  <c r="BA52" i="150"/>
  <c r="AZ52" i="150"/>
  <c r="AY52" i="150"/>
  <c r="AX52" i="150"/>
  <c r="AW52" i="150"/>
  <c r="BE51" i="150"/>
  <c r="BD51" i="150"/>
  <c r="BC51" i="150"/>
  <c r="BB51" i="150"/>
  <c r="BA51" i="150"/>
  <c r="AZ51" i="150"/>
  <c r="AY51" i="150"/>
  <c r="AX51" i="150"/>
  <c r="AW51" i="150"/>
  <c r="BE50" i="150"/>
  <c r="BD50" i="150"/>
  <c r="BC50" i="150"/>
  <c r="BB50" i="150"/>
  <c r="BA50" i="150"/>
  <c r="AZ50" i="150"/>
  <c r="AY50" i="150"/>
  <c r="AX50" i="150"/>
  <c r="AW50" i="150"/>
  <c r="BE49" i="150"/>
  <c r="BD49" i="150"/>
  <c r="BC49" i="150"/>
  <c r="BB49" i="150"/>
  <c r="BA49" i="150"/>
  <c r="AZ49" i="150"/>
  <c r="AY49" i="150"/>
  <c r="AX49" i="150"/>
  <c r="AW49" i="150"/>
  <c r="BE48" i="150"/>
  <c r="BD48" i="150"/>
  <c r="BC48" i="150"/>
  <c r="BB48" i="150"/>
  <c r="BA48" i="150"/>
  <c r="AZ48" i="150"/>
  <c r="AY48" i="150"/>
  <c r="AX48" i="150"/>
  <c r="AW48" i="150"/>
  <c r="BE47" i="150"/>
  <c r="BD47" i="150"/>
  <c r="BC47" i="150"/>
  <c r="BB47" i="150"/>
  <c r="BA47" i="150"/>
  <c r="AZ47" i="150"/>
  <c r="AY47" i="150"/>
  <c r="AX47" i="150"/>
  <c r="AW47" i="150"/>
  <c r="BE46" i="150"/>
  <c r="BD46" i="150"/>
  <c r="BC46" i="150"/>
  <c r="BB46" i="150"/>
  <c r="BA46" i="150"/>
  <c r="AZ46" i="150"/>
  <c r="AY46" i="150"/>
  <c r="AX46" i="150"/>
  <c r="AW46" i="150"/>
  <c r="BE45" i="150"/>
  <c r="BD45" i="150"/>
  <c r="BC45" i="150"/>
  <c r="BB45" i="150"/>
  <c r="BA45" i="150"/>
  <c r="AZ45" i="150"/>
  <c r="AY45" i="150"/>
  <c r="AX45" i="150"/>
  <c r="AW45" i="150"/>
  <c r="BE44" i="150"/>
  <c r="BD44" i="150"/>
  <c r="BC44" i="150"/>
  <c r="BB44" i="150"/>
  <c r="BA44" i="150"/>
  <c r="AZ44" i="150"/>
  <c r="AY44" i="150"/>
  <c r="AX44" i="150"/>
  <c r="AW44" i="150"/>
  <c r="BE43" i="150"/>
  <c r="BD43" i="150"/>
  <c r="BC43" i="150"/>
  <c r="BB43" i="150"/>
  <c r="BA43" i="150"/>
  <c r="AZ43" i="150"/>
  <c r="AY43" i="150"/>
  <c r="AX43" i="150"/>
  <c r="AW43" i="150"/>
  <c r="BE42" i="150"/>
  <c r="BD42" i="150"/>
  <c r="BC42" i="150"/>
  <c r="BB42" i="150"/>
  <c r="BA42" i="150"/>
  <c r="AZ42" i="150"/>
  <c r="AY42" i="150"/>
  <c r="AX42" i="150"/>
  <c r="AW42" i="150"/>
  <c r="BE41" i="150"/>
  <c r="BD41" i="150"/>
  <c r="BC41" i="150"/>
  <c r="BB41" i="150"/>
  <c r="BA41" i="150"/>
  <c r="AZ41" i="150"/>
  <c r="AY41" i="150"/>
  <c r="AX41" i="150"/>
  <c r="AW41" i="150"/>
  <c r="BE40" i="150"/>
  <c r="BD40" i="150"/>
  <c r="BC40" i="150"/>
  <c r="BB40" i="150"/>
  <c r="BA40" i="150"/>
  <c r="AZ40" i="150"/>
  <c r="AY40" i="150"/>
  <c r="AX40" i="150"/>
  <c r="AW40" i="150"/>
  <c r="BE39" i="150"/>
  <c r="BD39" i="150"/>
  <c r="BC39" i="150"/>
  <c r="BB39" i="150"/>
  <c r="BA39" i="150"/>
  <c r="AZ39" i="150"/>
  <c r="AY39" i="150"/>
  <c r="AX39" i="150"/>
  <c r="AW39" i="150"/>
  <c r="BE38" i="150"/>
  <c r="BD38" i="150"/>
  <c r="BC38" i="150"/>
  <c r="BB38" i="150"/>
  <c r="BA38" i="150"/>
  <c r="AZ38" i="150"/>
  <c r="AY38" i="150"/>
  <c r="AX38" i="150"/>
  <c r="AW38" i="150"/>
  <c r="BE37" i="150"/>
  <c r="BD37" i="150"/>
  <c r="BC37" i="150"/>
  <c r="BB37" i="150"/>
  <c r="BA37" i="150"/>
  <c r="AZ37" i="150"/>
  <c r="AY37" i="150"/>
  <c r="AX37" i="150"/>
  <c r="AW37" i="150"/>
  <c r="BE36" i="150"/>
  <c r="BD36" i="150"/>
  <c r="BC36" i="150"/>
  <c r="BB36" i="150"/>
  <c r="BA36" i="150"/>
  <c r="AZ36" i="150"/>
  <c r="AY36" i="150"/>
  <c r="AX36" i="150"/>
  <c r="AW36" i="150"/>
  <c r="BE35" i="150"/>
  <c r="BD35" i="150"/>
  <c r="BC35" i="150"/>
  <c r="BB35" i="150"/>
  <c r="BA35" i="150"/>
  <c r="AZ35" i="150"/>
  <c r="AY35" i="150"/>
  <c r="AX35" i="150"/>
  <c r="AW35" i="150"/>
  <c r="BE34" i="150"/>
  <c r="BD34" i="150"/>
  <c r="BC34" i="150"/>
  <c r="BB34" i="150"/>
  <c r="BA34" i="150"/>
  <c r="AZ34" i="150"/>
  <c r="AY34" i="150"/>
  <c r="AX34" i="150"/>
  <c r="AW34" i="150"/>
  <c r="BE33" i="150"/>
  <c r="BD33" i="150"/>
  <c r="BC33" i="150"/>
  <c r="BB33" i="150"/>
  <c r="BA33" i="150"/>
  <c r="AZ33" i="150"/>
  <c r="AY33" i="150"/>
  <c r="AX33" i="150"/>
  <c r="AW33" i="150"/>
  <c r="BE32" i="150"/>
  <c r="BD32" i="150"/>
  <c r="BC32" i="150"/>
  <c r="BB32" i="150"/>
  <c r="BA32" i="150"/>
  <c r="AZ32" i="150"/>
  <c r="AY32" i="150"/>
  <c r="AX32" i="150"/>
  <c r="AW32" i="150"/>
  <c r="O30" i="150"/>
  <c r="J30" i="150"/>
  <c r="E30" i="150"/>
  <c r="A29" i="150"/>
  <c r="AW25" i="150"/>
  <c r="AX25" i="150" s="1"/>
  <c r="AW24" i="150"/>
  <c r="AY24" i="150" s="1"/>
  <c r="AW23" i="150"/>
  <c r="AX23" i="150" s="1"/>
  <c r="A20" i="150"/>
  <c r="D17" i="150"/>
  <c r="D5" i="150" s="1"/>
  <c r="K36" i="98" s="1"/>
  <c r="C17" i="150"/>
  <c r="D4" i="150" s="1"/>
  <c r="H36" i="98" s="1"/>
  <c r="B17" i="150"/>
  <c r="B3" i="150" s="1"/>
  <c r="C36" i="98" s="1"/>
  <c r="D13" i="150"/>
  <c r="C13" i="150"/>
  <c r="B13" i="150"/>
  <c r="A13" i="150"/>
  <c r="BE56" i="149"/>
  <c r="BD56" i="149"/>
  <c r="BC56" i="149"/>
  <c r="BB56" i="149"/>
  <c r="BA56" i="149"/>
  <c r="AZ56" i="149"/>
  <c r="AY56" i="149"/>
  <c r="AX56" i="149"/>
  <c r="AW56" i="149"/>
  <c r="BE55" i="149"/>
  <c r="BD55" i="149"/>
  <c r="BC55" i="149"/>
  <c r="BB55" i="149"/>
  <c r="BA55" i="149"/>
  <c r="AZ55" i="149"/>
  <c r="AY55" i="149"/>
  <c r="AX55" i="149"/>
  <c r="AW55" i="149"/>
  <c r="BE54" i="149"/>
  <c r="BD54" i="149"/>
  <c r="BC54" i="149"/>
  <c r="BB54" i="149"/>
  <c r="BA54" i="149"/>
  <c r="AZ54" i="149"/>
  <c r="AY54" i="149"/>
  <c r="AX54" i="149"/>
  <c r="AW54" i="149"/>
  <c r="BE53" i="149"/>
  <c r="BD53" i="149"/>
  <c r="BC53" i="149"/>
  <c r="BB53" i="149"/>
  <c r="BA53" i="149"/>
  <c r="AZ53" i="149"/>
  <c r="AY53" i="149"/>
  <c r="AX53" i="149"/>
  <c r="AW53" i="149"/>
  <c r="BE52" i="149"/>
  <c r="BD52" i="149"/>
  <c r="BC52" i="149"/>
  <c r="BB52" i="149"/>
  <c r="BA52" i="149"/>
  <c r="AZ52" i="149"/>
  <c r="AY52" i="149"/>
  <c r="AX52" i="149"/>
  <c r="AW52" i="149"/>
  <c r="BE51" i="149"/>
  <c r="BD51" i="149"/>
  <c r="BC51" i="149"/>
  <c r="BB51" i="149"/>
  <c r="BA51" i="149"/>
  <c r="AZ51" i="149"/>
  <c r="AY51" i="149"/>
  <c r="AX51" i="149"/>
  <c r="AW51" i="149"/>
  <c r="BE50" i="149"/>
  <c r="BD50" i="149"/>
  <c r="BC50" i="149"/>
  <c r="BB50" i="149"/>
  <c r="BA50" i="149"/>
  <c r="AZ50" i="149"/>
  <c r="AY50" i="149"/>
  <c r="AX50" i="149"/>
  <c r="AW50" i="149"/>
  <c r="BE49" i="149"/>
  <c r="BD49" i="149"/>
  <c r="BC49" i="149"/>
  <c r="BB49" i="149"/>
  <c r="BA49" i="149"/>
  <c r="AZ49" i="149"/>
  <c r="AY49" i="149"/>
  <c r="AX49" i="149"/>
  <c r="AW49" i="149"/>
  <c r="BE48" i="149"/>
  <c r="BD48" i="149"/>
  <c r="BC48" i="149"/>
  <c r="BB48" i="149"/>
  <c r="BA48" i="149"/>
  <c r="AZ48" i="149"/>
  <c r="AY48" i="149"/>
  <c r="AX48" i="149"/>
  <c r="AW48" i="149"/>
  <c r="BE47" i="149"/>
  <c r="BD47" i="149"/>
  <c r="BC47" i="149"/>
  <c r="BB47" i="149"/>
  <c r="BA47" i="149"/>
  <c r="AZ47" i="149"/>
  <c r="AY47" i="149"/>
  <c r="AX47" i="149"/>
  <c r="AW47" i="149"/>
  <c r="BE46" i="149"/>
  <c r="BD46" i="149"/>
  <c r="BC46" i="149"/>
  <c r="BB46" i="149"/>
  <c r="BA46" i="149"/>
  <c r="AZ46" i="149"/>
  <c r="AY46" i="149"/>
  <c r="AX46" i="149"/>
  <c r="AW46" i="149"/>
  <c r="BE45" i="149"/>
  <c r="BD45" i="149"/>
  <c r="BC45" i="149"/>
  <c r="BB45" i="149"/>
  <c r="BA45" i="149"/>
  <c r="AZ45" i="149"/>
  <c r="AY45" i="149"/>
  <c r="AX45" i="149"/>
  <c r="AW45" i="149"/>
  <c r="BE44" i="149"/>
  <c r="BD44" i="149"/>
  <c r="BC44" i="149"/>
  <c r="BB44" i="149"/>
  <c r="BA44" i="149"/>
  <c r="AZ44" i="149"/>
  <c r="AY44" i="149"/>
  <c r="AX44" i="149"/>
  <c r="AW44" i="149"/>
  <c r="BE43" i="149"/>
  <c r="BD43" i="149"/>
  <c r="BC43" i="149"/>
  <c r="BB43" i="149"/>
  <c r="BA43" i="149"/>
  <c r="AZ43" i="149"/>
  <c r="AY43" i="149"/>
  <c r="AX43" i="149"/>
  <c r="AW43" i="149"/>
  <c r="BE42" i="149"/>
  <c r="BD42" i="149"/>
  <c r="BC42" i="149"/>
  <c r="BB42" i="149"/>
  <c r="BA42" i="149"/>
  <c r="AZ42" i="149"/>
  <c r="AY42" i="149"/>
  <c r="AX42" i="149"/>
  <c r="AW42" i="149"/>
  <c r="BE41" i="149"/>
  <c r="BD41" i="149"/>
  <c r="BC41" i="149"/>
  <c r="BB41" i="149"/>
  <c r="BA41" i="149"/>
  <c r="AZ41" i="149"/>
  <c r="AY41" i="149"/>
  <c r="AX41" i="149"/>
  <c r="AW41" i="149"/>
  <c r="BE40" i="149"/>
  <c r="BD40" i="149"/>
  <c r="BC40" i="149"/>
  <c r="BB40" i="149"/>
  <c r="BA40" i="149"/>
  <c r="AZ40" i="149"/>
  <c r="AY40" i="149"/>
  <c r="AX40" i="149"/>
  <c r="AW40" i="149"/>
  <c r="BE39" i="149"/>
  <c r="BD39" i="149"/>
  <c r="BC39" i="149"/>
  <c r="BB39" i="149"/>
  <c r="BA39" i="149"/>
  <c r="AZ39" i="149"/>
  <c r="AY39" i="149"/>
  <c r="AX39" i="149"/>
  <c r="AW39" i="149"/>
  <c r="BE38" i="149"/>
  <c r="BD38" i="149"/>
  <c r="BC38" i="149"/>
  <c r="BB38" i="149"/>
  <c r="BA38" i="149"/>
  <c r="AZ38" i="149"/>
  <c r="AY38" i="149"/>
  <c r="AX38" i="149"/>
  <c r="AW38" i="149"/>
  <c r="BE37" i="149"/>
  <c r="BD37" i="149"/>
  <c r="BC37" i="149"/>
  <c r="BB37" i="149"/>
  <c r="BA37" i="149"/>
  <c r="AZ37" i="149"/>
  <c r="AY37" i="149"/>
  <c r="AX37" i="149"/>
  <c r="AW37" i="149"/>
  <c r="BE36" i="149"/>
  <c r="BD36" i="149"/>
  <c r="BC36" i="149"/>
  <c r="BB36" i="149"/>
  <c r="BA36" i="149"/>
  <c r="AZ36" i="149"/>
  <c r="AY36" i="149"/>
  <c r="AX36" i="149"/>
  <c r="AW36" i="149"/>
  <c r="BE35" i="149"/>
  <c r="BD35" i="149"/>
  <c r="BC35" i="149"/>
  <c r="BB35" i="149"/>
  <c r="BA35" i="149"/>
  <c r="AZ35" i="149"/>
  <c r="AY35" i="149"/>
  <c r="AX35" i="149"/>
  <c r="AW35" i="149"/>
  <c r="BE34" i="149"/>
  <c r="BD34" i="149"/>
  <c r="BC34" i="149"/>
  <c r="BB34" i="149"/>
  <c r="BA34" i="149"/>
  <c r="AZ34" i="149"/>
  <c r="AY34" i="149"/>
  <c r="AX34" i="149"/>
  <c r="AW34" i="149"/>
  <c r="BE33" i="149"/>
  <c r="BD33" i="149"/>
  <c r="BC33" i="149"/>
  <c r="BB33" i="149"/>
  <c r="BA33" i="149"/>
  <c r="AZ33" i="149"/>
  <c r="AY33" i="149"/>
  <c r="AX33" i="149"/>
  <c r="AW33" i="149"/>
  <c r="BE32" i="149"/>
  <c r="BD32" i="149"/>
  <c r="BC32" i="149"/>
  <c r="BB32" i="149"/>
  <c r="BA32" i="149"/>
  <c r="AZ32" i="149"/>
  <c r="AY32" i="149"/>
  <c r="AX32" i="149"/>
  <c r="AW32" i="149"/>
  <c r="O30" i="149"/>
  <c r="J30" i="149"/>
  <c r="E30" i="149"/>
  <c r="A29" i="149"/>
  <c r="AW25" i="149"/>
  <c r="AX25" i="149" s="1"/>
  <c r="AW24" i="149"/>
  <c r="AY24" i="149" s="1"/>
  <c r="AW23" i="149"/>
  <c r="AY23" i="149" s="1"/>
  <c r="A20" i="149"/>
  <c r="D17" i="149"/>
  <c r="C5" i="149" s="1"/>
  <c r="J35" i="98" s="1"/>
  <c r="C17" i="149"/>
  <c r="C4" i="149" s="1"/>
  <c r="G35" i="98" s="1"/>
  <c r="B17" i="149"/>
  <c r="C3" i="149" s="1"/>
  <c r="D35" i="98" s="1"/>
  <c r="D13" i="149"/>
  <c r="C13" i="149"/>
  <c r="B13" i="149"/>
  <c r="A13" i="149"/>
  <c r="BE56" i="148"/>
  <c r="BD56" i="148"/>
  <c r="BC56" i="148"/>
  <c r="BB56" i="148"/>
  <c r="BA56" i="148"/>
  <c r="AZ56" i="148"/>
  <c r="AY56" i="148"/>
  <c r="AX56" i="148"/>
  <c r="AW56" i="148"/>
  <c r="BE55" i="148"/>
  <c r="BD55" i="148"/>
  <c r="BC55" i="148"/>
  <c r="BB55" i="148"/>
  <c r="BA55" i="148"/>
  <c r="AZ55" i="148"/>
  <c r="AY55" i="148"/>
  <c r="AX55" i="148"/>
  <c r="AW55" i="148"/>
  <c r="BE54" i="148"/>
  <c r="BD54" i="148"/>
  <c r="BC54" i="148"/>
  <c r="BB54" i="148"/>
  <c r="BA54" i="148"/>
  <c r="AZ54" i="148"/>
  <c r="AY54" i="148"/>
  <c r="AX54" i="148"/>
  <c r="AW54" i="148"/>
  <c r="BE53" i="148"/>
  <c r="BD53" i="148"/>
  <c r="BC53" i="148"/>
  <c r="BB53" i="148"/>
  <c r="BA53" i="148"/>
  <c r="AZ53" i="148"/>
  <c r="AY53" i="148"/>
  <c r="AX53" i="148"/>
  <c r="AW53" i="148"/>
  <c r="BE52" i="148"/>
  <c r="BD52" i="148"/>
  <c r="BC52" i="148"/>
  <c r="BB52" i="148"/>
  <c r="BA52" i="148"/>
  <c r="AZ52" i="148"/>
  <c r="AY52" i="148"/>
  <c r="AX52" i="148"/>
  <c r="AW52" i="148"/>
  <c r="BE51" i="148"/>
  <c r="BD51" i="148"/>
  <c r="BC51" i="148"/>
  <c r="BB51" i="148"/>
  <c r="BA51" i="148"/>
  <c r="AZ51" i="148"/>
  <c r="AY51" i="148"/>
  <c r="AX51" i="148"/>
  <c r="AW51" i="148"/>
  <c r="BE50" i="148"/>
  <c r="BD50" i="148"/>
  <c r="BC50" i="148"/>
  <c r="BB50" i="148"/>
  <c r="BA50" i="148"/>
  <c r="AZ50" i="148"/>
  <c r="AY50" i="148"/>
  <c r="AX50" i="148"/>
  <c r="AW50" i="148"/>
  <c r="BE49" i="148"/>
  <c r="BD49" i="148"/>
  <c r="BC49" i="148"/>
  <c r="BB49" i="148"/>
  <c r="BA49" i="148"/>
  <c r="AZ49" i="148"/>
  <c r="AY49" i="148"/>
  <c r="AX49" i="148"/>
  <c r="AW49" i="148"/>
  <c r="BE48" i="148"/>
  <c r="BD48" i="148"/>
  <c r="BC48" i="148"/>
  <c r="BB48" i="148"/>
  <c r="BA48" i="148"/>
  <c r="AZ48" i="148"/>
  <c r="AY48" i="148"/>
  <c r="AX48" i="148"/>
  <c r="AW48" i="148"/>
  <c r="BE47" i="148"/>
  <c r="BD47" i="148"/>
  <c r="BC47" i="148"/>
  <c r="BB47" i="148"/>
  <c r="BA47" i="148"/>
  <c r="AZ47" i="148"/>
  <c r="AY47" i="148"/>
  <c r="AX47" i="148"/>
  <c r="AW47" i="148"/>
  <c r="BE46" i="148"/>
  <c r="BD46" i="148"/>
  <c r="BC46" i="148"/>
  <c r="BB46" i="148"/>
  <c r="BA46" i="148"/>
  <c r="AZ46" i="148"/>
  <c r="AY46" i="148"/>
  <c r="AX46" i="148"/>
  <c r="AW46" i="148"/>
  <c r="BE45" i="148"/>
  <c r="BD45" i="148"/>
  <c r="BC45" i="148"/>
  <c r="BB45" i="148"/>
  <c r="BA45" i="148"/>
  <c r="AZ45" i="148"/>
  <c r="AY45" i="148"/>
  <c r="AX45" i="148"/>
  <c r="AW45" i="148"/>
  <c r="BE44" i="148"/>
  <c r="BD44" i="148"/>
  <c r="BC44" i="148"/>
  <c r="BB44" i="148"/>
  <c r="BA44" i="148"/>
  <c r="AZ44" i="148"/>
  <c r="AY44" i="148"/>
  <c r="AX44" i="148"/>
  <c r="AW44" i="148"/>
  <c r="BE43" i="148"/>
  <c r="BD43" i="148"/>
  <c r="BC43" i="148"/>
  <c r="BB43" i="148"/>
  <c r="BA43" i="148"/>
  <c r="AZ43" i="148"/>
  <c r="AY43" i="148"/>
  <c r="AX43" i="148"/>
  <c r="AW43" i="148"/>
  <c r="BE42" i="148"/>
  <c r="BD42" i="148"/>
  <c r="BC42" i="148"/>
  <c r="BB42" i="148"/>
  <c r="BA42" i="148"/>
  <c r="AZ42" i="148"/>
  <c r="AY42" i="148"/>
  <c r="AX42" i="148"/>
  <c r="AW42" i="148"/>
  <c r="BE41" i="148"/>
  <c r="BD41" i="148"/>
  <c r="BC41" i="148"/>
  <c r="BB41" i="148"/>
  <c r="BA41" i="148"/>
  <c r="AZ41" i="148"/>
  <c r="AY41" i="148"/>
  <c r="AX41" i="148"/>
  <c r="AW41" i="148"/>
  <c r="BE40" i="148"/>
  <c r="BD40" i="148"/>
  <c r="BC40" i="148"/>
  <c r="BB40" i="148"/>
  <c r="BA40" i="148"/>
  <c r="AZ40" i="148"/>
  <c r="AY40" i="148"/>
  <c r="AX40" i="148"/>
  <c r="AW40" i="148"/>
  <c r="BE39" i="148"/>
  <c r="BD39" i="148"/>
  <c r="BC39" i="148"/>
  <c r="BB39" i="148"/>
  <c r="BA39" i="148"/>
  <c r="AZ39" i="148"/>
  <c r="AY39" i="148"/>
  <c r="AX39" i="148"/>
  <c r="AW39" i="148"/>
  <c r="BE38" i="148"/>
  <c r="BD38" i="148"/>
  <c r="BC38" i="148"/>
  <c r="BB38" i="148"/>
  <c r="BA38" i="148"/>
  <c r="AZ38" i="148"/>
  <c r="AY38" i="148"/>
  <c r="AX38" i="148"/>
  <c r="AW38" i="148"/>
  <c r="BE37" i="148"/>
  <c r="BD37" i="148"/>
  <c r="BC37" i="148"/>
  <c r="BB37" i="148"/>
  <c r="BA37" i="148"/>
  <c r="AZ37" i="148"/>
  <c r="AY37" i="148"/>
  <c r="AX37" i="148"/>
  <c r="AW37" i="148"/>
  <c r="BE36" i="148"/>
  <c r="BD36" i="148"/>
  <c r="BC36" i="148"/>
  <c r="BB36" i="148"/>
  <c r="BA36" i="148"/>
  <c r="AZ36" i="148"/>
  <c r="AY36" i="148"/>
  <c r="AX36" i="148"/>
  <c r="AW36" i="148"/>
  <c r="BE35" i="148"/>
  <c r="BD35" i="148"/>
  <c r="BC35" i="148"/>
  <c r="BB35" i="148"/>
  <c r="BA35" i="148"/>
  <c r="AZ35" i="148"/>
  <c r="AY35" i="148"/>
  <c r="AX35" i="148"/>
  <c r="AW35" i="148"/>
  <c r="BE34" i="148"/>
  <c r="BD34" i="148"/>
  <c r="BC34" i="148"/>
  <c r="BB34" i="148"/>
  <c r="BA34" i="148"/>
  <c r="AZ34" i="148"/>
  <c r="AY34" i="148"/>
  <c r="AX34" i="148"/>
  <c r="AW34" i="148"/>
  <c r="BE33" i="148"/>
  <c r="BD33" i="148"/>
  <c r="BC33" i="148"/>
  <c r="BB33" i="148"/>
  <c r="BA33" i="148"/>
  <c r="AZ33" i="148"/>
  <c r="AY33" i="148"/>
  <c r="AX33" i="148"/>
  <c r="AW33" i="148"/>
  <c r="BE32" i="148"/>
  <c r="BD32" i="148"/>
  <c r="BC32" i="148"/>
  <c r="BB32" i="148"/>
  <c r="BA32" i="148"/>
  <c r="AZ32" i="148"/>
  <c r="AY32" i="148"/>
  <c r="AX32" i="148"/>
  <c r="AW32" i="148"/>
  <c r="O30" i="148"/>
  <c r="J30" i="148"/>
  <c r="E30" i="148"/>
  <c r="A29" i="148"/>
  <c r="AW25" i="148"/>
  <c r="AX25" i="148" s="1"/>
  <c r="AW24" i="148"/>
  <c r="AY24" i="148" s="1"/>
  <c r="AW23" i="148"/>
  <c r="AY23" i="148" s="1"/>
  <c r="A20" i="148"/>
  <c r="D17" i="148"/>
  <c r="D5" i="148" s="1"/>
  <c r="K34" i="98" s="1"/>
  <c r="C17" i="148"/>
  <c r="C4" i="148" s="1"/>
  <c r="G34" i="98" s="1"/>
  <c r="B17" i="148"/>
  <c r="D3" i="148" s="1"/>
  <c r="E34" i="98" s="1"/>
  <c r="D13" i="148"/>
  <c r="C13" i="148"/>
  <c r="B13" i="148"/>
  <c r="A13" i="148"/>
  <c r="BC33" i="64"/>
  <c r="BC34" i="64"/>
  <c r="BC35" i="64"/>
  <c r="BC36" i="64"/>
  <c r="BC37" i="64"/>
  <c r="BC38" i="64"/>
  <c r="BC39" i="64"/>
  <c r="BC40" i="64"/>
  <c r="BC41" i="64"/>
  <c r="BC42" i="64"/>
  <c r="BC43" i="64"/>
  <c r="BC44" i="64"/>
  <c r="BC45" i="64"/>
  <c r="BC46" i="64"/>
  <c r="BC47" i="64"/>
  <c r="BC48" i="64"/>
  <c r="BC49" i="64"/>
  <c r="BC50" i="64"/>
  <c r="BC51" i="64"/>
  <c r="BC52" i="64"/>
  <c r="BC53" i="64"/>
  <c r="BC54" i="64"/>
  <c r="BC55" i="64"/>
  <c r="BC56" i="64"/>
  <c r="BC32" i="64"/>
  <c r="AZ33" i="64"/>
  <c r="AZ34" i="64"/>
  <c r="AZ35" i="64"/>
  <c r="AZ36" i="64"/>
  <c r="AZ37" i="64"/>
  <c r="AZ38" i="64"/>
  <c r="AZ39" i="64"/>
  <c r="AZ40" i="64"/>
  <c r="AZ41" i="64"/>
  <c r="AZ42" i="64"/>
  <c r="AZ43" i="64"/>
  <c r="AZ44" i="64"/>
  <c r="AZ45" i="64"/>
  <c r="AZ46" i="64"/>
  <c r="AZ47" i="64"/>
  <c r="AZ48" i="64"/>
  <c r="AZ49" i="64"/>
  <c r="AZ50" i="64"/>
  <c r="AZ51" i="64"/>
  <c r="AZ52" i="64"/>
  <c r="AZ53" i="64"/>
  <c r="AZ54" i="64"/>
  <c r="AZ55" i="64"/>
  <c r="AZ56" i="64"/>
  <c r="AZ32" i="64"/>
  <c r="AW33" i="64"/>
  <c r="AW34" i="64"/>
  <c r="AW35" i="64"/>
  <c r="AW36" i="64"/>
  <c r="AW37" i="64"/>
  <c r="AW38" i="64"/>
  <c r="AW39" i="64"/>
  <c r="AW40" i="64"/>
  <c r="AW41" i="64"/>
  <c r="AW42" i="64"/>
  <c r="AW43" i="64"/>
  <c r="AW44" i="64"/>
  <c r="AW45" i="64"/>
  <c r="AW46" i="64"/>
  <c r="AW47" i="64"/>
  <c r="AW48" i="64"/>
  <c r="AW49" i="64"/>
  <c r="AW50" i="64"/>
  <c r="AW51" i="64"/>
  <c r="AW52" i="64"/>
  <c r="AW53" i="64"/>
  <c r="AW54" i="64"/>
  <c r="AW55" i="64"/>
  <c r="AW56" i="64"/>
  <c r="AW32" i="64"/>
  <c r="AW24" i="64"/>
  <c r="AW25" i="64"/>
  <c r="AW23" i="64"/>
  <c r="A20" i="64"/>
  <c r="A29" i="64"/>
  <c r="A13" i="64"/>
  <c r="BF57" i="9"/>
  <c r="BF58" i="9"/>
  <c r="BF59" i="9"/>
  <c r="BF60" i="9"/>
  <c r="BF61" i="9"/>
  <c r="BF62" i="9"/>
  <c r="BF63" i="9"/>
  <c r="BF64" i="9"/>
  <c r="BF65" i="9"/>
  <c r="BF66" i="9"/>
  <c r="BF67" i="9"/>
  <c r="BF68" i="9"/>
  <c r="BF69" i="9"/>
  <c r="BF70" i="9"/>
  <c r="BF71" i="9"/>
  <c r="BF72" i="9"/>
  <c r="BF73" i="9"/>
  <c r="BF74" i="9"/>
  <c r="BF75" i="9"/>
  <c r="BF76" i="9"/>
  <c r="BF77" i="9"/>
  <c r="BF78" i="9"/>
  <c r="BF79" i="9"/>
  <c r="BF80" i="9"/>
  <c r="BF56" i="9"/>
  <c r="BB57" i="9"/>
  <c r="BB58" i="9"/>
  <c r="BB59" i="9"/>
  <c r="BB60" i="9"/>
  <c r="BB61" i="9"/>
  <c r="BB62" i="9"/>
  <c r="BB63" i="9"/>
  <c r="BB64" i="9"/>
  <c r="BB65" i="9"/>
  <c r="BB66" i="9"/>
  <c r="BB67" i="9"/>
  <c r="BB68" i="9"/>
  <c r="BB69" i="9"/>
  <c r="BB70" i="9"/>
  <c r="BB71" i="9"/>
  <c r="BB72" i="9"/>
  <c r="BB73" i="9"/>
  <c r="BB74" i="9"/>
  <c r="BB75" i="9"/>
  <c r="BB76" i="9"/>
  <c r="BB77" i="9"/>
  <c r="BB78" i="9"/>
  <c r="BB79" i="9"/>
  <c r="BB80" i="9"/>
  <c r="BB56" i="9"/>
  <c r="AX57" i="9"/>
  <c r="AX58" i="9"/>
  <c r="AX59" i="9"/>
  <c r="AX60" i="9"/>
  <c r="AX61" i="9"/>
  <c r="AX62" i="9"/>
  <c r="AX63" i="9"/>
  <c r="AX64" i="9"/>
  <c r="AX65" i="9"/>
  <c r="AX66" i="9"/>
  <c r="AX67" i="9"/>
  <c r="AX68" i="9"/>
  <c r="AX69" i="9"/>
  <c r="AX70" i="9"/>
  <c r="AX71" i="9"/>
  <c r="AX72" i="9"/>
  <c r="AX73" i="9"/>
  <c r="AX74" i="9"/>
  <c r="AX75" i="9"/>
  <c r="AX76" i="9"/>
  <c r="AX77" i="9"/>
  <c r="AX78" i="9"/>
  <c r="AX79" i="9"/>
  <c r="AX80" i="9"/>
  <c r="AX56" i="9"/>
  <c r="BC27" i="9"/>
  <c r="BC28" i="9"/>
  <c r="BC29" i="9"/>
  <c r="BC30" i="9"/>
  <c r="BC31" i="9"/>
  <c r="BC32" i="9"/>
  <c r="BC33" i="9"/>
  <c r="BC34" i="9"/>
  <c r="BC35" i="9"/>
  <c r="BC36" i="9"/>
  <c r="BC37" i="9"/>
  <c r="BC38" i="9"/>
  <c r="BC39" i="9"/>
  <c r="BC40" i="9"/>
  <c r="BC41" i="9"/>
  <c r="BC42" i="9"/>
  <c r="BC43" i="9"/>
  <c r="BC44" i="9"/>
  <c r="BC45" i="9"/>
  <c r="BC46" i="9"/>
  <c r="BC47" i="9"/>
  <c r="BC48" i="9"/>
  <c r="BC49" i="9"/>
  <c r="BC50" i="9"/>
  <c r="BC26" i="9"/>
  <c r="AZ27" i="9"/>
  <c r="AZ28" i="9"/>
  <c r="AZ29" i="9"/>
  <c r="AZ30" i="9"/>
  <c r="AZ31" i="9"/>
  <c r="AZ32" i="9"/>
  <c r="AZ33" i="9"/>
  <c r="AZ34" i="9"/>
  <c r="AZ35" i="9"/>
  <c r="AZ36" i="9"/>
  <c r="AZ37" i="9"/>
  <c r="AZ38" i="9"/>
  <c r="AZ39" i="9"/>
  <c r="AZ40" i="9"/>
  <c r="AZ41" i="9"/>
  <c r="AZ42" i="9"/>
  <c r="AZ43" i="9"/>
  <c r="AZ44" i="9"/>
  <c r="AZ45" i="9"/>
  <c r="AZ46" i="9"/>
  <c r="AZ47" i="9"/>
  <c r="AZ48" i="9"/>
  <c r="AZ49" i="9"/>
  <c r="AZ50" i="9"/>
  <c r="AZ26" i="9"/>
  <c r="AW27" i="9"/>
  <c r="AW28" i="9"/>
  <c r="AW29" i="9"/>
  <c r="AW30" i="9"/>
  <c r="AW31" i="9"/>
  <c r="AW32" i="9"/>
  <c r="AW33" i="9"/>
  <c r="AW34" i="9"/>
  <c r="AW35" i="9"/>
  <c r="AW36" i="9"/>
  <c r="AW37" i="9"/>
  <c r="AW38" i="9"/>
  <c r="AW39" i="9"/>
  <c r="AW40" i="9"/>
  <c r="AW41" i="9"/>
  <c r="AW42" i="9"/>
  <c r="AW43" i="9"/>
  <c r="AW44" i="9"/>
  <c r="AW45" i="9"/>
  <c r="AW46" i="9"/>
  <c r="AW47" i="9"/>
  <c r="AW48" i="9"/>
  <c r="AW49" i="9"/>
  <c r="AW50" i="9"/>
  <c r="AW26" i="9"/>
  <c r="AW15" i="9"/>
  <c r="AW16" i="9"/>
  <c r="AW14" i="9"/>
  <c r="A54" i="9"/>
  <c r="A12" i="9"/>
  <c r="BF80" i="147"/>
  <c r="BH80" i="147" s="1"/>
  <c r="BE80" i="147"/>
  <c r="BB80" i="147"/>
  <c r="BD80" i="147" s="1"/>
  <c r="BA80" i="147"/>
  <c r="AX80" i="147"/>
  <c r="AZ80" i="147" s="1"/>
  <c r="BK80" i="147" s="1"/>
  <c r="AW80" i="147"/>
  <c r="BI80" i="147" s="1"/>
  <c r="BO79" i="147"/>
  <c r="BF79" i="147"/>
  <c r="BH79" i="147" s="1"/>
  <c r="BQ79" i="147" s="1"/>
  <c r="BE79" i="147"/>
  <c r="BB79" i="147"/>
  <c r="BD79" i="147" s="1"/>
  <c r="BA79" i="147"/>
  <c r="AX79" i="147"/>
  <c r="AY79" i="147" s="1"/>
  <c r="BJ79" i="147" s="1"/>
  <c r="AW79" i="147"/>
  <c r="BI79" i="147" s="1"/>
  <c r="BL78" i="147"/>
  <c r="BF78" i="147"/>
  <c r="BH78" i="147" s="1"/>
  <c r="BE78" i="147"/>
  <c r="BB78" i="147"/>
  <c r="BC78" i="147" s="1"/>
  <c r="BM78" i="147" s="1"/>
  <c r="BA78" i="147"/>
  <c r="AX78" i="147"/>
  <c r="AZ78" i="147" s="1"/>
  <c r="AW78" i="147"/>
  <c r="BI77" i="147"/>
  <c r="BF77" i="147"/>
  <c r="BH77" i="147" s="1"/>
  <c r="BQ77" i="147" s="1"/>
  <c r="BE77" i="147"/>
  <c r="BB77" i="147"/>
  <c r="BA77" i="147"/>
  <c r="AX77" i="147"/>
  <c r="AY77" i="147" s="1"/>
  <c r="BJ77" i="147" s="1"/>
  <c r="AW77" i="147"/>
  <c r="BO76" i="147"/>
  <c r="BF76" i="147"/>
  <c r="BH76" i="147" s="1"/>
  <c r="BE76" i="147"/>
  <c r="BB76" i="147"/>
  <c r="BD76" i="147" s="1"/>
  <c r="BN76" i="147" s="1"/>
  <c r="BA76" i="147"/>
  <c r="BL76" i="147" s="1"/>
  <c r="AX76" i="147"/>
  <c r="AZ76" i="147" s="1"/>
  <c r="AW76" i="147"/>
  <c r="BO75" i="147"/>
  <c r="BL75" i="147"/>
  <c r="BF75" i="147"/>
  <c r="BH75" i="147" s="1"/>
  <c r="BE75" i="147"/>
  <c r="BB75" i="147"/>
  <c r="BD75" i="147" s="1"/>
  <c r="BA75" i="147"/>
  <c r="AX75" i="147"/>
  <c r="AZ75" i="147" s="1"/>
  <c r="BK75" i="147" s="1"/>
  <c r="AW75" i="147"/>
  <c r="BI75" i="147" s="1"/>
  <c r="BO74" i="147"/>
  <c r="BI74" i="147"/>
  <c r="BF74" i="147"/>
  <c r="BG74" i="147" s="1"/>
  <c r="BP74" i="147" s="1"/>
  <c r="BE74" i="147"/>
  <c r="BB74" i="147"/>
  <c r="BC74" i="147" s="1"/>
  <c r="BA74" i="147"/>
  <c r="AX74" i="147"/>
  <c r="AY74" i="147" s="1"/>
  <c r="BJ74" i="147" s="1"/>
  <c r="AW74" i="147"/>
  <c r="BF73" i="147"/>
  <c r="BE73" i="147"/>
  <c r="BB73" i="147"/>
  <c r="BD73" i="147" s="1"/>
  <c r="BA73" i="147"/>
  <c r="BL73" i="147" s="1"/>
  <c r="AX73" i="147"/>
  <c r="AW73" i="147"/>
  <c r="BI72" i="147"/>
  <c r="BF72" i="147"/>
  <c r="BH72" i="147" s="1"/>
  <c r="BQ72" i="147" s="1"/>
  <c r="BE72" i="147"/>
  <c r="BB72" i="147"/>
  <c r="BD72" i="147" s="1"/>
  <c r="BN72" i="147" s="1"/>
  <c r="BA72" i="147"/>
  <c r="AX72" i="147"/>
  <c r="AZ72" i="147" s="1"/>
  <c r="BK72" i="147" s="1"/>
  <c r="AW72" i="147"/>
  <c r="BO71" i="147"/>
  <c r="BF71" i="147"/>
  <c r="BH71" i="147" s="1"/>
  <c r="BE71" i="147"/>
  <c r="BB71" i="147"/>
  <c r="BD71" i="147" s="1"/>
  <c r="BN71" i="147" s="1"/>
  <c r="BA71" i="147"/>
  <c r="AX71" i="147"/>
  <c r="AZ71" i="147" s="1"/>
  <c r="BK71" i="147" s="1"/>
  <c r="AW71" i="147"/>
  <c r="BL70" i="147"/>
  <c r="BF70" i="147"/>
  <c r="BH70" i="147" s="1"/>
  <c r="BE70" i="147"/>
  <c r="BB70" i="147"/>
  <c r="BD70" i="147" s="1"/>
  <c r="BN70" i="147" s="1"/>
  <c r="BA70" i="147"/>
  <c r="AX70" i="147"/>
  <c r="AZ70" i="147" s="1"/>
  <c r="AW70" i="147"/>
  <c r="BF69" i="147"/>
  <c r="BG69" i="147" s="1"/>
  <c r="BE69" i="147"/>
  <c r="BB69" i="147"/>
  <c r="BA69" i="147"/>
  <c r="AX69" i="147"/>
  <c r="AZ69" i="147" s="1"/>
  <c r="AW69" i="147"/>
  <c r="BO68" i="147"/>
  <c r="BF68" i="147"/>
  <c r="BE68" i="147"/>
  <c r="BB68" i="147"/>
  <c r="BD68" i="147" s="1"/>
  <c r="BN68" i="147" s="1"/>
  <c r="BA68" i="147"/>
  <c r="BL68" i="147" s="1"/>
  <c r="AX68" i="147"/>
  <c r="AZ68" i="147" s="1"/>
  <c r="AW68" i="147"/>
  <c r="BO67" i="147"/>
  <c r="BL67" i="147"/>
  <c r="BI67" i="147"/>
  <c r="BF67" i="147"/>
  <c r="BH67" i="147" s="1"/>
  <c r="BQ67" i="147" s="1"/>
  <c r="BE67" i="147"/>
  <c r="BB67" i="147"/>
  <c r="BD67" i="147" s="1"/>
  <c r="BA67" i="147"/>
  <c r="AX67" i="147"/>
  <c r="AZ67" i="147" s="1"/>
  <c r="BK67" i="147" s="1"/>
  <c r="AW67" i="147"/>
  <c r="BO66" i="147"/>
  <c r="BI66" i="147"/>
  <c r="BF66" i="147"/>
  <c r="BG66" i="147" s="1"/>
  <c r="BP66" i="147" s="1"/>
  <c r="BE66" i="147"/>
  <c r="BB66" i="147"/>
  <c r="BC66" i="147" s="1"/>
  <c r="BA66" i="147"/>
  <c r="AX66" i="147"/>
  <c r="AY66" i="147" s="1"/>
  <c r="BJ66" i="147" s="1"/>
  <c r="AW66" i="147"/>
  <c r="BF65" i="147"/>
  <c r="BE65" i="147"/>
  <c r="BB65" i="147"/>
  <c r="BC65" i="147" s="1"/>
  <c r="BA65" i="147"/>
  <c r="BL65" i="147" s="1"/>
  <c r="AX65" i="147"/>
  <c r="AW65" i="147"/>
  <c r="BI64" i="147"/>
  <c r="BF64" i="147"/>
  <c r="BH64" i="147" s="1"/>
  <c r="BQ64" i="147" s="1"/>
  <c r="BE64" i="147"/>
  <c r="BB64" i="147"/>
  <c r="BD64" i="147" s="1"/>
  <c r="BA64" i="147"/>
  <c r="AX64" i="147"/>
  <c r="AZ64" i="147" s="1"/>
  <c r="BK64" i="147" s="1"/>
  <c r="AW64" i="147"/>
  <c r="BO63" i="147"/>
  <c r="BF63" i="147"/>
  <c r="BH63" i="147" s="1"/>
  <c r="BE63" i="147"/>
  <c r="BB63" i="147"/>
  <c r="BD63" i="147" s="1"/>
  <c r="BN63" i="147" s="1"/>
  <c r="BA63" i="147"/>
  <c r="BL63" i="147" s="1"/>
  <c r="AX63" i="147"/>
  <c r="AW63" i="147"/>
  <c r="BL62" i="147"/>
  <c r="BF62" i="147"/>
  <c r="BG62" i="147" s="1"/>
  <c r="BE62" i="147"/>
  <c r="BB62" i="147"/>
  <c r="BC62" i="147" s="1"/>
  <c r="BM62" i="147" s="1"/>
  <c r="BA62" i="147"/>
  <c r="AX62" i="147"/>
  <c r="AY62" i="147" s="1"/>
  <c r="AW62" i="147"/>
  <c r="BI61" i="147"/>
  <c r="BF61" i="147"/>
  <c r="BH61" i="147" s="1"/>
  <c r="BQ61" i="147" s="1"/>
  <c r="BE61" i="147"/>
  <c r="BB61" i="147"/>
  <c r="BA61" i="147"/>
  <c r="AX61" i="147"/>
  <c r="AZ61" i="147" s="1"/>
  <c r="AW61" i="147"/>
  <c r="BO60" i="147"/>
  <c r="BL60" i="147"/>
  <c r="BF60" i="147"/>
  <c r="BE60" i="147"/>
  <c r="BB60" i="147"/>
  <c r="BD60" i="147" s="1"/>
  <c r="BN60" i="147" s="1"/>
  <c r="BA60" i="147"/>
  <c r="AX60" i="147"/>
  <c r="AZ60" i="147" s="1"/>
  <c r="AW60" i="147"/>
  <c r="BO59" i="147"/>
  <c r="BL59" i="147"/>
  <c r="BI59" i="147"/>
  <c r="BF59" i="147"/>
  <c r="BH59" i="147" s="1"/>
  <c r="BQ59" i="147" s="1"/>
  <c r="BE59" i="147"/>
  <c r="BB59" i="147"/>
  <c r="BD59" i="147" s="1"/>
  <c r="BA59" i="147"/>
  <c r="AX59" i="147"/>
  <c r="AZ59" i="147" s="1"/>
  <c r="BK59" i="147" s="1"/>
  <c r="AW59" i="147"/>
  <c r="BO58" i="147"/>
  <c r="BI58" i="147"/>
  <c r="BF58" i="147"/>
  <c r="BG58" i="147" s="1"/>
  <c r="BP58" i="147" s="1"/>
  <c r="BE58" i="147"/>
  <c r="BB58" i="147"/>
  <c r="BC58" i="147" s="1"/>
  <c r="BA58" i="147"/>
  <c r="AX58" i="147"/>
  <c r="AY58" i="147" s="1"/>
  <c r="BJ58" i="147" s="1"/>
  <c r="AW58" i="147"/>
  <c r="BF57" i="147"/>
  <c r="BE57" i="147"/>
  <c r="BB57" i="147"/>
  <c r="BC57" i="147" s="1"/>
  <c r="BM57" i="147" s="1"/>
  <c r="BA57" i="147"/>
  <c r="BL57" i="147" s="1"/>
  <c r="AX57" i="147"/>
  <c r="AW57" i="147"/>
  <c r="BI56" i="147"/>
  <c r="BF56" i="147"/>
  <c r="BH56" i="147" s="1"/>
  <c r="BQ56" i="147" s="1"/>
  <c r="BE56" i="147"/>
  <c r="BO56" i="147" s="1"/>
  <c r="BB56" i="147"/>
  <c r="BD56" i="147" s="1"/>
  <c r="BN56" i="147" s="1"/>
  <c r="BA56" i="147"/>
  <c r="AX56" i="147"/>
  <c r="AZ56" i="147" s="1"/>
  <c r="BK56" i="147" s="1"/>
  <c r="AW56" i="147"/>
  <c r="U54" i="147"/>
  <c r="N54" i="147"/>
  <c r="G54" i="147"/>
  <c r="A54" i="147"/>
  <c r="BE50" i="147"/>
  <c r="BD50" i="147"/>
  <c r="BC50" i="147"/>
  <c r="BB50" i="147"/>
  <c r="BA50" i="147"/>
  <c r="AZ50" i="147"/>
  <c r="AY50" i="147"/>
  <c r="AX50" i="147"/>
  <c r="AW50" i="147"/>
  <c r="BE49" i="147"/>
  <c r="BD49" i="147"/>
  <c r="BC49" i="147"/>
  <c r="BB49" i="147"/>
  <c r="BA49" i="147"/>
  <c r="AZ49" i="147"/>
  <c r="AY49" i="147"/>
  <c r="AX49" i="147"/>
  <c r="AW49" i="147"/>
  <c r="BE48" i="147"/>
  <c r="BD48" i="147"/>
  <c r="BC48" i="147"/>
  <c r="BB48" i="147"/>
  <c r="BA48" i="147"/>
  <c r="AZ48" i="147"/>
  <c r="AY48" i="147"/>
  <c r="AX48" i="147"/>
  <c r="AW48" i="147"/>
  <c r="BE47" i="147"/>
  <c r="BD47" i="147"/>
  <c r="BC47" i="147"/>
  <c r="BB47" i="147"/>
  <c r="BA47" i="147"/>
  <c r="AZ47" i="147"/>
  <c r="AY47" i="147"/>
  <c r="AX47" i="147"/>
  <c r="AW47" i="147"/>
  <c r="BE46" i="147"/>
  <c r="BD46" i="147"/>
  <c r="BC46" i="147"/>
  <c r="BB46" i="147"/>
  <c r="BA46" i="147"/>
  <c r="AZ46" i="147"/>
  <c r="AY46" i="147"/>
  <c r="AX46" i="147"/>
  <c r="AW46" i="147"/>
  <c r="BE45" i="147"/>
  <c r="BD45" i="147"/>
  <c r="BC45" i="147"/>
  <c r="BB45" i="147"/>
  <c r="BA45" i="147"/>
  <c r="AZ45" i="147"/>
  <c r="AY45" i="147"/>
  <c r="AX45" i="147"/>
  <c r="AW45" i="147"/>
  <c r="BE44" i="147"/>
  <c r="BD44" i="147"/>
  <c r="BC44" i="147"/>
  <c r="BB44" i="147"/>
  <c r="BA44" i="147"/>
  <c r="AZ44" i="147"/>
  <c r="AY44" i="147"/>
  <c r="AX44" i="147"/>
  <c r="AW44" i="147"/>
  <c r="BE43" i="147"/>
  <c r="BD43" i="147"/>
  <c r="BC43" i="147"/>
  <c r="BB43" i="147"/>
  <c r="BA43" i="147"/>
  <c r="AZ43" i="147"/>
  <c r="AY43" i="147"/>
  <c r="AX43" i="147"/>
  <c r="AW43" i="147"/>
  <c r="BE42" i="147"/>
  <c r="BD42" i="147"/>
  <c r="BC42" i="147"/>
  <c r="BB42" i="147"/>
  <c r="BA42" i="147"/>
  <c r="AZ42" i="147"/>
  <c r="AY42" i="147"/>
  <c r="AX42" i="147"/>
  <c r="AW42" i="147"/>
  <c r="BE41" i="147"/>
  <c r="BD41" i="147"/>
  <c r="BC41" i="147"/>
  <c r="BB41" i="147"/>
  <c r="BA41" i="147"/>
  <c r="AZ41" i="147"/>
  <c r="AY41" i="147"/>
  <c r="AX41" i="147"/>
  <c r="AW41" i="147"/>
  <c r="BE40" i="147"/>
  <c r="BD40" i="147"/>
  <c r="BC40" i="147"/>
  <c r="BB40" i="147"/>
  <c r="BA40" i="147"/>
  <c r="AZ40" i="147"/>
  <c r="AY40" i="147"/>
  <c r="AX40" i="147"/>
  <c r="AW40" i="147"/>
  <c r="BE39" i="147"/>
  <c r="BD39" i="147"/>
  <c r="BC39" i="147"/>
  <c r="BB39" i="147"/>
  <c r="BA39" i="147"/>
  <c r="AZ39" i="147"/>
  <c r="AY39" i="147"/>
  <c r="AX39" i="147"/>
  <c r="AW39" i="147"/>
  <c r="BE38" i="147"/>
  <c r="BD38" i="147"/>
  <c r="BC38" i="147"/>
  <c r="BB38" i="147"/>
  <c r="BA38" i="147"/>
  <c r="AZ38" i="147"/>
  <c r="AY38" i="147"/>
  <c r="AX38" i="147"/>
  <c r="AW38" i="147"/>
  <c r="BE37" i="147"/>
  <c r="BD37" i="147"/>
  <c r="BC37" i="147"/>
  <c r="BB37" i="147"/>
  <c r="BA37" i="147"/>
  <c r="AZ37" i="147"/>
  <c r="AY37" i="147"/>
  <c r="AX37" i="147"/>
  <c r="AW37" i="147"/>
  <c r="BE36" i="147"/>
  <c r="BD36" i="147"/>
  <c r="BC36" i="147"/>
  <c r="BB36" i="147"/>
  <c r="BA36" i="147"/>
  <c r="AZ36" i="147"/>
  <c r="AY36" i="147"/>
  <c r="AX36" i="147"/>
  <c r="AW36" i="147"/>
  <c r="BE35" i="147"/>
  <c r="BD35" i="147"/>
  <c r="BC35" i="147"/>
  <c r="BB35" i="147"/>
  <c r="BA35" i="147"/>
  <c r="AZ35" i="147"/>
  <c r="AY35" i="147"/>
  <c r="AX35" i="147"/>
  <c r="AW35" i="147"/>
  <c r="BE34" i="147"/>
  <c r="BD34" i="147"/>
  <c r="BC34" i="147"/>
  <c r="BB34" i="147"/>
  <c r="BA34" i="147"/>
  <c r="AZ34" i="147"/>
  <c r="AY34" i="147"/>
  <c r="AX34" i="147"/>
  <c r="AW34" i="147"/>
  <c r="BE33" i="147"/>
  <c r="BD33" i="147"/>
  <c r="BC33" i="147"/>
  <c r="BB33" i="147"/>
  <c r="BA33" i="147"/>
  <c r="AZ33" i="147"/>
  <c r="AY33" i="147"/>
  <c r="AX33" i="147"/>
  <c r="AW33" i="147"/>
  <c r="BE32" i="147"/>
  <c r="BD32" i="147"/>
  <c r="BC32" i="147"/>
  <c r="BB32" i="147"/>
  <c r="BA32" i="147"/>
  <c r="AZ32" i="147"/>
  <c r="AY32" i="147"/>
  <c r="AX32" i="147"/>
  <c r="AW32" i="147"/>
  <c r="BE31" i="147"/>
  <c r="BD31" i="147"/>
  <c r="BC31" i="147"/>
  <c r="BB31" i="147"/>
  <c r="BA31" i="147"/>
  <c r="AZ31" i="147"/>
  <c r="AY31" i="147"/>
  <c r="AX31" i="147"/>
  <c r="AW31" i="147"/>
  <c r="BE30" i="147"/>
  <c r="BD30" i="147"/>
  <c r="BC30" i="147"/>
  <c r="BB30" i="147"/>
  <c r="BA30" i="147"/>
  <c r="AZ30" i="147"/>
  <c r="AY30" i="147"/>
  <c r="AX30" i="147"/>
  <c r="AW30" i="147"/>
  <c r="BE29" i="147"/>
  <c r="BD29" i="147"/>
  <c r="BC29" i="147"/>
  <c r="BB29" i="147"/>
  <c r="BA29" i="147"/>
  <c r="AZ29" i="147"/>
  <c r="AY29" i="147"/>
  <c r="AX29" i="147"/>
  <c r="AW29" i="147"/>
  <c r="BE28" i="147"/>
  <c r="BD28" i="147"/>
  <c r="BC28" i="147"/>
  <c r="BB28" i="147"/>
  <c r="BA28" i="147"/>
  <c r="AZ28" i="147"/>
  <c r="AY28" i="147"/>
  <c r="AX28" i="147"/>
  <c r="AW28" i="147"/>
  <c r="BE27" i="147"/>
  <c r="BD27" i="147"/>
  <c r="BC27" i="147"/>
  <c r="BB27" i="147"/>
  <c r="BA27" i="147"/>
  <c r="AZ27" i="147"/>
  <c r="AY27" i="147"/>
  <c r="AX27" i="147"/>
  <c r="AW27" i="147"/>
  <c r="BE26" i="147"/>
  <c r="BD26" i="147"/>
  <c r="BC26" i="147"/>
  <c r="BB26" i="147"/>
  <c r="BA26" i="147"/>
  <c r="AZ26" i="147"/>
  <c r="AY26" i="147"/>
  <c r="AX26" i="147"/>
  <c r="AW26" i="147"/>
  <c r="O24" i="147"/>
  <c r="J24" i="147"/>
  <c r="E24" i="147"/>
  <c r="AW16" i="147"/>
  <c r="AY16" i="147" s="1"/>
  <c r="AW15" i="147"/>
  <c r="AW14" i="147"/>
  <c r="AY14" i="147" s="1"/>
  <c r="A12" i="147"/>
  <c r="A23" i="147" s="1"/>
  <c r="BO80" i="146"/>
  <c r="BI80" i="146"/>
  <c r="BF80" i="146"/>
  <c r="BH80" i="146" s="1"/>
  <c r="BQ80" i="146" s="1"/>
  <c r="BE80" i="146"/>
  <c r="BB80" i="146"/>
  <c r="BC80" i="146" s="1"/>
  <c r="BA80" i="146"/>
  <c r="AX80" i="146"/>
  <c r="AY80" i="146" s="1"/>
  <c r="AW80" i="146"/>
  <c r="BL79" i="146"/>
  <c r="BF79" i="146"/>
  <c r="BE79" i="146"/>
  <c r="BB79" i="146"/>
  <c r="BC79" i="146" s="1"/>
  <c r="BM79" i="146" s="1"/>
  <c r="BA79" i="146"/>
  <c r="AX79" i="146"/>
  <c r="AW79" i="146"/>
  <c r="BO78" i="146"/>
  <c r="BI78" i="146"/>
  <c r="BF78" i="146"/>
  <c r="BH78" i="146" s="1"/>
  <c r="BQ78" i="146" s="1"/>
  <c r="BE78" i="146"/>
  <c r="BB78" i="146"/>
  <c r="BD78" i="146" s="1"/>
  <c r="BA78" i="146"/>
  <c r="AX78" i="146"/>
  <c r="AZ78" i="146" s="1"/>
  <c r="BK78" i="146" s="1"/>
  <c r="AW78" i="146"/>
  <c r="BO77" i="146"/>
  <c r="BL77" i="146"/>
  <c r="BF77" i="146"/>
  <c r="BG77" i="146" s="1"/>
  <c r="BP77" i="146" s="1"/>
  <c r="BE77" i="146"/>
  <c r="BB77" i="146"/>
  <c r="BD77" i="146" s="1"/>
  <c r="BN77" i="146" s="1"/>
  <c r="BA77" i="146"/>
  <c r="AX77" i="146"/>
  <c r="AY77" i="146" s="1"/>
  <c r="AW77" i="146"/>
  <c r="BL76" i="146"/>
  <c r="BF76" i="146"/>
  <c r="BG76" i="146" s="1"/>
  <c r="BE76" i="146"/>
  <c r="BB76" i="146"/>
  <c r="BC76" i="146" s="1"/>
  <c r="BM76" i="146" s="1"/>
  <c r="BA76" i="146"/>
  <c r="AX76" i="146"/>
  <c r="AY76" i="146" s="1"/>
  <c r="AW76" i="146"/>
  <c r="BF75" i="146"/>
  <c r="BG75" i="146" s="1"/>
  <c r="BE75" i="146"/>
  <c r="BO75" i="146" s="1"/>
  <c r="BB75" i="146"/>
  <c r="BA75" i="146"/>
  <c r="AX75" i="146"/>
  <c r="AY75" i="146" s="1"/>
  <c r="AW75" i="146"/>
  <c r="BO74" i="146"/>
  <c r="BL74" i="146"/>
  <c r="BF74" i="146"/>
  <c r="BH74" i="146" s="1"/>
  <c r="BE74" i="146"/>
  <c r="BB74" i="146"/>
  <c r="BA74" i="146"/>
  <c r="AX74" i="146"/>
  <c r="AZ74" i="146" s="1"/>
  <c r="AW74" i="146"/>
  <c r="BO73" i="146"/>
  <c r="BL73" i="146"/>
  <c r="BI73" i="146"/>
  <c r="BF73" i="146"/>
  <c r="BH73" i="146" s="1"/>
  <c r="BQ73" i="146" s="1"/>
  <c r="BE73" i="146"/>
  <c r="BB73" i="146"/>
  <c r="BD73" i="146" s="1"/>
  <c r="BA73" i="146"/>
  <c r="AX73" i="146"/>
  <c r="AZ73" i="146" s="1"/>
  <c r="BK73" i="146" s="1"/>
  <c r="AW73" i="146"/>
  <c r="BO72" i="146"/>
  <c r="BI72" i="146"/>
  <c r="BF72" i="146"/>
  <c r="BE72" i="146"/>
  <c r="BB72" i="146"/>
  <c r="BC72" i="146" s="1"/>
  <c r="BA72" i="146"/>
  <c r="BL72" i="146" s="1"/>
  <c r="AX72" i="146"/>
  <c r="AZ72" i="146" s="1"/>
  <c r="AW72" i="146"/>
  <c r="BL71" i="146"/>
  <c r="BF71" i="146"/>
  <c r="BE71" i="146"/>
  <c r="BB71" i="146"/>
  <c r="BC71" i="146" s="1"/>
  <c r="BM71" i="146" s="1"/>
  <c r="BA71" i="146"/>
  <c r="AX71" i="146"/>
  <c r="AW71" i="146"/>
  <c r="BO70" i="146"/>
  <c r="BI70" i="146"/>
  <c r="BF70" i="146"/>
  <c r="BE70" i="146"/>
  <c r="BB70" i="146"/>
  <c r="BD70" i="146" s="1"/>
  <c r="BA70" i="146"/>
  <c r="AX70" i="146"/>
  <c r="AW70" i="146"/>
  <c r="BO69" i="146"/>
  <c r="BL69" i="146"/>
  <c r="BF69" i="146"/>
  <c r="BH69" i="146" s="1"/>
  <c r="BE69" i="146"/>
  <c r="BB69" i="146"/>
  <c r="BD69" i="146" s="1"/>
  <c r="BN69" i="146" s="1"/>
  <c r="BA69" i="146"/>
  <c r="AX69" i="146"/>
  <c r="AZ69" i="146" s="1"/>
  <c r="BK69" i="146" s="1"/>
  <c r="AW69" i="146"/>
  <c r="BL68" i="146"/>
  <c r="BF68" i="146"/>
  <c r="BG68" i="146" s="1"/>
  <c r="BP68" i="146" s="1"/>
  <c r="BE68" i="146"/>
  <c r="BB68" i="146"/>
  <c r="BD68" i="146" s="1"/>
  <c r="BA68" i="146"/>
  <c r="AX68" i="146"/>
  <c r="AY68" i="146" s="1"/>
  <c r="AW68" i="146"/>
  <c r="BF67" i="146"/>
  <c r="BG67" i="146" s="1"/>
  <c r="BP67" i="146" s="1"/>
  <c r="BE67" i="146"/>
  <c r="BO67" i="146" s="1"/>
  <c r="BB67" i="146"/>
  <c r="BA67" i="146"/>
  <c r="BL67" i="146" s="1"/>
  <c r="AX67" i="146"/>
  <c r="AY67" i="146" s="1"/>
  <c r="AW67" i="146"/>
  <c r="BF66" i="146"/>
  <c r="BH66" i="146" s="1"/>
  <c r="BE66" i="146"/>
  <c r="BO66" i="146" s="1"/>
  <c r="BB66" i="146"/>
  <c r="BD66" i="146" s="1"/>
  <c r="BN66" i="146" s="1"/>
  <c r="BA66" i="146"/>
  <c r="BL66" i="146" s="1"/>
  <c r="AX66" i="146"/>
  <c r="AZ66" i="146" s="1"/>
  <c r="BK66" i="146" s="1"/>
  <c r="AW66" i="146"/>
  <c r="BI66" i="146" s="1"/>
  <c r="BO65" i="146"/>
  <c r="BL65" i="146"/>
  <c r="BF65" i="146"/>
  <c r="BH65" i="146" s="1"/>
  <c r="BQ65" i="146" s="1"/>
  <c r="BE65" i="146"/>
  <c r="BB65" i="146"/>
  <c r="BD65" i="146" s="1"/>
  <c r="BA65" i="146"/>
  <c r="AX65" i="146"/>
  <c r="AZ65" i="146" s="1"/>
  <c r="BK65" i="146" s="1"/>
  <c r="AW65" i="146"/>
  <c r="BI65" i="146" s="1"/>
  <c r="BO64" i="146"/>
  <c r="BI64" i="146"/>
  <c r="BF64" i="146"/>
  <c r="BG64" i="146" s="1"/>
  <c r="BE64" i="146"/>
  <c r="BB64" i="146"/>
  <c r="BA64" i="146"/>
  <c r="AX64" i="146"/>
  <c r="AW64" i="146"/>
  <c r="BL63" i="146"/>
  <c r="BF63" i="146"/>
  <c r="BH63" i="146" s="1"/>
  <c r="BE63" i="146"/>
  <c r="BB63" i="146"/>
  <c r="BD63" i="146" s="1"/>
  <c r="BA63" i="146"/>
  <c r="AX63" i="146"/>
  <c r="AZ63" i="146" s="1"/>
  <c r="BK63" i="146" s="1"/>
  <c r="AW63" i="146"/>
  <c r="BI63" i="146" s="1"/>
  <c r="BO62" i="146"/>
  <c r="BF62" i="146"/>
  <c r="BG62" i="146" s="1"/>
  <c r="BE62" i="146"/>
  <c r="BB62" i="146"/>
  <c r="BA62" i="146"/>
  <c r="AX62" i="146"/>
  <c r="AW62" i="146"/>
  <c r="BF61" i="146"/>
  <c r="BH61" i="146" s="1"/>
  <c r="BE61" i="146"/>
  <c r="BB61" i="146"/>
  <c r="BC61" i="146" s="1"/>
  <c r="BA61" i="146"/>
  <c r="BL61" i="146" s="1"/>
  <c r="AX61" i="146"/>
  <c r="AZ61" i="146" s="1"/>
  <c r="AW61" i="146"/>
  <c r="BO60" i="146"/>
  <c r="BI60" i="146"/>
  <c r="BF60" i="146"/>
  <c r="BE60" i="146"/>
  <c r="BB60" i="146"/>
  <c r="BD60" i="146" s="1"/>
  <c r="BA60" i="146"/>
  <c r="AX60" i="146"/>
  <c r="AY60" i="146" s="1"/>
  <c r="BJ60" i="146" s="1"/>
  <c r="AW60" i="146"/>
  <c r="BO59" i="146"/>
  <c r="BL59" i="146"/>
  <c r="BF59" i="146"/>
  <c r="BH59" i="146" s="1"/>
  <c r="BE59" i="146"/>
  <c r="BB59" i="146"/>
  <c r="BC59" i="146" s="1"/>
  <c r="BM59" i="146" s="1"/>
  <c r="BA59" i="146"/>
  <c r="AX59" i="146"/>
  <c r="AZ59" i="146" s="1"/>
  <c r="AW59" i="146"/>
  <c r="BI58" i="146"/>
  <c r="BF58" i="146"/>
  <c r="BE58" i="146"/>
  <c r="BB58" i="146"/>
  <c r="BA58" i="146"/>
  <c r="AX58" i="146"/>
  <c r="AZ58" i="146" s="1"/>
  <c r="BK58" i="146" s="1"/>
  <c r="AW58" i="146"/>
  <c r="BO57" i="146"/>
  <c r="BI57" i="146"/>
  <c r="BF57" i="146"/>
  <c r="BE57" i="146"/>
  <c r="BB57" i="146"/>
  <c r="BD57" i="146" s="1"/>
  <c r="BN57" i="146" s="1"/>
  <c r="BA57" i="146"/>
  <c r="AX57" i="146"/>
  <c r="AY57" i="146" s="1"/>
  <c r="BJ57" i="146" s="1"/>
  <c r="AW57" i="146"/>
  <c r="BL56" i="146"/>
  <c r="BF56" i="146"/>
  <c r="BH56" i="146" s="1"/>
  <c r="BE56" i="146"/>
  <c r="BB56" i="146"/>
  <c r="BC56" i="146" s="1"/>
  <c r="BM56" i="146" s="1"/>
  <c r="BA56" i="146"/>
  <c r="AX56" i="146"/>
  <c r="AZ56" i="146" s="1"/>
  <c r="AW56" i="146"/>
  <c r="U54" i="146"/>
  <c r="N54" i="146"/>
  <c r="G54" i="146"/>
  <c r="A54" i="146"/>
  <c r="BE50" i="146"/>
  <c r="BD50" i="146"/>
  <c r="BC50" i="146"/>
  <c r="BB50" i="146"/>
  <c r="BA50" i="146"/>
  <c r="AZ50" i="146"/>
  <c r="AY50" i="146"/>
  <c r="AX50" i="146"/>
  <c r="AW50" i="146"/>
  <c r="BE49" i="146"/>
  <c r="BD49" i="146"/>
  <c r="BC49" i="146"/>
  <c r="BB49" i="146"/>
  <c r="BA49" i="146"/>
  <c r="AZ49" i="146"/>
  <c r="AY49" i="146"/>
  <c r="AX49" i="146"/>
  <c r="AW49" i="146"/>
  <c r="BE48" i="146"/>
  <c r="BD48" i="146"/>
  <c r="BC48" i="146"/>
  <c r="BB48" i="146"/>
  <c r="BA48" i="146"/>
  <c r="AZ48" i="146"/>
  <c r="AY48" i="146"/>
  <c r="AX48" i="146"/>
  <c r="AW48" i="146"/>
  <c r="BE47" i="146"/>
  <c r="BD47" i="146"/>
  <c r="BC47" i="146"/>
  <c r="BB47" i="146"/>
  <c r="BA47" i="146"/>
  <c r="AZ47" i="146"/>
  <c r="AY47" i="146"/>
  <c r="AX47" i="146"/>
  <c r="AW47" i="146"/>
  <c r="BE46" i="146"/>
  <c r="BD46" i="146"/>
  <c r="BC46" i="146"/>
  <c r="BB46" i="146"/>
  <c r="BA46" i="146"/>
  <c r="AZ46" i="146"/>
  <c r="AY46" i="146"/>
  <c r="AX46" i="146"/>
  <c r="AW46" i="146"/>
  <c r="BE45" i="146"/>
  <c r="BD45" i="146"/>
  <c r="BC45" i="146"/>
  <c r="BB45" i="146"/>
  <c r="BA45" i="146"/>
  <c r="AZ45" i="146"/>
  <c r="AY45" i="146"/>
  <c r="AX45" i="146"/>
  <c r="AW45" i="146"/>
  <c r="BE44" i="146"/>
  <c r="BD44" i="146"/>
  <c r="BC44" i="146"/>
  <c r="BB44" i="146"/>
  <c r="BA44" i="146"/>
  <c r="AZ44" i="146"/>
  <c r="AY44" i="146"/>
  <c r="AX44" i="146"/>
  <c r="AW44" i="146"/>
  <c r="BE43" i="146"/>
  <c r="BD43" i="146"/>
  <c r="BC43" i="146"/>
  <c r="BB43" i="146"/>
  <c r="BA43" i="146"/>
  <c r="AZ43" i="146"/>
  <c r="AY43" i="146"/>
  <c r="AX43" i="146"/>
  <c r="AW43" i="146"/>
  <c r="BE42" i="146"/>
  <c r="BD42" i="146"/>
  <c r="BC42" i="146"/>
  <c r="BB42" i="146"/>
  <c r="BA42" i="146"/>
  <c r="AZ42" i="146"/>
  <c r="AY42" i="146"/>
  <c r="AX42" i="146"/>
  <c r="AW42" i="146"/>
  <c r="BE41" i="146"/>
  <c r="BD41" i="146"/>
  <c r="BC41" i="146"/>
  <c r="BB41" i="146"/>
  <c r="BA41" i="146"/>
  <c r="AZ41" i="146"/>
  <c r="AY41" i="146"/>
  <c r="AX41" i="146"/>
  <c r="AW41" i="146"/>
  <c r="BE40" i="146"/>
  <c r="BD40" i="146"/>
  <c r="BC40" i="146"/>
  <c r="BB40" i="146"/>
  <c r="BA40" i="146"/>
  <c r="AZ40" i="146"/>
  <c r="AY40" i="146"/>
  <c r="AX40" i="146"/>
  <c r="AW40" i="146"/>
  <c r="BE39" i="146"/>
  <c r="BD39" i="146"/>
  <c r="BC39" i="146"/>
  <c r="BB39" i="146"/>
  <c r="BA39" i="146"/>
  <c r="AZ39" i="146"/>
  <c r="AY39" i="146"/>
  <c r="AX39" i="146"/>
  <c r="AW39" i="146"/>
  <c r="BE38" i="146"/>
  <c r="BD38" i="146"/>
  <c r="BC38" i="146"/>
  <c r="BB38" i="146"/>
  <c r="BA38" i="146"/>
  <c r="AZ38" i="146"/>
  <c r="AY38" i="146"/>
  <c r="AX38" i="146"/>
  <c r="AW38" i="146"/>
  <c r="BE37" i="146"/>
  <c r="BD37" i="146"/>
  <c r="BC37" i="146"/>
  <c r="BB37" i="146"/>
  <c r="BA37" i="146"/>
  <c r="AZ37" i="146"/>
  <c r="AY37" i="146"/>
  <c r="AX37" i="146"/>
  <c r="AW37" i="146"/>
  <c r="BE36" i="146"/>
  <c r="BD36" i="146"/>
  <c r="BC36" i="146"/>
  <c r="BB36" i="146"/>
  <c r="BA36" i="146"/>
  <c r="AZ36" i="146"/>
  <c r="AY36" i="146"/>
  <c r="AX36" i="146"/>
  <c r="AW36" i="146"/>
  <c r="BE35" i="146"/>
  <c r="BD35" i="146"/>
  <c r="BC35" i="146"/>
  <c r="BB35" i="146"/>
  <c r="BA35" i="146"/>
  <c r="AZ35" i="146"/>
  <c r="AY35" i="146"/>
  <c r="AX35" i="146"/>
  <c r="AW35" i="146"/>
  <c r="BE34" i="146"/>
  <c r="BD34" i="146"/>
  <c r="BC34" i="146"/>
  <c r="BB34" i="146"/>
  <c r="BA34" i="146"/>
  <c r="AZ34" i="146"/>
  <c r="AY34" i="146"/>
  <c r="AX34" i="146"/>
  <c r="AW34" i="146"/>
  <c r="BE33" i="146"/>
  <c r="BD33" i="146"/>
  <c r="BC33" i="146"/>
  <c r="BB33" i="146"/>
  <c r="BA33" i="146"/>
  <c r="AZ33" i="146"/>
  <c r="AY33" i="146"/>
  <c r="AX33" i="146"/>
  <c r="AW33" i="146"/>
  <c r="BE32" i="146"/>
  <c r="BD32" i="146"/>
  <c r="BC32" i="146"/>
  <c r="BB32" i="146"/>
  <c r="BA32" i="146"/>
  <c r="AZ32" i="146"/>
  <c r="AY32" i="146"/>
  <c r="AX32" i="146"/>
  <c r="AW32" i="146"/>
  <c r="BE31" i="146"/>
  <c r="BD31" i="146"/>
  <c r="BC31" i="146"/>
  <c r="BB31" i="146"/>
  <c r="BA31" i="146"/>
  <c r="AZ31" i="146"/>
  <c r="AY31" i="146"/>
  <c r="AX31" i="146"/>
  <c r="AW31" i="146"/>
  <c r="BE30" i="146"/>
  <c r="BD30" i="146"/>
  <c r="BC30" i="146"/>
  <c r="BB30" i="146"/>
  <c r="BA30" i="146"/>
  <c r="AZ30" i="146"/>
  <c r="AY30" i="146"/>
  <c r="AX30" i="146"/>
  <c r="AW30" i="146"/>
  <c r="BE29" i="146"/>
  <c r="BD29" i="146"/>
  <c r="BC29" i="146"/>
  <c r="BB29" i="146"/>
  <c r="BA29" i="146"/>
  <c r="AZ29" i="146"/>
  <c r="AY29" i="146"/>
  <c r="AX29" i="146"/>
  <c r="AW29" i="146"/>
  <c r="BE28" i="146"/>
  <c r="BD28" i="146"/>
  <c r="BC28" i="146"/>
  <c r="BB28" i="146"/>
  <c r="BA28" i="146"/>
  <c r="AZ28" i="146"/>
  <c r="AY28" i="146"/>
  <c r="AX28" i="146"/>
  <c r="AW28" i="146"/>
  <c r="BE27" i="146"/>
  <c r="BD27" i="146"/>
  <c r="BC27" i="146"/>
  <c r="BB27" i="146"/>
  <c r="BA27" i="146"/>
  <c r="AZ27" i="146"/>
  <c r="AY27" i="146"/>
  <c r="AX27" i="146"/>
  <c r="AW27" i="146"/>
  <c r="BE26" i="146"/>
  <c r="BD26" i="146"/>
  <c r="BC26" i="146"/>
  <c r="BB26" i="146"/>
  <c r="BA26" i="146"/>
  <c r="AZ26" i="146"/>
  <c r="AY26" i="146"/>
  <c r="AX26" i="146"/>
  <c r="AW26" i="146"/>
  <c r="O24" i="146"/>
  <c r="J24" i="146"/>
  <c r="E24" i="146"/>
  <c r="AW16" i="146"/>
  <c r="AY16" i="146" s="1"/>
  <c r="AW15" i="146"/>
  <c r="AX15" i="146" s="1"/>
  <c r="AW14" i="146"/>
  <c r="AY14" i="146" s="1"/>
  <c r="A12" i="146"/>
  <c r="A23" i="146" s="1"/>
  <c r="A55" i="146"/>
  <c r="BI80" i="145"/>
  <c r="BF80" i="145"/>
  <c r="BH80" i="145" s="1"/>
  <c r="BQ80" i="145" s="1"/>
  <c r="BE80" i="145"/>
  <c r="BB80" i="145"/>
  <c r="BD80" i="145" s="1"/>
  <c r="BA80" i="145"/>
  <c r="AX80" i="145"/>
  <c r="AZ80" i="145" s="1"/>
  <c r="BK80" i="145" s="1"/>
  <c r="AW80" i="145"/>
  <c r="BO79" i="145"/>
  <c r="BF79" i="145"/>
  <c r="BG79" i="145" s="1"/>
  <c r="BP79" i="145" s="1"/>
  <c r="BE79" i="145"/>
  <c r="BB79" i="145"/>
  <c r="BD79" i="145" s="1"/>
  <c r="BN79" i="145" s="1"/>
  <c r="BA79" i="145"/>
  <c r="AX79" i="145"/>
  <c r="AZ79" i="145" s="1"/>
  <c r="AW79" i="145"/>
  <c r="BL78" i="145"/>
  <c r="BF78" i="145"/>
  <c r="BG78" i="145" s="1"/>
  <c r="BE78" i="145"/>
  <c r="BB78" i="145"/>
  <c r="BC78" i="145" s="1"/>
  <c r="BM78" i="145" s="1"/>
  <c r="BA78" i="145"/>
  <c r="AX78" i="145"/>
  <c r="AY78" i="145" s="1"/>
  <c r="AW78" i="145"/>
  <c r="BI77" i="145"/>
  <c r="BF77" i="145"/>
  <c r="BG77" i="145" s="1"/>
  <c r="BP77" i="145" s="1"/>
  <c r="BE77" i="145"/>
  <c r="BO77" i="145" s="1"/>
  <c r="BB77" i="145"/>
  <c r="BD77" i="145" s="1"/>
  <c r="BA77" i="145"/>
  <c r="AX77" i="145"/>
  <c r="AZ77" i="145" s="1"/>
  <c r="AW77" i="145"/>
  <c r="BO76" i="145"/>
  <c r="BF76" i="145"/>
  <c r="BH76" i="145" s="1"/>
  <c r="BE76" i="145"/>
  <c r="BB76" i="145"/>
  <c r="BD76" i="145" s="1"/>
  <c r="BN76" i="145" s="1"/>
  <c r="BA76" i="145"/>
  <c r="BL76" i="145" s="1"/>
  <c r="AX76" i="145"/>
  <c r="AZ76" i="145" s="1"/>
  <c r="AW76" i="145"/>
  <c r="BO75" i="145"/>
  <c r="BL75" i="145"/>
  <c r="BI75" i="145"/>
  <c r="BF75" i="145"/>
  <c r="BE75" i="145"/>
  <c r="BB75" i="145"/>
  <c r="BC75" i="145" s="1"/>
  <c r="BA75" i="145"/>
  <c r="AX75" i="145"/>
  <c r="AZ75" i="145" s="1"/>
  <c r="BK75" i="145" s="1"/>
  <c r="AW75" i="145"/>
  <c r="BO74" i="145"/>
  <c r="BI74" i="145"/>
  <c r="BF74" i="145"/>
  <c r="BH74" i="145" s="1"/>
  <c r="BQ74" i="145" s="1"/>
  <c r="BE74" i="145"/>
  <c r="BB74" i="145"/>
  <c r="BC74" i="145" s="1"/>
  <c r="BA74" i="145"/>
  <c r="AX74" i="145"/>
  <c r="AZ74" i="145" s="1"/>
  <c r="BK74" i="145" s="1"/>
  <c r="AW74" i="145"/>
  <c r="BL73" i="145"/>
  <c r="BF73" i="145"/>
  <c r="BH73" i="145" s="1"/>
  <c r="BE73" i="145"/>
  <c r="BB73" i="145"/>
  <c r="BD73" i="145" s="1"/>
  <c r="BN73" i="145" s="1"/>
  <c r="BA73" i="145"/>
  <c r="AX73" i="145"/>
  <c r="AZ73" i="145" s="1"/>
  <c r="AW73" i="145"/>
  <c r="BI72" i="145"/>
  <c r="BF72" i="145"/>
  <c r="BH72" i="145" s="1"/>
  <c r="BQ72" i="145" s="1"/>
  <c r="BE72" i="145"/>
  <c r="BB72" i="145"/>
  <c r="BD72" i="145" s="1"/>
  <c r="BA72" i="145"/>
  <c r="AX72" i="145"/>
  <c r="AZ72" i="145" s="1"/>
  <c r="BK72" i="145" s="1"/>
  <c r="AW72" i="145"/>
  <c r="BO71" i="145"/>
  <c r="BL71" i="145"/>
  <c r="BF71" i="145"/>
  <c r="BH71" i="145" s="1"/>
  <c r="BE71" i="145"/>
  <c r="BB71" i="145"/>
  <c r="BD71" i="145" s="1"/>
  <c r="BN71" i="145" s="1"/>
  <c r="BA71" i="145"/>
  <c r="AX71" i="145"/>
  <c r="AZ71" i="145" s="1"/>
  <c r="BK71" i="145" s="1"/>
  <c r="AW71" i="145"/>
  <c r="BI71" i="145" s="1"/>
  <c r="BL70" i="145"/>
  <c r="BF70" i="145"/>
  <c r="BG70" i="145" s="1"/>
  <c r="BE70" i="145"/>
  <c r="BB70" i="145"/>
  <c r="BD70" i="145" s="1"/>
  <c r="BA70" i="145"/>
  <c r="AX70" i="145"/>
  <c r="AY70" i="145" s="1"/>
  <c r="AW70" i="145"/>
  <c r="BI69" i="145"/>
  <c r="BF69" i="145"/>
  <c r="BH69" i="145" s="1"/>
  <c r="BQ69" i="145" s="1"/>
  <c r="BE69" i="145"/>
  <c r="BO69" i="145" s="1"/>
  <c r="BB69" i="145"/>
  <c r="BD69" i="145" s="1"/>
  <c r="BA69" i="145"/>
  <c r="AX69" i="145"/>
  <c r="AZ69" i="145" s="1"/>
  <c r="AW69" i="145"/>
  <c r="BO68" i="145"/>
  <c r="BF68" i="145"/>
  <c r="BH68" i="145" s="1"/>
  <c r="BE68" i="145"/>
  <c r="BB68" i="145"/>
  <c r="BD68" i="145" s="1"/>
  <c r="BN68" i="145" s="1"/>
  <c r="BA68" i="145"/>
  <c r="BL68" i="145" s="1"/>
  <c r="AX68" i="145"/>
  <c r="AZ68" i="145" s="1"/>
  <c r="AW68" i="145"/>
  <c r="BO67" i="145"/>
  <c r="BL67" i="145"/>
  <c r="BI67" i="145"/>
  <c r="BF67" i="145"/>
  <c r="BH67" i="145" s="1"/>
  <c r="BQ67" i="145" s="1"/>
  <c r="BE67" i="145"/>
  <c r="BB67" i="145"/>
  <c r="BC67" i="145" s="1"/>
  <c r="BA67" i="145"/>
  <c r="AX67" i="145"/>
  <c r="AZ67" i="145" s="1"/>
  <c r="BK67" i="145" s="1"/>
  <c r="AW67" i="145"/>
  <c r="BO66" i="145"/>
  <c r="BI66" i="145"/>
  <c r="BF66" i="145"/>
  <c r="BH66" i="145" s="1"/>
  <c r="BQ66" i="145" s="1"/>
  <c r="BE66" i="145"/>
  <c r="BB66" i="145"/>
  <c r="BD66" i="145" s="1"/>
  <c r="BA66" i="145"/>
  <c r="AX66" i="145"/>
  <c r="AZ66" i="145" s="1"/>
  <c r="BK66" i="145" s="1"/>
  <c r="AW66" i="145"/>
  <c r="BL65" i="145"/>
  <c r="BF65" i="145"/>
  <c r="BH65" i="145" s="1"/>
  <c r="BE65" i="145"/>
  <c r="BB65" i="145"/>
  <c r="BD65" i="145" s="1"/>
  <c r="BN65" i="145" s="1"/>
  <c r="BA65" i="145"/>
  <c r="AX65" i="145"/>
  <c r="AZ65" i="145" s="1"/>
  <c r="AW65" i="145"/>
  <c r="BI64" i="145"/>
  <c r="BF64" i="145"/>
  <c r="BH64" i="145" s="1"/>
  <c r="BQ64" i="145" s="1"/>
  <c r="BE64" i="145"/>
  <c r="BB64" i="145"/>
  <c r="BD64" i="145" s="1"/>
  <c r="BA64" i="145"/>
  <c r="AX64" i="145"/>
  <c r="AZ64" i="145" s="1"/>
  <c r="BK64" i="145" s="1"/>
  <c r="AW64" i="145"/>
  <c r="BF63" i="145"/>
  <c r="BG63" i="145" s="1"/>
  <c r="BE63" i="145"/>
  <c r="BO63" i="145" s="1"/>
  <c r="BB63" i="145"/>
  <c r="BD63" i="145" s="1"/>
  <c r="BN63" i="145" s="1"/>
  <c r="BA63" i="145"/>
  <c r="BL63" i="145" s="1"/>
  <c r="AX63" i="145"/>
  <c r="AZ63" i="145" s="1"/>
  <c r="BK63" i="145" s="1"/>
  <c r="AW63" i="145"/>
  <c r="BI63" i="145" s="1"/>
  <c r="BF62" i="145"/>
  <c r="BH62" i="145" s="1"/>
  <c r="BE62" i="145"/>
  <c r="BB62" i="145"/>
  <c r="BD62" i="145" s="1"/>
  <c r="BA62" i="145"/>
  <c r="BL62" i="145" s="1"/>
  <c r="AX62" i="145"/>
  <c r="AZ62" i="145" s="1"/>
  <c r="AW62" i="145"/>
  <c r="BI61" i="145"/>
  <c r="BF61" i="145"/>
  <c r="BH61" i="145" s="1"/>
  <c r="BQ61" i="145" s="1"/>
  <c r="BE61" i="145"/>
  <c r="BO61" i="145" s="1"/>
  <c r="BB61" i="145"/>
  <c r="BD61" i="145" s="1"/>
  <c r="BA61" i="145"/>
  <c r="AX61" i="145"/>
  <c r="AY61" i="145" s="1"/>
  <c r="BJ61" i="145" s="1"/>
  <c r="AW61" i="145"/>
  <c r="BO60" i="145"/>
  <c r="BF60" i="145"/>
  <c r="BH60" i="145" s="1"/>
  <c r="BE60" i="145"/>
  <c r="BB60" i="145"/>
  <c r="BD60" i="145" s="1"/>
  <c r="BN60" i="145" s="1"/>
  <c r="BA60" i="145"/>
  <c r="BL60" i="145" s="1"/>
  <c r="AX60" i="145"/>
  <c r="AZ60" i="145" s="1"/>
  <c r="AW60" i="145"/>
  <c r="BO59" i="145"/>
  <c r="BL59" i="145"/>
  <c r="BI59" i="145"/>
  <c r="BF59" i="145"/>
  <c r="BH59" i="145" s="1"/>
  <c r="BQ59" i="145" s="1"/>
  <c r="BE59" i="145"/>
  <c r="BB59" i="145"/>
  <c r="BD59" i="145" s="1"/>
  <c r="BN59" i="145" s="1"/>
  <c r="BA59" i="145"/>
  <c r="AX59" i="145"/>
  <c r="AW59" i="145"/>
  <c r="BO58" i="145"/>
  <c r="BI58" i="145"/>
  <c r="BF58" i="145"/>
  <c r="BH58" i="145" s="1"/>
  <c r="BQ58" i="145" s="1"/>
  <c r="BE58" i="145"/>
  <c r="BB58" i="145"/>
  <c r="BD58" i="145" s="1"/>
  <c r="BA58" i="145"/>
  <c r="AX58" i="145"/>
  <c r="AZ58" i="145" s="1"/>
  <c r="BK58" i="145" s="1"/>
  <c r="AW58" i="145"/>
  <c r="BL57" i="145"/>
  <c r="BF57" i="145"/>
  <c r="BH57" i="145" s="1"/>
  <c r="BE57" i="145"/>
  <c r="BB57" i="145"/>
  <c r="BC57" i="145" s="1"/>
  <c r="BM57" i="145" s="1"/>
  <c r="BA57" i="145"/>
  <c r="AX57" i="145"/>
  <c r="AZ57" i="145" s="1"/>
  <c r="AW57" i="145"/>
  <c r="BI56" i="145"/>
  <c r="BF56" i="145"/>
  <c r="BH56" i="145" s="1"/>
  <c r="BQ56" i="145" s="1"/>
  <c r="BE56" i="145"/>
  <c r="BB56" i="145"/>
  <c r="BD56" i="145" s="1"/>
  <c r="BA56" i="145"/>
  <c r="AX56" i="145"/>
  <c r="AZ56" i="145" s="1"/>
  <c r="BK56" i="145" s="1"/>
  <c r="AW56" i="145"/>
  <c r="U54" i="145"/>
  <c r="N54" i="145"/>
  <c r="G54" i="145"/>
  <c r="A54" i="145"/>
  <c r="BE50" i="145"/>
  <c r="BD50" i="145"/>
  <c r="BC50" i="145"/>
  <c r="BB50" i="145"/>
  <c r="BA50" i="145"/>
  <c r="AZ50" i="145"/>
  <c r="AY50" i="145"/>
  <c r="AX50" i="145"/>
  <c r="AW50" i="145"/>
  <c r="BE49" i="145"/>
  <c r="BD49" i="145"/>
  <c r="BC49" i="145"/>
  <c r="BB49" i="145"/>
  <c r="BA49" i="145"/>
  <c r="AZ49" i="145"/>
  <c r="AY49" i="145"/>
  <c r="AX49" i="145"/>
  <c r="AW49" i="145"/>
  <c r="BE48" i="145"/>
  <c r="BD48" i="145"/>
  <c r="BC48" i="145"/>
  <c r="BB48" i="145"/>
  <c r="BA48" i="145"/>
  <c r="AZ48" i="145"/>
  <c r="AY48" i="145"/>
  <c r="AX48" i="145"/>
  <c r="AW48" i="145"/>
  <c r="BE47" i="145"/>
  <c r="BD47" i="145"/>
  <c r="BC47" i="145"/>
  <c r="BB47" i="145"/>
  <c r="BA47" i="145"/>
  <c r="AZ47" i="145"/>
  <c r="AY47" i="145"/>
  <c r="AX47" i="145"/>
  <c r="AW47" i="145"/>
  <c r="BE46" i="145"/>
  <c r="BD46" i="145"/>
  <c r="BC46" i="145"/>
  <c r="BB46" i="145"/>
  <c r="BA46" i="145"/>
  <c r="AZ46" i="145"/>
  <c r="AY46" i="145"/>
  <c r="AX46" i="145"/>
  <c r="AW46" i="145"/>
  <c r="BE45" i="145"/>
  <c r="BD45" i="145"/>
  <c r="BC45" i="145"/>
  <c r="BB45" i="145"/>
  <c r="BA45" i="145"/>
  <c r="AZ45" i="145"/>
  <c r="AY45" i="145"/>
  <c r="AX45" i="145"/>
  <c r="AW45" i="145"/>
  <c r="BE44" i="145"/>
  <c r="BD44" i="145"/>
  <c r="BC44" i="145"/>
  <c r="BB44" i="145"/>
  <c r="BA44" i="145"/>
  <c r="AZ44" i="145"/>
  <c r="AY44" i="145"/>
  <c r="AX44" i="145"/>
  <c r="AW44" i="145"/>
  <c r="BE43" i="145"/>
  <c r="BD43" i="145"/>
  <c r="BC43" i="145"/>
  <c r="BB43" i="145"/>
  <c r="BA43" i="145"/>
  <c r="AZ43" i="145"/>
  <c r="AY43" i="145"/>
  <c r="AX43" i="145"/>
  <c r="AW43" i="145"/>
  <c r="BE42" i="145"/>
  <c r="BD42" i="145"/>
  <c r="BC42" i="145"/>
  <c r="BB42" i="145"/>
  <c r="BA42" i="145"/>
  <c r="AZ42" i="145"/>
  <c r="AY42" i="145"/>
  <c r="AX42" i="145"/>
  <c r="AW42" i="145"/>
  <c r="BE41" i="145"/>
  <c r="BD41" i="145"/>
  <c r="BC41" i="145"/>
  <c r="BB41" i="145"/>
  <c r="BA41" i="145"/>
  <c r="AZ41" i="145"/>
  <c r="AY41" i="145"/>
  <c r="AX41" i="145"/>
  <c r="AW41" i="145"/>
  <c r="BE40" i="145"/>
  <c r="BD40" i="145"/>
  <c r="BC40" i="145"/>
  <c r="BB40" i="145"/>
  <c r="BA40" i="145"/>
  <c r="AZ40" i="145"/>
  <c r="AY40" i="145"/>
  <c r="AX40" i="145"/>
  <c r="AW40" i="145"/>
  <c r="BE39" i="145"/>
  <c r="BD39" i="145"/>
  <c r="BC39" i="145"/>
  <c r="BB39" i="145"/>
  <c r="BA39" i="145"/>
  <c r="AZ39" i="145"/>
  <c r="AY39" i="145"/>
  <c r="AX39" i="145"/>
  <c r="AW39" i="145"/>
  <c r="BE38" i="145"/>
  <c r="BD38" i="145"/>
  <c r="BC38" i="145"/>
  <c r="BB38" i="145"/>
  <c r="BA38" i="145"/>
  <c r="AZ38" i="145"/>
  <c r="AY38" i="145"/>
  <c r="AX38" i="145"/>
  <c r="AW38" i="145"/>
  <c r="BE37" i="145"/>
  <c r="BD37" i="145"/>
  <c r="BC37" i="145"/>
  <c r="BB37" i="145"/>
  <c r="BA37" i="145"/>
  <c r="AZ37" i="145"/>
  <c r="AY37" i="145"/>
  <c r="AX37" i="145"/>
  <c r="AW37" i="145"/>
  <c r="BE36" i="145"/>
  <c r="BD36" i="145"/>
  <c r="BC36" i="145"/>
  <c r="BB36" i="145"/>
  <c r="BA36" i="145"/>
  <c r="AZ36" i="145"/>
  <c r="AY36" i="145"/>
  <c r="AX36" i="145"/>
  <c r="AW36" i="145"/>
  <c r="BE35" i="145"/>
  <c r="BD35" i="145"/>
  <c r="BC35" i="145"/>
  <c r="BB35" i="145"/>
  <c r="BA35" i="145"/>
  <c r="AZ35" i="145"/>
  <c r="AY35" i="145"/>
  <c r="AX35" i="145"/>
  <c r="AW35" i="145"/>
  <c r="BE34" i="145"/>
  <c r="BD34" i="145"/>
  <c r="BC34" i="145"/>
  <c r="BB34" i="145"/>
  <c r="BA34" i="145"/>
  <c r="AZ34" i="145"/>
  <c r="AY34" i="145"/>
  <c r="AX34" i="145"/>
  <c r="AW34" i="145"/>
  <c r="BE33" i="145"/>
  <c r="BD33" i="145"/>
  <c r="BC33" i="145"/>
  <c r="BB33" i="145"/>
  <c r="BA33" i="145"/>
  <c r="AZ33" i="145"/>
  <c r="AY33" i="145"/>
  <c r="AX33" i="145"/>
  <c r="AW33" i="145"/>
  <c r="BE32" i="145"/>
  <c r="BD32" i="145"/>
  <c r="BC32" i="145"/>
  <c r="BB32" i="145"/>
  <c r="BA32" i="145"/>
  <c r="AZ32" i="145"/>
  <c r="AY32" i="145"/>
  <c r="AX32" i="145"/>
  <c r="AW32" i="145"/>
  <c r="BE31" i="145"/>
  <c r="BD31" i="145"/>
  <c r="BC31" i="145"/>
  <c r="BB31" i="145"/>
  <c r="BA31" i="145"/>
  <c r="AZ31" i="145"/>
  <c r="AY31" i="145"/>
  <c r="AX31" i="145"/>
  <c r="AW31" i="145"/>
  <c r="BE30" i="145"/>
  <c r="BD30" i="145"/>
  <c r="BC30" i="145"/>
  <c r="BB30" i="145"/>
  <c r="BA30" i="145"/>
  <c r="AZ30" i="145"/>
  <c r="AY30" i="145"/>
  <c r="AX30" i="145"/>
  <c r="AW30" i="145"/>
  <c r="BE29" i="145"/>
  <c r="BD29" i="145"/>
  <c r="BC29" i="145"/>
  <c r="BB29" i="145"/>
  <c r="BA29" i="145"/>
  <c r="AZ29" i="145"/>
  <c r="AY29" i="145"/>
  <c r="AX29" i="145"/>
  <c r="AW29" i="145"/>
  <c r="BE28" i="145"/>
  <c r="BD28" i="145"/>
  <c r="BC28" i="145"/>
  <c r="BB28" i="145"/>
  <c r="BA28" i="145"/>
  <c r="AZ28" i="145"/>
  <c r="AY28" i="145"/>
  <c r="AX28" i="145"/>
  <c r="AW28" i="145"/>
  <c r="BE27" i="145"/>
  <c r="BD27" i="145"/>
  <c r="BC27" i="145"/>
  <c r="BB27" i="145"/>
  <c r="BA27" i="145"/>
  <c r="AZ27" i="145"/>
  <c r="AY27" i="145"/>
  <c r="AX27" i="145"/>
  <c r="AW27" i="145"/>
  <c r="BE26" i="145"/>
  <c r="BD26" i="145"/>
  <c r="BC26" i="145"/>
  <c r="BB26" i="145"/>
  <c r="BA26" i="145"/>
  <c r="AZ26" i="145"/>
  <c r="AY26" i="145"/>
  <c r="AX26" i="145"/>
  <c r="AW26" i="145"/>
  <c r="O24" i="145"/>
  <c r="J24" i="145"/>
  <c r="E24" i="145"/>
  <c r="AW16" i="145"/>
  <c r="AY16" i="145" s="1"/>
  <c r="AW15" i="145"/>
  <c r="AY15" i="145" s="1"/>
  <c r="AW14" i="145"/>
  <c r="AY14" i="145" s="1"/>
  <c r="A12" i="145"/>
  <c r="A23" i="145" s="1"/>
  <c r="BO80" i="144"/>
  <c r="BI80" i="144"/>
  <c r="BF80" i="144"/>
  <c r="BG80" i="144" s="1"/>
  <c r="BP80" i="144" s="1"/>
  <c r="BE80" i="144"/>
  <c r="BB80" i="144"/>
  <c r="BC80" i="144" s="1"/>
  <c r="BA80" i="144"/>
  <c r="AX80" i="144"/>
  <c r="AZ80" i="144" s="1"/>
  <c r="AW80" i="144"/>
  <c r="BL79" i="144"/>
  <c r="BF79" i="144"/>
  <c r="BH79" i="144" s="1"/>
  <c r="BE79" i="144"/>
  <c r="BB79" i="144"/>
  <c r="BC79" i="144" s="1"/>
  <c r="BM79" i="144" s="1"/>
  <c r="BA79" i="144"/>
  <c r="AX79" i="144"/>
  <c r="AZ79" i="144" s="1"/>
  <c r="AW79" i="144"/>
  <c r="BO78" i="144"/>
  <c r="BI78" i="144"/>
  <c r="BF78" i="144"/>
  <c r="BH78" i="144" s="1"/>
  <c r="BQ78" i="144" s="1"/>
  <c r="BE78" i="144"/>
  <c r="BB78" i="144"/>
  <c r="BD78" i="144" s="1"/>
  <c r="BA78" i="144"/>
  <c r="AX78" i="144"/>
  <c r="AZ78" i="144" s="1"/>
  <c r="BK78" i="144" s="1"/>
  <c r="AW78" i="144"/>
  <c r="BO77" i="144"/>
  <c r="BL77" i="144"/>
  <c r="BI77" i="144"/>
  <c r="BF77" i="144"/>
  <c r="BH77" i="144" s="1"/>
  <c r="BQ77" i="144" s="1"/>
  <c r="BE77" i="144"/>
  <c r="BB77" i="144"/>
  <c r="BD77" i="144" s="1"/>
  <c r="BN77" i="144" s="1"/>
  <c r="BA77" i="144"/>
  <c r="AX77" i="144"/>
  <c r="AZ77" i="144" s="1"/>
  <c r="BK77" i="144" s="1"/>
  <c r="AW77" i="144"/>
  <c r="BL76" i="144"/>
  <c r="BF76" i="144"/>
  <c r="BE76" i="144"/>
  <c r="BB76" i="144"/>
  <c r="BD76" i="144" s="1"/>
  <c r="BA76" i="144"/>
  <c r="AX76" i="144"/>
  <c r="AY76" i="144" s="1"/>
  <c r="AW76" i="144"/>
  <c r="BI75" i="144"/>
  <c r="BF75" i="144"/>
  <c r="BG75" i="144" s="1"/>
  <c r="BP75" i="144" s="1"/>
  <c r="BE75" i="144"/>
  <c r="BO75" i="144" s="1"/>
  <c r="BB75" i="144"/>
  <c r="BD75" i="144" s="1"/>
  <c r="BA75" i="144"/>
  <c r="AX75" i="144"/>
  <c r="AY75" i="144" s="1"/>
  <c r="BJ75" i="144" s="1"/>
  <c r="AW75" i="144"/>
  <c r="BO74" i="144"/>
  <c r="BF74" i="144"/>
  <c r="BH74" i="144" s="1"/>
  <c r="BE74" i="144"/>
  <c r="BB74" i="144"/>
  <c r="BD74" i="144" s="1"/>
  <c r="BN74" i="144" s="1"/>
  <c r="BA74" i="144"/>
  <c r="BL74" i="144" s="1"/>
  <c r="AX74" i="144"/>
  <c r="AZ74" i="144" s="1"/>
  <c r="AW74" i="144"/>
  <c r="BO73" i="144"/>
  <c r="BL73" i="144"/>
  <c r="BF73" i="144"/>
  <c r="BG73" i="144" s="1"/>
  <c r="BP73" i="144" s="1"/>
  <c r="BE73" i="144"/>
  <c r="BB73" i="144"/>
  <c r="BD73" i="144" s="1"/>
  <c r="BN73" i="144" s="1"/>
  <c r="BA73" i="144"/>
  <c r="AX73" i="144"/>
  <c r="AY73" i="144" s="1"/>
  <c r="BJ73" i="144" s="1"/>
  <c r="AW73" i="144"/>
  <c r="BI73" i="144" s="1"/>
  <c r="BO72" i="144"/>
  <c r="BI72" i="144"/>
  <c r="BF72" i="144"/>
  <c r="BG72" i="144" s="1"/>
  <c r="BP72" i="144" s="1"/>
  <c r="BE72" i="144"/>
  <c r="BB72" i="144"/>
  <c r="BC72" i="144" s="1"/>
  <c r="BA72" i="144"/>
  <c r="AX72" i="144"/>
  <c r="AY72" i="144" s="1"/>
  <c r="AW72" i="144"/>
  <c r="BL71" i="144"/>
  <c r="BF71" i="144"/>
  <c r="BH71" i="144" s="1"/>
  <c r="BE71" i="144"/>
  <c r="BB71" i="144"/>
  <c r="BC71" i="144" s="1"/>
  <c r="BM71" i="144" s="1"/>
  <c r="BA71" i="144"/>
  <c r="AX71" i="144"/>
  <c r="AZ71" i="144" s="1"/>
  <c r="AW71" i="144"/>
  <c r="BO70" i="144"/>
  <c r="BI70" i="144"/>
  <c r="BF70" i="144"/>
  <c r="BH70" i="144" s="1"/>
  <c r="BQ70" i="144" s="1"/>
  <c r="BE70" i="144"/>
  <c r="BB70" i="144"/>
  <c r="BD70" i="144" s="1"/>
  <c r="BA70" i="144"/>
  <c r="AX70" i="144"/>
  <c r="AZ70" i="144" s="1"/>
  <c r="AW70" i="144"/>
  <c r="BO69" i="144"/>
  <c r="BL69" i="144"/>
  <c r="BI69" i="144"/>
  <c r="BF69" i="144"/>
  <c r="BG69" i="144" s="1"/>
  <c r="BP69" i="144" s="1"/>
  <c r="BE69" i="144"/>
  <c r="BB69" i="144"/>
  <c r="BD69" i="144" s="1"/>
  <c r="BN69" i="144" s="1"/>
  <c r="BA69" i="144"/>
  <c r="AX69" i="144"/>
  <c r="AY69" i="144" s="1"/>
  <c r="AW69" i="144"/>
  <c r="BL68" i="144"/>
  <c r="BF68" i="144"/>
  <c r="BG68" i="144" s="1"/>
  <c r="BE68" i="144"/>
  <c r="BB68" i="144"/>
  <c r="BC68" i="144" s="1"/>
  <c r="BM68" i="144" s="1"/>
  <c r="BA68" i="144"/>
  <c r="AX68" i="144"/>
  <c r="AY68" i="144" s="1"/>
  <c r="AW68" i="144"/>
  <c r="BI67" i="144"/>
  <c r="BF67" i="144"/>
  <c r="BE67" i="144"/>
  <c r="BO67" i="144" s="1"/>
  <c r="BB67" i="144"/>
  <c r="BD67" i="144" s="1"/>
  <c r="BA67" i="144"/>
  <c r="AX67" i="144"/>
  <c r="AY67" i="144" s="1"/>
  <c r="BJ67" i="144" s="1"/>
  <c r="AW67" i="144"/>
  <c r="BO66" i="144"/>
  <c r="BF66" i="144"/>
  <c r="BH66" i="144" s="1"/>
  <c r="BE66" i="144"/>
  <c r="BB66" i="144"/>
  <c r="BD66" i="144" s="1"/>
  <c r="BN66" i="144" s="1"/>
  <c r="BA66" i="144"/>
  <c r="BL66" i="144" s="1"/>
  <c r="AX66" i="144"/>
  <c r="AZ66" i="144" s="1"/>
  <c r="AW66" i="144"/>
  <c r="BO65" i="144"/>
  <c r="BL65" i="144"/>
  <c r="BF65" i="144"/>
  <c r="BH65" i="144" s="1"/>
  <c r="BE65" i="144"/>
  <c r="BB65" i="144"/>
  <c r="BC65" i="144" s="1"/>
  <c r="BM65" i="144" s="1"/>
  <c r="BA65" i="144"/>
  <c r="AX65" i="144"/>
  <c r="AZ65" i="144" s="1"/>
  <c r="BK65" i="144" s="1"/>
  <c r="AW65" i="144"/>
  <c r="BI65" i="144" s="1"/>
  <c r="BO64" i="144"/>
  <c r="BI64" i="144"/>
  <c r="BF64" i="144"/>
  <c r="BH64" i="144" s="1"/>
  <c r="BQ64" i="144" s="1"/>
  <c r="BE64" i="144"/>
  <c r="BB64" i="144"/>
  <c r="BC64" i="144" s="1"/>
  <c r="BA64" i="144"/>
  <c r="AX64" i="144"/>
  <c r="AY64" i="144" s="1"/>
  <c r="AW64" i="144"/>
  <c r="BL63" i="144"/>
  <c r="BF63" i="144"/>
  <c r="BH63" i="144" s="1"/>
  <c r="BE63" i="144"/>
  <c r="BB63" i="144"/>
  <c r="BC63" i="144" s="1"/>
  <c r="BM63" i="144" s="1"/>
  <c r="BA63" i="144"/>
  <c r="AX63" i="144"/>
  <c r="AZ63" i="144" s="1"/>
  <c r="AW63" i="144"/>
  <c r="BO62" i="144"/>
  <c r="BI62" i="144"/>
  <c r="BF62" i="144"/>
  <c r="BH62" i="144" s="1"/>
  <c r="BQ62" i="144" s="1"/>
  <c r="BE62" i="144"/>
  <c r="BB62" i="144"/>
  <c r="BC62" i="144" s="1"/>
  <c r="BA62" i="144"/>
  <c r="BL62" i="144" s="1"/>
  <c r="AX62" i="144"/>
  <c r="AZ62" i="144" s="1"/>
  <c r="BK62" i="144" s="1"/>
  <c r="AW62" i="144"/>
  <c r="BO61" i="144"/>
  <c r="BI61" i="144"/>
  <c r="BF61" i="144"/>
  <c r="BH61" i="144" s="1"/>
  <c r="BQ61" i="144" s="1"/>
  <c r="BE61" i="144"/>
  <c r="BB61" i="144"/>
  <c r="BC61" i="144" s="1"/>
  <c r="BA61" i="144"/>
  <c r="AX61" i="144"/>
  <c r="AY61" i="144" s="1"/>
  <c r="AW61" i="144"/>
  <c r="BL60" i="144"/>
  <c r="BF60" i="144"/>
  <c r="BH60" i="144" s="1"/>
  <c r="BE60" i="144"/>
  <c r="BB60" i="144"/>
  <c r="BD60" i="144" s="1"/>
  <c r="BN60" i="144" s="1"/>
  <c r="BA60" i="144"/>
  <c r="AX60" i="144"/>
  <c r="AZ60" i="144" s="1"/>
  <c r="AW60" i="144"/>
  <c r="BI59" i="144"/>
  <c r="BF59" i="144"/>
  <c r="BG59" i="144" s="1"/>
  <c r="BP59" i="144" s="1"/>
  <c r="BE59" i="144"/>
  <c r="BO59" i="144" s="1"/>
  <c r="BB59" i="144"/>
  <c r="BD59" i="144" s="1"/>
  <c r="BA59" i="144"/>
  <c r="AX59" i="144"/>
  <c r="AY59" i="144" s="1"/>
  <c r="BJ59" i="144" s="1"/>
  <c r="AW59" i="144"/>
  <c r="BF58" i="144"/>
  <c r="BG58" i="144" s="1"/>
  <c r="BE58" i="144"/>
  <c r="BO58" i="144" s="1"/>
  <c r="BB58" i="144"/>
  <c r="BD58" i="144" s="1"/>
  <c r="BN58" i="144" s="1"/>
  <c r="BA58" i="144"/>
  <c r="BL58" i="144" s="1"/>
  <c r="AX58" i="144"/>
  <c r="AY58" i="144" s="1"/>
  <c r="AW58" i="144"/>
  <c r="BF57" i="144"/>
  <c r="BE57" i="144"/>
  <c r="BB57" i="144"/>
  <c r="BD57" i="144" s="1"/>
  <c r="BA57" i="144"/>
  <c r="AX57" i="144"/>
  <c r="AZ57" i="144" s="1"/>
  <c r="AW57" i="144"/>
  <c r="BF56" i="144"/>
  <c r="BG56" i="144" s="1"/>
  <c r="BE56" i="144"/>
  <c r="BB56" i="144"/>
  <c r="BD56" i="144" s="1"/>
  <c r="BN56" i="144" s="1"/>
  <c r="BA56" i="144"/>
  <c r="AX56" i="144"/>
  <c r="AY56" i="144" s="1"/>
  <c r="BJ56" i="144" s="1"/>
  <c r="AW56" i="144"/>
  <c r="U54" i="144"/>
  <c r="N54" i="144"/>
  <c r="G54" i="144"/>
  <c r="A54" i="144"/>
  <c r="BE50" i="144"/>
  <c r="BD50" i="144"/>
  <c r="BC50" i="144"/>
  <c r="BB50" i="144"/>
  <c r="BA50" i="144"/>
  <c r="AZ50" i="144"/>
  <c r="AY50" i="144"/>
  <c r="AX50" i="144"/>
  <c r="AW50" i="144"/>
  <c r="BE49" i="144"/>
  <c r="BD49" i="144"/>
  <c r="BC49" i="144"/>
  <c r="BB49" i="144"/>
  <c r="BA49" i="144"/>
  <c r="AZ49" i="144"/>
  <c r="AY49" i="144"/>
  <c r="AX49" i="144"/>
  <c r="AW49" i="144"/>
  <c r="BE48" i="144"/>
  <c r="BD48" i="144"/>
  <c r="BC48" i="144"/>
  <c r="BB48" i="144"/>
  <c r="BA48" i="144"/>
  <c r="AZ48" i="144"/>
  <c r="AY48" i="144"/>
  <c r="AX48" i="144"/>
  <c r="AW48" i="144"/>
  <c r="BE47" i="144"/>
  <c r="BD47" i="144"/>
  <c r="BC47" i="144"/>
  <c r="BB47" i="144"/>
  <c r="BA47" i="144"/>
  <c r="AZ47" i="144"/>
  <c r="AY47" i="144"/>
  <c r="AX47" i="144"/>
  <c r="AW47" i="144"/>
  <c r="BE46" i="144"/>
  <c r="BD46" i="144"/>
  <c r="BC46" i="144"/>
  <c r="BB46" i="144"/>
  <c r="BA46" i="144"/>
  <c r="AZ46" i="144"/>
  <c r="AY46" i="144"/>
  <c r="AX46" i="144"/>
  <c r="AW46" i="144"/>
  <c r="BE45" i="144"/>
  <c r="BD45" i="144"/>
  <c r="BC45" i="144"/>
  <c r="BB45" i="144"/>
  <c r="BA45" i="144"/>
  <c r="AZ45" i="144"/>
  <c r="AY45" i="144"/>
  <c r="AX45" i="144"/>
  <c r="AW45" i="144"/>
  <c r="BE44" i="144"/>
  <c r="BD44" i="144"/>
  <c r="BC44" i="144"/>
  <c r="BB44" i="144"/>
  <c r="BA44" i="144"/>
  <c r="AZ44" i="144"/>
  <c r="AY44" i="144"/>
  <c r="AX44" i="144"/>
  <c r="AW44" i="144"/>
  <c r="BE43" i="144"/>
  <c r="BD43" i="144"/>
  <c r="BC43" i="144"/>
  <c r="BB43" i="144"/>
  <c r="BA43" i="144"/>
  <c r="AZ43" i="144"/>
  <c r="AY43" i="144"/>
  <c r="AX43" i="144"/>
  <c r="AW43" i="144"/>
  <c r="BE42" i="144"/>
  <c r="BD42" i="144"/>
  <c r="BC42" i="144"/>
  <c r="BB42" i="144"/>
  <c r="BA42" i="144"/>
  <c r="AZ42" i="144"/>
  <c r="AY42" i="144"/>
  <c r="AX42" i="144"/>
  <c r="AW42" i="144"/>
  <c r="BE41" i="144"/>
  <c r="BD41" i="144"/>
  <c r="BC41" i="144"/>
  <c r="BB41" i="144"/>
  <c r="BA41" i="144"/>
  <c r="AZ41" i="144"/>
  <c r="AY41" i="144"/>
  <c r="AX41" i="144"/>
  <c r="AW41" i="144"/>
  <c r="BE40" i="144"/>
  <c r="BD40" i="144"/>
  <c r="BC40" i="144"/>
  <c r="BB40" i="144"/>
  <c r="BA40" i="144"/>
  <c r="AZ40" i="144"/>
  <c r="AY40" i="144"/>
  <c r="AX40" i="144"/>
  <c r="AW40" i="144"/>
  <c r="BE39" i="144"/>
  <c r="BD39" i="144"/>
  <c r="BC39" i="144"/>
  <c r="BB39" i="144"/>
  <c r="BA39" i="144"/>
  <c r="AZ39" i="144"/>
  <c r="AY39" i="144"/>
  <c r="AX39" i="144"/>
  <c r="AW39" i="144"/>
  <c r="BE38" i="144"/>
  <c r="BD38" i="144"/>
  <c r="BC38" i="144"/>
  <c r="BB38" i="144"/>
  <c r="BA38" i="144"/>
  <c r="AZ38" i="144"/>
  <c r="AY38" i="144"/>
  <c r="AX38" i="144"/>
  <c r="AW38" i="144"/>
  <c r="BE37" i="144"/>
  <c r="BD37" i="144"/>
  <c r="BC37" i="144"/>
  <c r="BB37" i="144"/>
  <c r="BA37" i="144"/>
  <c r="AZ37" i="144"/>
  <c r="AY37" i="144"/>
  <c r="AX37" i="144"/>
  <c r="AW37" i="144"/>
  <c r="BE36" i="144"/>
  <c r="BD36" i="144"/>
  <c r="BC36" i="144"/>
  <c r="BB36" i="144"/>
  <c r="BA36" i="144"/>
  <c r="AZ36" i="144"/>
  <c r="AY36" i="144"/>
  <c r="AX36" i="144"/>
  <c r="AW36" i="144"/>
  <c r="BE35" i="144"/>
  <c r="BD35" i="144"/>
  <c r="BC35" i="144"/>
  <c r="BB35" i="144"/>
  <c r="BA35" i="144"/>
  <c r="AZ35" i="144"/>
  <c r="AY35" i="144"/>
  <c r="AX35" i="144"/>
  <c r="AW35" i="144"/>
  <c r="BE34" i="144"/>
  <c r="BD34" i="144"/>
  <c r="BC34" i="144"/>
  <c r="BB34" i="144"/>
  <c r="BA34" i="144"/>
  <c r="AZ34" i="144"/>
  <c r="AY34" i="144"/>
  <c r="AX34" i="144"/>
  <c r="AW34" i="144"/>
  <c r="BE33" i="144"/>
  <c r="BD33" i="144"/>
  <c r="BC33" i="144"/>
  <c r="BB33" i="144"/>
  <c r="BA33" i="144"/>
  <c r="AZ33" i="144"/>
  <c r="AY33" i="144"/>
  <c r="AX33" i="144"/>
  <c r="AW33" i="144"/>
  <c r="BE32" i="144"/>
  <c r="BD32" i="144"/>
  <c r="BC32" i="144"/>
  <c r="BB32" i="144"/>
  <c r="BA32" i="144"/>
  <c r="AZ32" i="144"/>
  <c r="AY32" i="144"/>
  <c r="AX32" i="144"/>
  <c r="AW32" i="144"/>
  <c r="BE31" i="144"/>
  <c r="BD31" i="144"/>
  <c r="BC31" i="144"/>
  <c r="BB31" i="144"/>
  <c r="BA31" i="144"/>
  <c r="AZ31" i="144"/>
  <c r="AY31" i="144"/>
  <c r="AX31" i="144"/>
  <c r="AW31" i="144"/>
  <c r="BE30" i="144"/>
  <c r="BD30" i="144"/>
  <c r="BC30" i="144"/>
  <c r="BB30" i="144"/>
  <c r="BA30" i="144"/>
  <c r="AZ30" i="144"/>
  <c r="AY30" i="144"/>
  <c r="AX30" i="144"/>
  <c r="AW30" i="144"/>
  <c r="BE29" i="144"/>
  <c r="BD29" i="144"/>
  <c r="BC29" i="144"/>
  <c r="BB29" i="144"/>
  <c r="BA29" i="144"/>
  <c r="AZ29" i="144"/>
  <c r="AY29" i="144"/>
  <c r="AX29" i="144"/>
  <c r="AW29" i="144"/>
  <c r="BE28" i="144"/>
  <c r="BD28" i="144"/>
  <c r="BC28" i="144"/>
  <c r="BB28" i="144"/>
  <c r="BA28" i="144"/>
  <c r="AZ28" i="144"/>
  <c r="AY28" i="144"/>
  <c r="AX28" i="144"/>
  <c r="AW28" i="144"/>
  <c r="BE27" i="144"/>
  <c r="BD27" i="144"/>
  <c r="BC27" i="144"/>
  <c r="BB27" i="144"/>
  <c r="BA27" i="144"/>
  <c r="AZ27" i="144"/>
  <c r="AY27" i="144"/>
  <c r="AX27" i="144"/>
  <c r="AW27" i="144"/>
  <c r="BE26" i="144"/>
  <c r="BD26" i="144"/>
  <c r="BC26" i="144"/>
  <c r="BB26" i="144"/>
  <c r="BA26" i="144"/>
  <c r="AZ26" i="144"/>
  <c r="AY26" i="144"/>
  <c r="AX26" i="144"/>
  <c r="AW26" i="144"/>
  <c r="O24" i="144"/>
  <c r="J24" i="144"/>
  <c r="E24" i="144"/>
  <c r="AW16" i="144"/>
  <c r="AX16" i="144" s="1"/>
  <c r="AW15" i="144"/>
  <c r="AX15" i="144" s="1"/>
  <c r="AW14" i="144"/>
  <c r="AX14" i="144" s="1"/>
  <c r="A12" i="144"/>
  <c r="A23" i="144" s="1"/>
  <c r="BF80" i="143"/>
  <c r="BH80" i="143" s="1"/>
  <c r="BE80" i="143"/>
  <c r="BO80" i="143" s="1"/>
  <c r="BB80" i="143"/>
  <c r="BD80" i="143" s="1"/>
  <c r="BA80" i="143"/>
  <c r="AX80" i="143"/>
  <c r="AY80" i="143" s="1"/>
  <c r="AW80" i="143"/>
  <c r="BI80" i="143" s="1"/>
  <c r="BL79" i="143"/>
  <c r="BF79" i="143"/>
  <c r="BH79" i="143" s="1"/>
  <c r="BE79" i="143"/>
  <c r="BB79" i="143"/>
  <c r="BC79" i="143" s="1"/>
  <c r="BM79" i="143" s="1"/>
  <c r="BA79" i="143"/>
  <c r="AX79" i="143"/>
  <c r="AZ79" i="143" s="1"/>
  <c r="AW79" i="143"/>
  <c r="BI78" i="143"/>
  <c r="BF78" i="143"/>
  <c r="BH78" i="143" s="1"/>
  <c r="BE78" i="143"/>
  <c r="BO78" i="143" s="1"/>
  <c r="BB78" i="143"/>
  <c r="BC78" i="143" s="1"/>
  <c r="BA78" i="143"/>
  <c r="AX78" i="143"/>
  <c r="AZ78" i="143" s="1"/>
  <c r="BK78" i="143" s="1"/>
  <c r="AW78" i="143"/>
  <c r="BL77" i="143"/>
  <c r="BF77" i="143"/>
  <c r="BH77" i="143" s="1"/>
  <c r="BE77" i="143"/>
  <c r="BO77" i="143" s="1"/>
  <c r="BB77" i="143"/>
  <c r="BC77" i="143" s="1"/>
  <c r="BA77" i="143"/>
  <c r="AX77" i="143"/>
  <c r="AZ77" i="143" s="1"/>
  <c r="AW77" i="143"/>
  <c r="BL76" i="143"/>
  <c r="BI76" i="143"/>
  <c r="BF76" i="143"/>
  <c r="BH76" i="143" s="1"/>
  <c r="BE76" i="143"/>
  <c r="BB76" i="143"/>
  <c r="BD76" i="143" s="1"/>
  <c r="BA76" i="143"/>
  <c r="AX76" i="143"/>
  <c r="AZ76" i="143" s="1"/>
  <c r="BK76" i="143" s="1"/>
  <c r="AW76" i="143"/>
  <c r="BI75" i="143"/>
  <c r="BF75" i="143"/>
  <c r="BG75" i="143" s="1"/>
  <c r="BE75" i="143"/>
  <c r="BO75" i="143" s="1"/>
  <c r="BB75" i="143"/>
  <c r="BD75" i="143" s="1"/>
  <c r="BA75" i="143"/>
  <c r="AX75" i="143"/>
  <c r="AY75" i="143" s="1"/>
  <c r="BJ75" i="143" s="1"/>
  <c r="AW75" i="143"/>
  <c r="BF74" i="143"/>
  <c r="BG74" i="143" s="1"/>
  <c r="BE74" i="143"/>
  <c r="BO74" i="143" s="1"/>
  <c r="BB74" i="143"/>
  <c r="BD74" i="143" s="1"/>
  <c r="BN74" i="143" s="1"/>
  <c r="BA74" i="143"/>
  <c r="BL74" i="143" s="1"/>
  <c r="AX74" i="143"/>
  <c r="AY74" i="143" s="1"/>
  <c r="AW74" i="143"/>
  <c r="BO73" i="143"/>
  <c r="BL73" i="143"/>
  <c r="BF73" i="143"/>
  <c r="BG73" i="143" s="1"/>
  <c r="BE73" i="143"/>
  <c r="BB73" i="143"/>
  <c r="BD73" i="143" s="1"/>
  <c r="BN73" i="143" s="1"/>
  <c r="BA73" i="143"/>
  <c r="AX73" i="143"/>
  <c r="AY73" i="143" s="1"/>
  <c r="BJ73" i="143" s="1"/>
  <c r="AW73" i="143"/>
  <c r="BI73" i="143" s="1"/>
  <c r="BO72" i="143"/>
  <c r="BF72" i="143"/>
  <c r="BH72" i="143" s="1"/>
  <c r="BE72" i="143"/>
  <c r="BB72" i="143"/>
  <c r="BD72" i="143" s="1"/>
  <c r="BA72" i="143"/>
  <c r="AX72" i="143"/>
  <c r="AZ72" i="143" s="1"/>
  <c r="AW72" i="143"/>
  <c r="BI72" i="143" s="1"/>
  <c r="BL71" i="143"/>
  <c r="BF71" i="143"/>
  <c r="BG71" i="143" s="1"/>
  <c r="BE71" i="143"/>
  <c r="BB71" i="143"/>
  <c r="BC71" i="143" s="1"/>
  <c r="BM71" i="143" s="1"/>
  <c r="BA71" i="143"/>
  <c r="AX71" i="143"/>
  <c r="AZ71" i="143" s="1"/>
  <c r="AW71" i="143"/>
  <c r="BO70" i="143"/>
  <c r="BI70" i="143"/>
  <c r="BF70" i="143"/>
  <c r="BH70" i="143" s="1"/>
  <c r="BQ70" i="143" s="1"/>
  <c r="BE70" i="143"/>
  <c r="BB70" i="143"/>
  <c r="BC70" i="143" s="1"/>
  <c r="BA70" i="143"/>
  <c r="AX70" i="143"/>
  <c r="AZ70" i="143" s="1"/>
  <c r="AW70" i="143"/>
  <c r="BO69" i="143"/>
  <c r="BL69" i="143"/>
  <c r="BF69" i="143"/>
  <c r="BH69" i="143" s="1"/>
  <c r="BE69" i="143"/>
  <c r="BB69" i="143"/>
  <c r="BC69" i="143" s="1"/>
  <c r="BA69" i="143"/>
  <c r="AX69" i="143"/>
  <c r="AZ69" i="143" s="1"/>
  <c r="BK69" i="143" s="1"/>
  <c r="AW69" i="143"/>
  <c r="BI69" i="143" s="1"/>
  <c r="BO68" i="143"/>
  <c r="BL68" i="143"/>
  <c r="BI68" i="143"/>
  <c r="BF68" i="143"/>
  <c r="BH68" i="143" s="1"/>
  <c r="BE68" i="143"/>
  <c r="BB68" i="143"/>
  <c r="BD68" i="143" s="1"/>
  <c r="BA68" i="143"/>
  <c r="AX68" i="143"/>
  <c r="AZ68" i="143" s="1"/>
  <c r="BK68" i="143" s="1"/>
  <c r="AW68" i="143"/>
  <c r="BI67" i="143"/>
  <c r="BF67" i="143"/>
  <c r="BG67" i="143" s="1"/>
  <c r="BP67" i="143" s="1"/>
  <c r="BE67" i="143"/>
  <c r="BO67" i="143" s="1"/>
  <c r="BB67" i="143"/>
  <c r="BC67" i="143" s="1"/>
  <c r="BA67" i="143"/>
  <c r="AX67" i="143"/>
  <c r="AY67" i="143" s="1"/>
  <c r="AW67" i="143"/>
  <c r="BF66" i="143"/>
  <c r="BG66" i="143" s="1"/>
  <c r="BE66" i="143"/>
  <c r="BO66" i="143" s="1"/>
  <c r="BB66" i="143"/>
  <c r="BD66" i="143" s="1"/>
  <c r="BN66" i="143" s="1"/>
  <c r="BA66" i="143"/>
  <c r="BL66" i="143" s="1"/>
  <c r="AX66" i="143"/>
  <c r="AY66" i="143" s="1"/>
  <c r="AW66" i="143"/>
  <c r="BL65" i="143"/>
  <c r="BF65" i="143"/>
  <c r="BG65" i="143" s="1"/>
  <c r="BE65" i="143"/>
  <c r="BO65" i="143" s="1"/>
  <c r="BB65" i="143"/>
  <c r="BD65" i="143" s="1"/>
  <c r="BN65" i="143" s="1"/>
  <c r="BA65" i="143"/>
  <c r="AX65" i="143"/>
  <c r="AY65" i="143" s="1"/>
  <c r="AW65" i="143"/>
  <c r="BI65" i="143" s="1"/>
  <c r="BF64" i="143"/>
  <c r="BG64" i="143" s="1"/>
  <c r="BE64" i="143"/>
  <c r="BO64" i="143" s="1"/>
  <c r="BB64" i="143"/>
  <c r="BD64" i="143" s="1"/>
  <c r="BA64" i="143"/>
  <c r="AX64" i="143"/>
  <c r="AY64" i="143" s="1"/>
  <c r="AW64" i="143"/>
  <c r="BI64" i="143" s="1"/>
  <c r="BL63" i="143"/>
  <c r="BF63" i="143"/>
  <c r="BG63" i="143" s="1"/>
  <c r="BE63" i="143"/>
  <c r="BB63" i="143"/>
  <c r="BC63" i="143" s="1"/>
  <c r="BM63" i="143" s="1"/>
  <c r="BA63" i="143"/>
  <c r="AX63" i="143"/>
  <c r="AY63" i="143" s="1"/>
  <c r="AW63" i="143"/>
  <c r="BI62" i="143"/>
  <c r="BF62" i="143"/>
  <c r="BH62" i="143" s="1"/>
  <c r="BE62" i="143"/>
  <c r="BO62" i="143" s="1"/>
  <c r="BB62" i="143"/>
  <c r="BC62" i="143" s="1"/>
  <c r="BA62" i="143"/>
  <c r="AX62" i="143"/>
  <c r="AZ62" i="143" s="1"/>
  <c r="AW62" i="143"/>
  <c r="BL61" i="143"/>
  <c r="BF61" i="143"/>
  <c r="BH61" i="143" s="1"/>
  <c r="BE61" i="143"/>
  <c r="BO61" i="143" s="1"/>
  <c r="BB61" i="143"/>
  <c r="BC61" i="143" s="1"/>
  <c r="BA61" i="143"/>
  <c r="AX61" i="143"/>
  <c r="AZ61" i="143" s="1"/>
  <c r="BK61" i="143" s="1"/>
  <c r="AW61" i="143"/>
  <c r="BI61" i="143" s="1"/>
  <c r="BL60" i="143"/>
  <c r="BI60" i="143"/>
  <c r="BF60" i="143"/>
  <c r="BG60" i="143" s="1"/>
  <c r="BE60" i="143"/>
  <c r="BO60" i="143" s="1"/>
  <c r="BB60" i="143"/>
  <c r="BD60" i="143" s="1"/>
  <c r="BA60" i="143"/>
  <c r="AX60" i="143"/>
  <c r="AY60" i="143" s="1"/>
  <c r="AW60" i="143"/>
  <c r="BI59" i="143"/>
  <c r="BF59" i="143"/>
  <c r="BG59" i="143" s="1"/>
  <c r="BE59" i="143"/>
  <c r="BO59" i="143" s="1"/>
  <c r="BB59" i="143"/>
  <c r="BC59" i="143" s="1"/>
  <c r="BA59" i="143"/>
  <c r="AX59" i="143"/>
  <c r="AY59" i="143" s="1"/>
  <c r="AW59" i="143"/>
  <c r="BF58" i="143"/>
  <c r="BG58" i="143" s="1"/>
  <c r="BE58" i="143"/>
  <c r="BO58" i="143" s="1"/>
  <c r="BB58" i="143"/>
  <c r="BD58" i="143" s="1"/>
  <c r="BN58" i="143" s="1"/>
  <c r="BA58" i="143"/>
  <c r="BL58" i="143" s="1"/>
  <c r="AX58" i="143"/>
  <c r="AY58" i="143" s="1"/>
  <c r="AW58" i="143"/>
  <c r="BO57" i="143"/>
  <c r="BL57" i="143"/>
  <c r="BF57" i="143"/>
  <c r="BG57" i="143" s="1"/>
  <c r="BB57" i="143"/>
  <c r="BD57" i="143" s="1"/>
  <c r="BN57" i="143" s="1"/>
  <c r="BA57" i="143"/>
  <c r="AX57" i="143"/>
  <c r="AY57" i="143" s="1"/>
  <c r="BJ57" i="143" s="1"/>
  <c r="AW57" i="143"/>
  <c r="BI57" i="143" s="1"/>
  <c r="BO56" i="143"/>
  <c r="BL56" i="143"/>
  <c r="BF56" i="143"/>
  <c r="BH56" i="143" s="1"/>
  <c r="BB56" i="143"/>
  <c r="BC56" i="143" s="1"/>
  <c r="BM56" i="143" s="1"/>
  <c r="BA56" i="143"/>
  <c r="AX56" i="143"/>
  <c r="AZ56" i="143" s="1"/>
  <c r="AW56" i="143"/>
  <c r="BI56" i="143" s="1"/>
  <c r="U54" i="143"/>
  <c r="N54" i="143"/>
  <c r="G54" i="143"/>
  <c r="A54" i="143"/>
  <c r="BE50" i="143"/>
  <c r="BD50" i="143"/>
  <c r="BC50" i="143"/>
  <c r="BB50" i="143"/>
  <c r="BA50" i="143"/>
  <c r="AZ50" i="143"/>
  <c r="AY50" i="143"/>
  <c r="AX50" i="143"/>
  <c r="AW50" i="143"/>
  <c r="BE49" i="143"/>
  <c r="BD49" i="143"/>
  <c r="BC49" i="143"/>
  <c r="BB49" i="143"/>
  <c r="BA49" i="143"/>
  <c r="AZ49" i="143"/>
  <c r="AY49" i="143"/>
  <c r="AX49" i="143"/>
  <c r="AW49" i="143"/>
  <c r="BE48" i="143"/>
  <c r="BD48" i="143"/>
  <c r="BC48" i="143"/>
  <c r="BB48" i="143"/>
  <c r="BA48" i="143"/>
  <c r="AZ48" i="143"/>
  <c r="AY48" i="143"/>
  <c r="AX48" i="143"/>
  <c r="AW48" i="143"/>
  <c r="BE47" i="143"/>
  <c r="BD47" i="143"/>
  <c r="BC47" i="143"/>
  <c r="BB47" i="143"/>
  <c r="BA47" i="143"/>
  <c r="AZ47" i="143"/>
  <c r="AY47" i="143"/>
  <c r="AX47" i="143"/>
  <c r="AW47" i="143"/>
  <c r="BE46" i="143"/>
  <c r="BD46" i="143"/>
  <c r="BC46" i="143"/>
  <c r="BB46" i="143"/>
  <c r="BA46" i="143"/>
  <c r="AZ46" i="143"/>
  <c r="AY46" i="143"/>
  <c r="AX46" i="143"/>
  <c r="AW46" i="143"/>
  <c r="BE45" i="143"/>
  <c r="BD45" i="143"/>
  <c r="BC45" i="143"/>
  <c r="BB45" i="143"/>
  <c r="BA45" i="143"/>
  <c r="AZ45" i="143"/>
  <c r="AY45" i="143"/>
  <c r="AX45" i="143"/>
  <c r="AW45" i="143"/>
  <c r="BE44" i="143"/>
  <c r="BD44" i="143"/>
  <c r="BC44" i="143"/>
  <c r="BB44" i="143"/>
  <c r="BA44" i="143"/>
  <c r="AZ44" i="143"/>
  <c r="AY44" i="143"/>
  <c r="AX44" i="143"/>
  <c r="AW44" i="143"/>
  <c r="BE43" i="143"/>
  <c r="BD43" i="143"/>
  <c r="BC43" i="143"/>
  <c r="BB43" i="143"/>
  <c r="BA43" i="143"/>
  <c r="AZ43" i="143"/>
  <c r="AY43" i="143"/>
  <c r="AX43" i="143"/>
  <c r="AW43" i="143"/>
  <c r="BE42" i="143"/>
  <c r="BD42" i="143"/>
  <c r="BC42" i="143"/>
  <c r="BB42" i="143"/>
  <c r="BA42" i="143"/>
  <c r="AZ42" i="143"/>
  <c r="AY42" i="143"/>
  <c r="AX42" i="143"/>
  <c r="AW42" i="143"/>
  <c r="BE41" i="143"/>
  <c r="BD41" i="143"/>
  <c r="BC41" i="143"/>
  <c r="BB41" i="143"/>
  <c r="BA41" i="143"/>
  <c r="AZ41" i="143"/>
  <c r="AY41" i="143"/>
  <c r="AX41" i="143"/>
  <c r="AW41" i="143"/>
  <c r="BE40" i="143"/>
  <c r="BD40" i="143"/>
  <c r="BC40" i="143"/>
  <c r="BB40" i="143"/>
  <c r="BA40" i="143"/>
  <c r="AZ40" i="143"/>
  <c r="AY40" i="143"/>
  <c r="AX40" i="143"/>
  <c r="AW40" i="143"/>
  <c r="BE39" i="143"/>
  <c r="BD39" i="143"/>
  <c r="BC39" i="143"/>
  <c r="BB39" i="143"/>
  <c r="BA39" i="143"/>
  <c r="AZ39" i="143"/>
  <c r="AY39" i="143"/>
  <c r="AX39" i="143"/>
  <c r="AW39" i="143"/>
  <c r="BE38" i="143"/>
  <c r="BD38" i="143"/>
  <c r="BC38" i="143"/>
  <c r="BB38" i="143"/>
  <c r="BA38" i="143"/>
  <c r="AZ38" i="143"/>
  <c r="AY38" i="143"/>
  <c r="AX38" i="143"/>
  <c r="AW38" i="143"/>
  <c r="BE37" i="143"/>
  <c r="BD37" i="143"/>
  <c r="BC37" i="143"/>
  <c r="BB37" i="143"/>
  <c r="BA37" i="143"/>
  <c r="AZ37" i="143"/>
  <c r="AY37" i="143"/>
  <c r="AX37" i="143"/>
  <c r="AW37" i="143"/>
  <c r="BE36" i="143"/>
  <c r="BD36" i="143"/>
  <c r="BC36" i="143"/>
  <c r="BB36" i="143"/>
  <c r="BA36" i="143"/>
  <c r="AZ36" i="143"/>
  <c r="AY36" i="143"/>
  <c r="AX36" i="143"/>
  <c r="AW36" i="143"/>
  <c r="BE35" i="143"/>
  <c r="BD35" i="143"/>
  <c r="BC35" i="143"/>
  <c r="BB35" i="143"/>
  <c r="BA35" i="143"/>
  <c r="AZ35" i="143"/>
  <c r="AY35" i="143"/>
  <c r="AX35" i="143"/>
  <c r="AW35" i="143"/>
  <c r="BE34" i="143"/>
  <c r="BD34" i="143"/>
  <c r="BC34" i="143"/>
  <c r="BB34" i="143"/>
  <c r="BA34" i="143"/>
  <c r="AZ34" i="143"/>
  <c r="AY34" i="143"/>
  <c r="AX34" i="143"/>
  <c r="AW34" i="143"/>
  <c r="BE33" i="143"/>
  <c r="BD33" i="143"/>
  <c r="BC33" i="143"/>
  <c r="BB33" i="143"/>
  <c r="BA33" i="143"/>
  <c r="AZ33" i="143"/>
  <c r="AY33" i="143"/>
  <c r="AX33" i="143"/>
  <c r="AW33" i="143"/>
  <c r="BE32" i="143"/>
  <c r="BD32" i="143"/>
  <c r="BC32" i="143"/>
  <c r="BB32" i="143"/>
  <c r="BA32" i="143"/>
  <c r="AZ32" i="143"/>
  <c r="AY32" i="143"/>
  <c r="AX32" i="143"/>
  <c r="AW32" i="143"/>
  <c r="BE31" i="143"/>
  <c r="BD31" i="143"/>
  <c r="BC31" i="143"/>
  <c r="BB31" i="143"/>
  <c r="BA31" i="143"/>
  <c r="AZ31" i="143"/>
  <c r="AY31" i="143"/>
  <c r="AX31" i="143"/>
  <c r="AW31" i="143"/>
  <c r="BE30" i="143"/>
  <c r="BD30" i="143"/>
  <c r="BC30" i="143"/>
  <c r="BB30" i="143"/>
  <c r="BA30" i="143"/>
  <c r="AZ30" i="143"/>
  <c r="AY30" i="143"/>
  <c r="AX30" i="143"/>
  <c r="AW30" i="143"/>
  <c r="BE29" i="143"/>
  <c r="BD29" i="143"/>
  <c r="BC29" i="143"/>
  <c r="BB29" i="143"/>
  <c r="BA29" i="143"/>
  <c r="AZ29" i="143"/>
  <c r="AY29" i="143"/>
  <c r="AX29" i="143"/>
  <c r="AW29" i="143"/>
  <c r="BE28" i="143"/>
  <c r="BD28" i="143"/>
  <c r="BC28" i="143"/>
  <c r="BB28" i="143"/>
  <c r="BA28" i="143"/>
  <c r="AZ28" i="143"/>
  <c r="AY28" i="143"/>
  <c r="AX28" i="143"/>
  <c r="AW28" i="143"/>
  <c r="BE27" i="143"/>
  <c r="BD27" i="143"/>
  <c r="BC27" i="143"/>
  <c r="BB27" i="143"/>
  <c r="BA27" i="143"/>
  <c r="AZ27" i="143"/>
  <c r="AY27" i="143"/>
  <c r="AX27" i="143"/>
  <c r="AW27" i="143"/>
  <c r="BE26" i="143"/>
  <c r="BD26" i="143"/>
  <c r="BC26" i="143"/>
  <c r="BB26" i="143"/>
  <c r="BA26" i="143"/>
  <c r="AZ26" i="143"/>
  <c r="AY26" i="143"/>
  <c r="AX26" i="143"/>
  <c r="AW26" i="143"/>
  <c r="O24" i="143"/>
  <c r="J24" i="143"/>
  <c r="E24" i="143"/>
  <c r="AY16" i="143"/>
  <c r="AY15" i="143"/>
  <c r="AW14" i="143"/>
  <c r="AX14" i="143" s="1"/>
  <c r="A12" i="143"/>
  <c r="A23" i="143" s="1"/>
  <c r="BF57" i="92"/>
  <c r="BF58" i="92"/>
  <c r="BF59" i="92"/>
  <c r="BF60" i="92"/>
  <c r="BF61" i="92"/>
  <c r="BF62" i="92"/>
  <c r="BF63" i="92"/>
  <c r="BF64" i="92"/>
  <c r="BF65" i="92"/>
  <c r="BF66" i="92"/>
  <c r="BF67" i="92"/>
  <c r="BF68" i="92"/>
  <c r="BF69" i="92"/>
  <c r="BF70" i="92"/>
  <c r="BF71" i="92"/>
  <c r="BF72" i="92"/>
  <c r="BF73" i="92"/>
  <c r="BF74" i="92"/>
  <c r="BF75" i="92"/>
  <c r="BF76" i="92"/>
  <c r="BF77" i="92"/>
  <c r="BF78" i="92"/>
  <c r="BF79" i="92"/>
  <c r="BF80" i="92"/>
  <c r="BF56" i="92"/>
  <c r="BB57" i="92"/>
  <c r="BB58" i="92"/>
  <c r="BB59" i="92"/>
  <c r="BB60" i="92"/>
  <c r="BB61" i="92"/>
  <c r="BB62" i="92"/>
  <c r="BB63" i="92"/>
  <c r="BB64" i="92"/>
  <c r="BB65" i="92"/>
  <c r="BB66" i="92"/>
  <c r="BB67" i="92"/>
  <c r="BB68" i="92"/>
  <c r="BB69" i="92"/>
  <c r="BB70" i="92"/>
  <c r="BB71" i="92"/>
  <c r="BB72" i="92"/>
  <c r="BB73" i="92"/>
  <c r="BB74" i="92"/>
  <c r="BB75" i="92"/>
  <c r="BB76" i="92"/>
  <c r="BB77" i="92"/>
  <c r="BB78" i="92"/>
  <c r="BB79" i="92"/>
  <c r="BB80" i="92"/>
  <c r="BB56" i="92"/>
  <c r="AX57" i="92"/>
  <c r="AX58" i="92"/>
  <c r="AX59" i="92"/>
  <c r="AX60" i="92"/>
  <c r="AX61" i="92"/>
  <c r="AX62" i="92"/>
  <c r="AX63" i="92"/>
  <c r="AX64" i="92"/>
  <c r="AX65" i="92"/>
  <c r="AX66" i="92"/>
  <c r="AX67" i="92"/>
  <c r="AX68" i="92"/>
  <c r="AX69" i="92"/>
  <c r="AX70" i="92"/>
  <c r="AX71" i="92"/>
  <c r="AX72" i="92"/>
  <c r="AX73" i="92"/>
  <c r="AX74" i="92"/>
  <c r="AX75" i="92"/>
  <c r="AX76" i="92"/>
  <c r="AX77" i="92"/>
  <c r="AX78" i="92"/>
  <c r="AX79" i="92"/>
  <c r="AX80" i="92"/>
  <c r="AX56" i="92"/>
  <c r="BC27" i="92"/>
  <c r="BC28" i="92"/>
  <c r="BC29" i="92"/>
  <c r="BC30" i="92"/>
  <c r="BC31" i="92"/>
  <c r="BC32" i="92"/>
  <c r="BC33" i="92"/>
  <c r="BC34" i="92"/>
  <c r="BC35" i="92"/>
  <c r="BC36" i="92"/>
  <c r="BC37" i="92"/>
  <c r="BC38" i="92"/>
  <c r="BC39" i="92"/>
  <c r="BC40" i="92"/>
  <c r="BC41" i="92"/>
  <c r="BC42" i="92"/>
  <c r="BC43" i="92"/>
  <c r="BC44" i="92"/>
  <c r="BC45" i="92"/>
  <c r="BC46" i="92"/>
  <c r="BC47" i="92"/>
  <c r="BC48" i="92"/>
  <c r="BC49" i="92"/>
  <c r="BC50" i="92"/>
  <c r="BC26" i="92"/>
  <c r="AZ27" i="92"/>
  <c r="AZ28" i="92"/>
  <c r="AZ29" i="92"/>
  <c r="AZ30" i="92"/>
  <c r="AZ31" i="92"/>
  <c r="AZ32" i="92"/>
  <c r="AZ33" i="92"/>
  <c r="AZ34" i="92"/>
  <c r="AZ35" i="92"/>
  <c r="AZ36" i="92"/>
  <c r="AZ37" i="92"/>
  <c r="AZ38" i="92"/>
  <c r="AZ39" i="92"/>
  <c r="AZ40" i="92"/>
  <c r="AZ41" i="92"/>
  <c r="AZ42" i="92"/>
  <c r="AZ43" i="92"/>
  <c r="AZ44" i="92"/>
  <c r="AZ45" i="92"/>
  <c r="AZ46" i="92"/>
  <c r="AZ47" i="92"/>
  <c r="AZ48" i="92"/>
  <c r="AZ49" i="92"/>
  <c r="AZ50" i="92"/>
  <c r="AZ26" i="92"/>
  <c r="AW27" i="92"/>
  <c r="AW28" i="92"/>
  <c r="AW29" i="92"/>
  <c r="AW30" i="92"/>
  <c r="AW31" i="92"/>
  <c r="AW32" i="92"/>
  <c r="AW33" i="92"/>
  <c r="AW34" i="92"/>
  <c r="AW35" i="92"/>
  <c r="AW36" i="92"/>
  <c r="AW37" i="92"/>
  <c r="AW38" i="92"/>
  <c r="AW39" i="92"/>
  <c r="AW40" i="92"/>
  <c r="AW41" i="92"/>
  <c r="AW42" i="92"/>
  <c r="AW43" i="92"/>
  <c r="AW44" i="92"/>
  <c r="AW45" i="92"/>
  <c r="AW46" i="92"/>
  <c r="AW47" i="92"/>
  <c r="AW48" i="92"/>
  <c r="AW49" i="92"/>
  <c r="AW50" i="92"/>
  <c r="AW26" i="92"/>
  <c r="AW16" i="92"/>
  <c r="AW15" i="92"/>
  <c r="AW14" i="92"/>
  <c r="A54" i="92"/>
  <c r="A12" i="92"/>
  <c r="BJ62" i="122" l="1"/>
  <c r="BM66" i="122"/>
  <c r="BN73" i="147"/>
  <c r="BN64" i="147"/>
  <c r="BM61" i="146"/>
  <c r="BP63" i="145"/>
  <c r="BK70" i="144"/>
  <c r="BP58" i="144"/>
  <c r="BJ65" i="143"/>
  <c r="B5" i="149"/>
  <c r="I35" i="98" s="1"/>
  <c r="D4" i="149"/>
  <c r="H35" i="98" s="1"/>
  <c r="B5" i="97"/>
  <c r="AX15" i="92"/>
  <c r="AX14" i="92"/>
  <c r="BP65" i="143"/>
  <c r="BP64" i="143"/>
  <c r="BQ76" i="143"/>
  <c r="BQ78" i="143"/>
  <c r="BP59" i="143"/>
  <c r="BQ62" i="143"/>
  <c r="BP75" i="143"/>
  <c r="BP57" i="143"/>
  <c r="BP73" i="143"/>
  <c r="BQ68" i="143"/>
  <c r="B4" i="97"/>
  <c r="B3" i="97"/>
  <c r="BH62" i="122"/>
  <c r="BQ62" i="122" s="1"/>
  <c r="BQ76" i="147"/>
  <c r="BG67" i="122"/>
  <c r="BP67" i="122" s="1"/>
  <c r="BD67" i="145"/>
  <c r="BN67" i="145" s="1"/>
  <c r="AZ72" i="144"/>
  <c r="BK72" i="144" s="1"/>
  <c r="BC77" i="144"/>
  <c r="BM77" i="144" s="1"/>
  <c r="BK65" i="145"/>
  <c r="BH69" i="144"/>
  <c r="BQ69" i="144" s="1"/>
  <c r="BH68" i="146"/>
  <c r="BQ68" i="146" s="1"/>
  <c r="BD80" i="122"/>
  <c r="BN80" i="122" s="1"/>
  <c r="BN79" i="147"/>
  <c r="BD66" i="122"/>
  <c r="BN66" i="122" s="1"/>
  <c r="AZ79" i="147"/>
  <c r="BK79" i="147" s="1"/>
  <c r="AZ64" i="143"/>
  <c r="BK64" i="143" s="1"/>
  <c r="BG61" i="144"/>
  <c r="BP61" i="144" s="1"/>
  <c r="BG59" i="145"/>
  <c r="BP59" i="145" s="1"/>
  <c r="BH62" i="147"/>
  <c r="BQ62" i="147" s="1"/>
  <c r="BG63" i="147"/>
  <c r="BP63" i="147" s="1"/>
  <c r="BN75" i="143"/>
  <c r="AY23" i="150"/>
  <c r="AZ59" i="122"/>
  <c r="BK59" i="122" s="1"/>
  <c r="AZ61" i="145"/>
  <c r="BQ68" i="145"/>
  <c r="AZ59" i="143"/>
  <c r="BK59" i="143" s="1"/>
  <c r="BD64" i="144"/>
  <c r="BN64" i="144" s="1"/>
  <c r="AZ70" i="145"/>
  <c r="BK70" i="145" s="1"/>
  <c r="BD74" i="145"/>
  <c r="BN74" i="145" s="1"/>
  <c r="BG65" i="146"/>
  <c r="BP65" i="146" s="1"/>
  <c r="BG70" i="122"/>
  <c r="BP70" i="122" s="1"/>
  <c r="BG68" i="122"/>
  <c r="BP68" i="122" s="1"/>
  <c r="BQ66" i="144"/>
  <c r="BK62" i="145"/>
  <c r="BH72" i="144"/>
  <c r="BQ72" i="144" s="1"/>
  <c r="BD62" i="147"/>
  <c r="BN62" i="147" s="1"/>
  <c r="BD59" i="143"/>
  <c r="BN59" i="143" s="1"/>
  <c r="AZ69" i="144"/>
  <c r="BK69" i="144" s="1"/>
  <c r="BC63" i="145"/>
  <c r="BM63" i="145" s="1"/>
  <c r="AZ67" i="146"/>
  <c r="BK67" i="146" s="1"/>
  <c r="BG76" i="147"/>
  <c r="BP76" i="147" s="1"/>
  <c r="BJ67" i="143"/>
  <c r="BQ62" i="145"/>
  <c r="AY15" i="146"/>
  <c r="BC69" i="146"/>
  <c r="BM69" i="146" s="1"/>
  <c r="AY70" i="122"/>
  <c r="BJ70" i="122" s="1"/>
  <c r="BD56" i="143"/>
  <c r="BN56" i="143" s="1"/>
  <c r="BJ59" i="143"/>
  <c r="BQ61" i="143"/>
  <c r="BG67" i="145"/>
  <c r="BP67" i="145" s="1"/>
  <c r="BH78" i="145"/>
  <c r="BQ78" i="145" s="1"/>
  <c r="BH79" i="145"/>
  <c r="BQ79" i="145" s="1"/>
  <c r="AY65" i="146"/>
  <c r="BJ65" i="146" s="1"/>
  <c r="AZ77" i="147"/>
  <c r="BH80" i="144"/>
  <c r="BQ80" i="144" s="1"/>
  <c r="BG62" i="145"/>
  <c r="BP62" i="145" s="1"/>
  <c r="BH70" i="145"/>
  <c r="BQ70" i="145" s="1"/>
  <c r="BC63" i="146"/>
  <c r="BM63" i="146" s="1"/>
  <c r="AZ68" i="146"/>
  <c r="BK68" i="146" s="1"/>
  <c r="BH75" i="146"/>
  <c r="BQ75" i="146" s="1"/>
  <c r="BD57" i="147"/>
  <c r="BN57" i="147" s="1"/>
  <c r="BD58" i="147"/>
  <c r="AZ66" i="147"/>
  <c r="BK66" i="147" s="1"/>
  <c r="BK68" i="147"/>
  <c r="BD74" i="147"/>
  <c r="BN74" i="147" s="1"/>
  <c r="AZ67" i="122"/>
  <c r="BK67" i="122" s="1"/>
  <c r="BM65" i="122"/>
  <c r="AZ67" i="143"/>
  <c r="BK67" i="143" s="1"/>
  <c r="BC76" i="144"/>
  <c r="BM76" i="144" s="1"/>
  <c r="BQ57" i="145"/>
  <c r="BC58" i="145"/>
  <c r="BK69" i="145"/>
  <c r="BD56" i="146"/>
  <c r="BN56" i="146" s="1"/>
  <c r="BH62" i="146"/>
  <c r="BQ62" i="146" s="1"/>
  <c r="BH64" i="146"/>
  <c r="BQ64" i="146" s="1"/>
  <c r="AY73" i="146"/>
  <c r="BJ73" i="146" s="1"/>
  <c r="AZ80" i="146"/>
  <c r="BK80" i="146" s="1"/>
  <c r="BD65" i="147"/>
  <c r="BN65" i="147" s="1"/>
  <c r="BC70" i="147"/>
  <c r="BM70" i="147" s="1"/>
  <c r="BN62" i="145"/>
  <c r="BM75" i="145"/>
  <c r="BC68" i="146"/>
  <c r="BM68" i="146" s="1"/>
  <c r="AZ76" i="146"/>
  <c r="BK76" i="146" s="1"/>
  <c r="BD67" i="143"/>
  <c r="BN67" i="143" s="1"/>
  <c r="BK77" i="143"/>
  <c r="BC60" i="144"/>
  <c r="BM60" i="144" s="1"/>
  <c r="BD61" i="144"/>
  <c r="AZ64" i="144"/>
  <c r="BK64" i="144" s="1"/>
  <c r="BK71" i="144"/>
  <c r="BC62" i="145"/>
  <c r="BM62" i="145" s="1"/>
  <c r="BQ73" i="145"/>
  <c r="BD75" i="145"/>
  <c r="BN75" i="145" s="1"/>
  <c r="AZ58" i="147"/>
  <c r="BK58" i="147" s="1"/>
  <c r="BH69" i="147"/>
  <c r="AZ74" i="147"/>
  <c r="BK74" i="147" s="1"/>
  <c r="BC77" i="122"/>
  <c r="BM77" i="122" s="1"/>
  <c r="BM57" i="122"/>
  <c r="AY24" i="143"/>
  <c r="AZ63" i="143"/>
  <c r="BK63" i="143" s="1"/>
  <c r="BC72" i="143"/>
  <c r="BM72" i="143" s="1"/>
  <c r="BH59" i="144"/>
  <c r="BQ59" i="144" s="1"/>
  <c r="BD71" i="144"/>
  <c r="BN71" i="144" s="1"/>
  <c r="BQ74" i="144"/>
  <c r="AY77" i="144"/>
  <c r="BJ77" i="144" s="1"/>
  <c r="BG77" i="144"/>
  <c r="BP77" i="144" s="1"/>
  <c r="BN61" i="145"/>
  <c r="AY63" i="145"/>
  <c r="BJ63" i="145" s="1"/>
  <c r="AY67" i="145"/>
  <c r="BJ67" i="145" s="1"/>
  <c r="BG69" i="145"/>
  <c r="BP69" i="145" s="1"/>
  <c r="BN70" i="145"/>
  <c r="AY77" i="145"/>
  <c r="BJ77" i="145" s="1"/>
  <c r="BN63" i="146"/>
  <c r="BN68" i="146"/>
  <c r="BD72" i="146"/>
  <c r="BN72" i="146" s="1"/>
  <c r="BG61" i="147"/>
  <c r="BP61" i="147" s="1"/>
  <c r="BH66" i="147"/>
  <c r="BQ66" i="147" s="1"/>
  <c r="AY80" i="122"/>
  <c r="BJ80" i="122" s="1"/>
  <c r="BC76" i="122"/>
  <c r="BM76" i="122" s="1"/>
  <c r="BH65" i="122"/>
  <c r="BQ65" i="122" s="1"/>
  <c r="BD24" i="144"/>
  <c r="BH75" i="122"/>
  <c r="BQ75" i="122" s="1"/>
  <c r="BG64" i="122"/>
  <c r="BP64" i="122" s="1"/>
  <c r="BH60" i="143"/>
  <c r="BQ60" i="143" s="1"/>
  <c r="AZ65" i="143"/>
  <c r="BK65" i="143" s="1"/>
  <c r="BH71" i="143"/>
  <c r="BQ71" i="143" s="1"/>
  <c r="AZ59" i="144"/>
  <c r="BK59" i="144" s="1"/>
  <c r="BG64" i="144"/>
  <c r="BP64" i="144" s="1"/>
  <c r="BC69" i="144"/>
  <c r="BM69" i="144" s="1"/>
  <c r="BH75" i="144"/>
  <c r="BQ75" i="144" s="1"/>
  <c r="BC70" i="145"/>
  <c r="BM70" i="145" s="1"/>
  <c r="BD63" i="143"/>
  <c r="BN63" i="143" s="1"/>
  <c r="BM69" i="143"/>
  <c r="BK70" i="143"/>
  <c r="AZ80" i="143"/>
  <c r="BK80" i="143" s="1"/>
  <c r="BN59" i="144"/>
  <c r="BD62" i="144"/>
  <c r="BN62" i="144" s="1"/>
  <c r="AZ73" i="144"/>
  <c r="BK73" i="144" s="1"/>
  <c r="BK68" i="145"/>
  <c r="AY71" i="145"/>
  <c r="BJ71" i="145" s="1"/>
  <c r="BG66" i="146"/>
  <c r="BP66" i="146" s="1"/>
  <c r="AY60" i="147"/>
  <c r="BJ60" i="147" s="1"/>
  <c r="BC64" i="147"/>
  <c r="BM64" i="147" s="1"/>
  <c r="AZ76" i="122"/>
  <c r="BK76" i="122" s="1"/>
  <c r="BD72" i="122"/>
  <c r="BN72" i="122" s="1"/>
  <c r="BC63" i="122"/>
  <c r="BM63" i="122" s="1"/>
  <c r="BK71" i="143"/>
  <c r="BJ69" i="144"/>
  <c r="BB24" i="145"/>
  <c r="AX24" i="145"/>
  <c r="BE24" i="145"/>
  <c r="BD24" i="145"/>
  <c r="BK61" i="145"/>
  <c r="AY24" i="146"/>
  <c r="BH78" i="122"/>
  <c r="BQ78" i="122" s="1"/>
  <c r="BD61" i="122"/>
  <c r="BN61" i="122" s="1"/>
  <c r="BC60" i="122"/>
  <c r="BM60" i="122" s="1"/>
  <c r="AZ60" i="143"/>
  <c r="BK60" i="143" s="1"/>
  <c r="BD69" i="143"/>
  <c r="BN69" i="143" s="1"/>
  <c r="AY70" i="143"/>
  <c r="BJ70" i="143" s="1"/>
  <c r="BC59" i="144"/>
  <c r="BM59" i="144" s="1"/>
  <c r="BD63" i="144"/>
  <c r="BN63" i="144" s="1"/>
  <c r="AZ75" i="144"/>
  <c r="BK75" i="144" s="1"/>
  <c r="AY58" i="145"/>
  <c r="BJ58" i="145" s="1"/>
  <c r="BG58" i="145"/>
  <c r="BP58" i="145" s="1"/>
  <c r="BC73" i="145"/>
  <c r="BM73" i="145" s="1"/>
  <c r="AZ57" i="146"/>
  <c r="BK57" i="146" s="1"/>
  <c r="BG73" i="146"/>
  <c r="BP73" i="146" s="1"/>
  <c r="BD76" i="146"/>
  <c r="BN76" i="146" s="1"/>
  <c r="BC77" i="146"/>
  <c r="BM77" i="146" s="1"/>
  <c r="BH58" i="147"/>
  <c r="BQ58" i="147" s="1"/>
  <c r="BD66" i="147"/>
  <c r="BN66" i="147" s="1"/>
  <c r="AY70" i="147"/>
  <c r="BJ70" i="147" s="1"/>
  <c r="BG70" i="147"/>
  <c r="BP70" i="147" s="1"/>
  <c r="BH74" i="147"/>
  <c r="BQ74" i="147" s="1"/>
  <c r="BH64" i="143"/>
  <c r="BQ64" i="143" s="1"/>
  <c r="BQ69" i="143"/>
  <c r="AZ61" i="144"/>
  <c r="BK61" i="144" s="1"/>
  <c r="AZ67" i="144"/>
  <c r="BK67" i="144" s="1"/>
  <c r="BC73" i="144"/>
  <c r="BM73" i="144" s="1"/>
  <c r="AZ76" i="144"/>
  <c r="BK76" i="144" s="1"/>
  <c r="BN56" i="145"/>
  <c r="BC59" i="145"/>
  <c r="BM59" i="145" s="1"/>
  <c r="AY75" i="145"/>
  <c r="BJ75" i="145" s="1"/>
  <c r="AY58" i="146"/>
  <c r="BJ58" i="146" s="1"/>
  <c r="AZ60" i="146"/>
  <c r="BK60" i="146" s="1"/>
  <c r="BG63" i="146"/>
  <c r="BP63" i="146" s="1"/>
  <c r="AZ62" i="147"/>
  <c r="BK62" i="147" s="1"/>
  <c r="AY68" i="147"/>
  <c r="BJ68" i="147" s="1"/>
  <c r="BD78" i="147"/>
  <c r="BN78" i="147" s="1"/>
  <c r="AY72" i="122"/>
  <c r="BJ72" i="122" s="1"/>
  <c r="BQ56" i="143"/>
  <c r="BN64" i="143"/>
  <c r="AY72" i="143"/>
  <c r="BJ72" i="143" s="1"/>
  <c r="BG72" i="143"/>
  <c r="BP72" i="143" s="1"/>
  <c r="BD77" i="143"/>
  <c r="BN77" i="143" s="1"/>
  <c r="AY78" i="143"/>
  <c r="BJ78" i="143" s="1"/>
  <c r="AY15" i="144"/>
  <c r="BH58" i="144"/>
  <c r="BQ58" i="144" s="1"/>
  <c r="BG65" i="144"/>
  <c r="BP65" i="144" s="1"/>
  <c r="AZ68" i="144"/>
  <c r="BK68" i="144" s="1"/>
  <c r="BD72" i="144"/>
  <c r="BN72" i="144" s="1"/>
  <c r="BC65" i="145"/>
  <c r="BM65" i="145" s="1"/>
  <c r="AY66" i="145"/>
  <c r="BJ66" i="145" s="1"/>
  <c r="BG71" i="145"/>
  <c r="BP71" i="145" s="1"/>
  <c r="AY74" i="145"/>
  <c r="BJ74" i="145" s="1"/>
  <c r="BG74" i="145"/>
  <c r="BP74" i="145" s="1"/>
  <c r="BH77" i="145"/>
  <c r="BQ77" i="145" s="1"/>
  <c r="BD24" i="146"/>
  <c r="BC64" i="146"/>
  <c r="BM64" i="146" s="1"/>
  <c r="BD64" i="146"/>
  <c r="BN64" i="146" s="1"/>
  <c r="BH68" i="147"/>
  <c r="BQ68" i="147" s="1"/>
  <c r="BG68" i="147"/>
  <c r="BP68" i="147" s="1"/>
  <c r="BG76" i="144"/>
  <c r="BP76" i="144" s="1"/>
  <c r="BH76" i="144"/>
  <c r="BQ76" i="144" s="1"/>
  <c r="BH72" i="146"/>
  <c r="BQ72" i="146" s="1"/>
  <c r="BG72" i="146"/>
  <c r="BP72" i="146" s="1"/>
  <c r="BB24" i="143"/>
  <c r="AZ57" i="143"/>
  <c r="BK57" i="143" s="1"/>
  <c r="BD61" i="143"/>
  <c r="BN61" i="143" s="1"/>
  <c r="AY62" i="143"/>
  <c r="BJ62" i="143" s="1"/>
  <c r="BH65" i="143"/>
  <c r="BQ65" i="143" s="1"/>
  <c r="BC66" i="143"/>
  <c r="BM66" i="143" s="1"/>
  <c r="AY68" i="143"/>
  <c r="BJ68" i="143" s="1"/>
  <c r="BG68" i="143"/>
  <c r="BP68" i="143" s="1"/>
  <c r="BG70" i="143"/>
  <c r="BP70" i="143" s="1"/>
  <c r="BD71" i="143"/>
  <c r="BN71" i="143" s="1"/>
  <c r="AZ75" i="143"/>
  <c r="BK75" i="143" s="1"/>
  <c r="BG76" i="143"/>
  <c r="BP76" i="143" s="1"/>
  <c r="BQ77" i="143"/>
  <c r="BK79" i="143"/>
  <c r="BG80" i="143"/>
  <c r="BP80" i="143" s="1"/>
  <c r="AY24" i="144"/>
  <c r="BJ61" i="144"/>
  <c r="AY65" i="144"/>
  <c r="BJ65" i="144" s="1"/>
  <c r="BH73" i="144"/>
  <c r="BQ73" i="144" s="1"/>
  <c r="BD80" i="144"/>
  <c r="BN80" i="144" s="1"/>
  <c r="AZ59" i="145"/>
  <c r="BK59" i="145" s="1"/>
  <c r="AY59" i="145"/>
  <c r="BJ59" i="145" s="1"/>
  <c r="AY62" i="145"/>
  <c r="BJ62" i="145" s="1"/>
  <c r="BN66" i="145"/>
  <c r="AY69" i="145"/>
  <c r="BJ69" i="145" s="1"/>
  <c r="BK76" i="145"/>
  <c r="BD78" i="145"/>
  <c r="BN78" i="145" s="1"/>
  <c r="AY79" i="145"/>
  <c r="BJ79" i="145" s="1"/>
  <c r="BE24" i="146"/>
  <c r="AX24" i="146"/>
  <c r="AY78" i="122"/>
  <c r="BJ78" i="122" s="1"/>
  <c r="AZ78" i="122"/>
  <c r="BK78" i="122" s="1"/>
  <c r="AY68" i="122"/>
  <c r="BJ68" i="122" s="1"/>
  <c r="AZ68" i="122"/>
  <c r="BK68" i="122" s="1"/>
  <c r="BD24" i="143"/>
  <c r="AY56" i="143"/>
  <c r="BJ56" i="143" s="1"/>
  <c r="BG56" i="143"/>
  <c r="BP56" i="143" s="1"/>
  <c r="BH59" i="143"/>
  <c r="BQ59" i="143" s="1"/>
  <c r="BC60" i="143"/>
  <c r="BM60" i="143" s="1"/>
  <c r="BC64" i="143"/>
  <c r="BM64" i="143" s="1"/>
  <c r="BN72" i="143"/>
  <c r="AY76" i="143"/>
  <c r="BJ76" i="143" s="1"/>
  <c r="BN76" i="144"/>
  <c r="BQ80" i="143"/>
  <c r="BH63" i="143"/>
  <c r="BQ63" i="143" s="1"/>
  <c r="BH73" i="143"/>
  <c r="BQ73" i="143" s="1"/>
  <c r="BC74" i="143"/>
  <c r="BM74" i="143" s="1"/>
  <c r="BB24" i="144"/>
  <c r="BA24" i="144"/>
  <c r="AX24" i="144"/>
  <c r="AZ58" i="144"/>
  <c r="BK58" i="144" s="1"/>
  <c r="BG67" i="144"/>
  <c r="BP67" i="144" s="1"/>
  <c r="BH67" i="144"/>
  <c r="BQ67" i="144" s="1"/>
  <c r="BD68" i="144"/>
  <c r="BN68" i="144" s="1"/>
  <c r="BN70" i="144"/>
  <c r="BK80" i="144"/>
  <c r="AX14" i="145"/>
  <c r="BD57" i="145"/>
  <c r="BN57" i="145" s="1"/>
  <c r="BG61" i="145"/>
  <c r="BP61" i="145" s="1"/>
  <c r="BH63" i="145"/>
  <c r="BQ63" i="145" s="1"/>
  <c r="BC66" i="145"/>
  <c r="BM66" i="145" s="1"/>
  <c r="BK73" i="145"/>
  <c r="BN80" i="145"/>
  <c r="BQ56" i="146"/>
  <c r="AZ62" i="146"/>
  <c r="BK62" i="146" s="1"/>
  <c r="AY62" i="146"/>
  <c r="BJ62" i="146" s="1"/>
  <c r="BJ60" i="143"/>
  <c r="BP60" i="143"/>
  <c r="BH75" i="145"/>
  <c r="BQ75" i="145" s="1"/>
  <c r="BG75" i="145"/>
  <c r="BP75" i="145" s="1"/>
  <c r="BD58" i="146"/>
  <c r="BN58" i="146" s="1"/>
  <c r="BC58" i="146"/>
  <c r="BM58" i="146" s="1"/>
  <c r="BC71" i="122"/>
  <c r="BM71" i="122" s="1"/>
  <c r="BD71" i="122"/>
  <c r="BN71" i="122" s="1"/>
  <c r="AX16" i="143"/>
  <c r="BA24" i="143"/>
  <c r="BD79" i="143"/>
  <c r="BN79" i="143" s="1"/>
  <c r="BC57" i="144"/>
  <c r="BM57" i="144" s="1"/>
  <c r="BN61" i="144"/>
  <c r="BD65" i="144"/>
  <c r="BN65" i="144" s="1"/>
  <c r="AY80" i="144"/>
  <c r="BJ80" i="144" s="1"/>
  <c r="BN58" i="145"/>
  <c r="BM67" i="145"/>
  <c r="BC71" i="145"/>
  <c r="BM71" i="145" s="1"/>
  <c r="BA24" i="146"/>
  <c r="BG57" i="146"/>
  <c r="BP57" i="146" s="1"/>
  <c r="BH57" i="146"/>
  <c r="BQ57" i="146" s="1"/>
  <c r="BD62" i="146"/>
  <c r="BN62" i="146" s="1"/>
  <c r="BC62" i="146"/>
  <c r="BM62" i="146" s="1"/>
  <c r="BH60" i="147"/>
  <c r="BQ60" i="147" s="1"/>
  <c r="BG60" i="147"/>
  <c r="BP60" i="147" s="1"/>
  <c r="AZ63" i="147"/>
  <c r="BK63" i="147" s="1"/>
  <c r="AY63" i="147"/>
  <c r="BJ63" i="147" s="1"/>
  <c r="BC69" i="122"/>
  <c r="BM69" i="122" s="1"/>
  <c r="BD69" i="122"/>
  <c r="BN69" i="122" s="1"/>
  <c r="AX24" i="143"/>
  <c r="BE24" i="143"/>
  <c r="BH67" i="143"/>
  <c r="BQ67" i="143" s="1"/>
  <c r="BC68" i="143"/>
  <c r="BM68" i="143" s="1"/>
  <c r="BC76" i="143"/>
  <c r="BM76" i="143" s="1"/>
  <c r="BG78" i="143"/>
  <c r="BP78" i="143" s="1"/>
  <c r="BH57" i="143"/>
  <c r="BQ57" i="143" s="1"/>
  <c r="BC58" i="143"/>
  <c r="BM58" i="143" s="1"/>
  <c r="BG62" i="143"/>
  <c r="BP62" i="143" s="1"/>
  <c r="BQ72" i="143"/>
  <c r="AZ73" i="143"/>
  <c r="BK73" i="143" s="1"/>
  <c r="BH75" i="143"/>
  <c r="BQ75" i="143" s="1"/>
  <c r="AY14" i="144"/>
  <c r="BE24" i="144"/>
  <c r="BK60" i="144"/>
  <c r="BQ65" i="144"/>
  <c r="BK66" i="144"/>
  <c r="BH68" i="144"/>
  <c r="BQ68" i="144" s="1"/>
  <c r="BK74" i="144"/>
  <c r="BD79" i="144"/>
  <c r="BN79" i="144" s="1"/>
  <c r="BG66" i="145"/>
  <c r="BP66" i="145" s="1"/>
  <c r="AZ78" i="145"/>
  <c r="BK78" i="145" s="1"/>
  <c r="BH58" i="146"/>
  <c r="BQ58" i="146" s="1"/>
  <c r="BG58" i="146"/>
  <c r="BP58" i="146" s="1"/>
  <c r="BH60" i="146"/>
  <c r="BQ60" i="146" s="1"/>
  <c r="BG60" i="146"/>
  <c r="BP60" i="146" s="1"/>
  <c r="AZ64" i="146"/>
  <c r="BK64" i="146" s="1"/>
  <c r="AY64" i="146"/>
  <c r="BJ64" i="146" s="1"/>
  <c r="BG76" i="122"/>
  <c r="BP76" i="122" s="1"/>
  <c r="BH76" i="122"/>
  <c r="BQ76" i="122" s="1"/>
  <c r="BC58" i="122"/>
  <c r="BM58" i="122" s="1"/>
  <c r="BD58" i="122"/>
  <c r="BN58" i="122" s="1"/>
  <c r="BP69" i="147"/>
  <c r="BD74" i="122"/>
  <c r="BN74" i="122" s="1"/>
  <c r="BG72" i="122"/>
  <c r="BP72" i="122" s="1"/>
  <c r="AZ65" i="122"/>
  <c r="BK65" i="122" s="1"/>
  <c r="BG69" i="146"/>
  <c r="BP69" i="146" s="1"/>
  <c r="AY72" i="146"/>
  <c r="BJ72" i="146" s="1"/>
  <c r="BG74" i="146"/>
  <c r="BP74" i="146" s="1"/>
  <c r="BH77" i="146"/>
  <c r="BQ77" i="146" s="1"/>
  <c r="BG80" i="146"/>
  <c r="BP80" i="146" s="1"/>
  <c r="BC59" i="147"/>
  <c r="BM59" i="147" s="1"/>
  <c r="BC67" i="147"/>
  <c r="BM67" i="147" s="1"/>
  <c r="BC71" i="147"/>
  <c r="BM71" i="147" s="1"/>
  <c r="BG75" i="147"/>
  <c r="BP75" i="147" s="1"/>
  <c r="BD79" i="122"/>
  <c r="BN79" i="122" s="1"/>
  <c r="AZ75" i="122"/>
  <c r="BK75" i="122" s="1"/>
  <c r="AZ62" i="122"/>
  <c r="BK62" i="122" s="1"/>
  <c r="BH59" i="122"/>
  <c r="BQ59" i="122" s="1"/>
  <c r="BK77" i="145"/>
  <c r="BD59" i="146"/>
  <c r="BN59" i="146" s="1"/>
  <c r="BD61" i="146"/>
  <c r="BN61" i="146" s="1"/>
  <c r="AY66" i="146"/>
  <c r="BJ66" i="146" s="1"/>
  <c r="AY69" i="146"/>
  <c r="BJ69" i="146" s="1"/>
  <c r="BD71" i="146"/>
  <c r="BN71" i="146" s="1"/>
  <c r="AZ77" i="146"/>
  <c r="BK77" i="146" s="1"/>
  <c r="BD79" i="146"/>
  <c r="BN79" i="146" s="1"/>
  <c r="BK69" i="147"/>
  <c r="AY75" i="147"/>
  <c r="BJ75" i="147" s="1"/>
  <c r="BM73" i="122"/>
  <c r="BC68" i="122"/>
  <c r="BM68" i="122" s="1"/>
  <c r="AY64" i="122"/>
  <c r="BJ64" i="122" s="1"/>
  <c r="AX24" i="147"/>
  <c r="BE24" i="147"/>
  <c r="BK61" i="147"/>
  <c r="BN75" i="147"/>
  <c r="BN60" i="146"/>
  <c r="BP76" i="146"/>
  <c r="BC63" i="147"/>
  <c r="BM63" i="147" s="1"/>
  <c r="AY69" i="147"/>
  <c r="BJ69" i="147" s="1"/>
  <c r="BG71" i="147"/>
  <c r="BP71" i="147" s="1"/>
  <c r="BC72" i="147"/>
  <c r="BM72" i="147" s="1"/>
  <c r="BC73" i="147"/>
  <c r="BM73" i="147" s="1"/>
  <c r="BG79" i="147"/>
  <c r="BP79" i="147" s="1"/>
  <c r="BC80" i="147"/>
  <c r="BM80" i="147" s="1"/>
  <c r="BG80" i="122"/>
  <c r="BP80" i="122" s="1"/>
  <c r="BP64" i="146"/>
  <c r="BG59" i="147"/>
  <c r="BP59" i="147" s="1"/>
  <c r="AY61" i="147"/>
  <c r="BJ61" i="147" s="1"/>
  <c r="BQ63" i="147"/>
  <c r="BG67" i="147"/>
  <c r="BP67" i="147" s="1"/>
  <c r="AY71" i="147"/>
  <c r="BJ71" i="147" s="1"/>
  <c r="BC75" i="147"/>
  <c r="BM75" i="147" s="1"/>
  <c r="BK77" i="147"/>
  <c r="BG77" i="147"/>
  <c r="BP77" i="147" s="1"/>
  <c r="BA24" i="145"/>
  <c r="AY24" i="145"/>
  <c r="BQ71" i="145"/>
  <c r="BN72" i="145"/>
  <c r="BN77" i="145"/>
  <c r="BK79" i="145"/>
  <c r="BB24" i="146"/>
  <c r="BK56" i="146"/>
  <c r="BK59" i="146"/>
  <c r="BK61" i="146"/>
  <c r="AZ75" i="146"/>
  <c r="BK75" i="146" s="1"/>
  <c r="BH76" i="146"/>
  <c r="BQ76" i="146" s="1"/>
  <c r="BD80" i="146"/>
  <c r="BN80" i="146" s="1"/>
  <c r="BC56" i="147"/>
  <c r="BM56" i="147" s="1"/>
  <c r="AY59" i="147"/>
  <c r="BJ59" i="147" s="1"/>
  <c r="AY67" i="147"/>
  <c r="BJ67" i="147" s="1"/>
  <c r="AY76" i="147"/>
  <c r="BJ76" i="147" s="1"/>
  <c r="C3" i="150"/>
  <c r="D36" i="98" s="1"/>
  <c r="D3" i="150"/>
  <c r="E36" i="98" s="1"/>
  <c r="D5" i="149"/>
  <c r="K35" i="98" s="1"/>
  <c r="AY30" i="149"/>
  <c r="D3" i="149"/>
  <c r="E35" i="98" s="1"/>
  <c r="AY25" i="149"/>
  <c r="B4" i="150"/>
  <c r="F36" i="98" s="1"/>
  <c r="C4" i="150"/>
  <c r="G36" i="98" s="1"/>
  <c r="C3" i="148"/>
  <c r="D34" i="98" s="1"/>
  <c r="B4" i="148"/>
  <c r="F34" i="98" s="1"/>
  <c r="AX30" i="148"/>
  <c r="BE30" i="148"/>
  <c r="BD30" i="148"/>
  <c r="BA30" i="148"/>
  <c r="AY30" i="148"/>
  <c r="BD30" i="150"/>
  <c r="AY30" i="150"/>
  <c r="BA30" i="150"/>
  <c r="AX30" i="150"/>
  <c r="BE30" i="150"/>
  <c r="BB30" i="150"/>
  <c r="B4" i="149"/>
  <c r="F35" i="98" s="1"/>
  <c r="AX30" i="149"/>
  <c r="BE30" i="149"/>
  <c r="BD30" i="149"/>
  <c r="BA30" i="149"/>
  <c r="BB30" i="149"/>
  <c r="B3" i="148"/>
  <c r="C34" i="98" s="1"/>
  <c r="BB30" i="148"/>
  <c r="D4" i="148"/>
  <c r="H34" i="98" s="1"/>
  <c r="AX14" i="147"/>
  <c r="AX14" i="146"/>
  <c r="BN76" i="122"/>
  <c r="BN60" i="122"/>
  <c r="BN68" i="122"/>
  <c r="BC78" i="122"/>
  <c r="BM78" i="122" s="1"/>
  <c r="BP77" i="122"/>
  <c r="BH77" i="122"/>
  <c r="BQ77" i="122" s="1"/>
  <c r="AZ77" i="122"/>
  <c r="BK77" i="122" s="1"/>
  <c r="BO74" i="122"/>
  <c r="BG74" i="122"/>
  <c r="BP74" i="122" s="1"/>
  <c r="AY74" i="122"/>
  <c r="BJ74" i="122" s="1"/>
  <c r="BL73" i="122"/>
  <c r="BD73" i="122"/>
  <c r="BN73" i="122" s="1"/>
  <c r="BC70" i="122"/>
  <c r="BM70" i="122" s="1"/>
  <c r="BP69" i="122"/>
  <c r="BH69" i="122"/>
  <c r="BQ69" i="122" s="1"/>
  <c r="AZ69" i="122"/>
  <c r="BK69" i="122" s="1"/>
  <c r="BO66" i="122"/>
  <c r="BG66" i="122"/>
  <c r="BP66" i="122" s="1"/>
  <c r="AY66" i="122"/>
  <c r="BJ66" i="122" s="1"/>
  <c r="BL65" i="122"/>
  <c r="BD65" i="122"/>
  <c r="BN65" i="122" s="1"/>
  <c r="BC62" i="122"/>
  <c r="BM62" i="122" s="1"/>
  <c r="BP61" i="122"/>
  <c r="BH61" i="122"/>
  <c r="BQ61" i="122" s="1"/>
  <c r="AZ61" i="122"/>
  <c r="BK61" i="122" s="1"/>
  <c r="BO58" i="122"/>
  <c r="BG58" i="122"/>
  <c r="BP58" i="122" s="1"/>
  <c r="AY58" i="122"/>
  <c r="BJ58" i="122" s="1"/>
  <c r="BL57" i="122"/>
  <c r="BD57" i="122"/>
  <c r="BN57" i="122" s="1"/>
  <c r="BO77" i="122"/>
  <c r="BO69" i="122"/>
  <c r="BO61" i="122"/>
  <c r="BM80" i="122"/>
  <c r="BJ79" i="122"/>
  <c r="BK74" i="122"/>
  <c r="BH73" i="122"/>
  <c r="BQ73" i="122" s="1"/>
  <c r="AZ73" i="122"/>
  <c r="BK73" i="122" s="1"/>
  <c r="BM72" i="122"/>
  <c r="BJ71" i="122"/>
  <c r="BQ68" i="122"/>
  <c r="BK66" i="122"/>
  <c r="BM64" i="122"/>
  <c r="BJ63" i="122"/>
  <c r="BK58" i="122"/>
  <c r="BP57" i="122"/>
  <c r="BH57" i="122"/>
  <c r="BQ57" i="122" s="1"/>
  <c r="AZ57" i="122"/>
  <c r="BK57" i="122" s="1"/>
  <c r="BN78" i="122"/>
  <c r="BM75" i="122"/>
  <c r="BN70" i="122"/>
  <c r="BM67" i="122"/>
  <c r="BD64" i="122"/>
  <c r="BN64" i="122" s="1"/>
  <c r="BN62" i="122"/>
  <c r="BP60" i="122"/>
  <c r="BH60" i="122"/>
  <c r="BQ60" i="122" s="1"/>
  <c r="AZ60" i="122"/>
  <c r="BK60" i="122" s="1"/>
  <c r="BM59" i="122"/>
  <c r="BP79" i="122"/>
  <c r="BH79" i="122"/>
  <c r="BQ79" i="122" s="1"/>
  <c r="AZ79" i="122"/>
  <c r="BK79" i="122" s="1"/>
  <c r="BJ77" i="122"/>
  <c r="BD75" i="122"/>
  <c r="BN75" i="122" s="1"/>
  <c r="BQ74" i="122"/>
  <c r="BP71" i="122"/>
  <c r="BH71" i="122"/>
  <c r="BQ71" i="122" s="1"/>
  <c r="AZ71" i="122"/>
  <c r="BK71" i="122" s="1"/>
  <c r="BJ69" i="122"/>
  <c r="BD67" i="122"/>
  <c r="BN67" i="122" s="1"/>
  <c r="BQ66" i="122"/>
  <c r="BK64" i="122"/>
  <c r="BP63" i="122"/>
  <c r="BH63" i="122"/>
  <c r="BQ63" i="122" s="1"/>
  <c r="AZ63" i="122"/>
  <c r="BK63" i="122" s="1"/>
  <c r="BJ61" i="122"/>
  <c r="BD59" i="122"/>
  <c r="BN59" i="122" s="1"/>
  <c r="BQ58" i="122"/>
  <c r="AX23" i="149"/>
  <c r="AY25" i="150"/>
  <c r="AX24" i="149"/>
  <c r="B5" i="150"/>
  <c r="I36" i="98" s="1"/>
  <c r="B3" i="149"/>
  <c r="C35" i="98" s="1"/>
  <c r="C5" i="150"/>
  <c r="J36" i="98" s="1"/>
  <c r="AX24" i="150"/>
  <c r="AY25" i="148"/>
  <c r="AX23" i="148"/>
  <c r="B5" i="148"/>
  <c r="I34" i="98" s="1"/>
  <c r="C5" i="148"/>
  <c r="J34" i="98" s="1"/>
  <c r="AX24" i="148"/>
  <c r="BQ59" i="146"/>
  <c r="BQ61" i="146"/>
  <c r="BL58" i="146"/>
  <c r="AY59" i="146"/>
  <c r="BJ59" i="146" s="1"/>
  <c r="BG59" i="146"/>
  <c r="BP59" i="146" s="1"/>
  <c r="BP62" i="146"/>
  <c r="BN65" i="146"/>
  <c r="BH70" i="146"/>
  <c r="BQ70" i="146" s="1"/>
  <c r="BG70" i="146"/>
  <c r="BP70" i="146" s="1"/>
  <c r="AZ71" i="146"/>
  <c r="BK71" i="146" s="1"/>
  <c r="AY71" i="146"/>
  <c r="BJ71" i="146" s="1"/>
  <c r="BD74" i="146"/>
  <c r="BN74" i="146" s="1"/>
  <c r="BC74" i="146"/>
  <c r="BM74" i="146" s="1"/>
  <c r="BC78" i="146"/>
  <c r="BM78" i="146" s="1"/>
  <c r="BI79" i="146"/>
  <c r="BD24" i="147"/>
  <c r="AZ57" i="147"/>
  <c r="BK57" i="147" s="1"/>
  <c r="AY57" i="147"/>
  <c r="BJ57" i="147" s="1"/>
  <c r="BH65" i="147"/>
  <c r="BQ65" i="147" s="1"/>
  <c r="BG65" i="147"/>
  <c r="BP65" i="147" s="1"/>
  <c r="BQ71" i="147"/>
  <c r="AZ73" i="147"/>
  <c r="BK73" i="147" s="1"/>
  <c r="AY73" i="147"/>
  <c r="BJ73" i="147" s="1"/>
  <c r="AX16" i="146"/>
  <c r="AY56" i="146"/>
  <c r="BJ56" i="146" s="1"/>
  <c r="BG56" i="146"/>
  <c r="BP56" i="146" s="1"/>
  <c r="BO56" i="146"/>
  <c r="BC60" i="146"/>
  <c r="BM60" i="146" s="1"/>
  <c r="BI62" i="146"/>
  <c r="BO63" i="146"/>
  <c r="BJ68" i="146"/>
  <c r="BI68" i="146"/>
  <c r="BO68" i="146"/>
  <c r="BQ69" i="146"/>
  <c r="BC73" i="146"/>
  <c r="BM73" i="146" s="1"/>
  <c r="BQ74" i="146"/>
  <c r="BI75" i="146"/>
  <c r="AZ79" i="146"/>
  <c r="BK79" i="146" s="1"/>
  <c r="AY79" i="146"/>
  <c r="BJ79" i="146" s="1"/>
  <c r="BD77" i="147"/>
  <c r="BN77" i="147" s="1"/>
  <c r="BC77" i="147"/>
  <c r="BM77" i="147" s="1"/>
  <c r="BK78" i="147"/>
  <c r="BI78" i="147"/>
  <c r="BN80" i="147"/>
  <c r="BC57" i="146"/>
  <c r="BM57" i="146" s="1"/>
  <c r="BI59" i="146"/>
  <c r="BL60" i="146"/>
  <c r="AY61" i="146"/>
  <c r="BJ61" i="146" s="1"/>
  <c r="BG61" i="146"/>
  <c r="BP61" i="146" s="1"/>
  <c r="BO61" i="146"/>
  <c r="BQ63" i="146"/>
  <c r="BC65" i="146"/>
  <c r="BM65" i="146" s="1"/>
  <c r="BC66" i="146"/>
  <c r="BM66" i="146" s="1"/>
  <c r="BH67" i="146"/>
  <c r="BQ67" i="146" s="1"/>
  <c r="BJ75" i="146"/>
  <c r="AZ65" i="147"/>
  <c r="BK65" i="147" s="1"/>
  <c r="AY65" i="147"/>
  <c r="BJ65" i="147" s="1"/>
  <c r="AY15" i="147"/>
  <c r="AX15" i="147"/>
  <c r="BQ78" i="147"/>
  <c r="BO78" i="147"/>
  <c r="BI56" i="146"/>
  <c r="BL57" i="146"/>
  <c r="BO58" i="146"/>
  <c r="BQ66" i="146"/>
  <c r="BI67" i="146"/>
  <c r="AZ70" i="146"/>
  <c r="BK70" i="146" s="1"/>
  <c r="AY70" i="146"/>
  <c r="BJ70" i="146" s="1"/>
  <c r="BK72" i="146"/>
  <c r="BA24" i="147"/>
  <c r="AY24" i="147"/>
  <c r="BK70" i="147"/>
  <c r="BI70" i="147"/>
  <c r="BQ70" i="147"/>
  <c r="BO70" i="147"/>
  <c r="BK76" i="147"/>
  <c r="BI61" i="146"/>
  <c r="BL62" i="146"/>
  <c r="AY63" i="146"/>
  <c r="BJ63" i="146" s="1"/>
  <c r="BJ67" i="146"/>
  <c r="BL70" i="146"/>
  <c r="BN70" i="146"/>
  <c r="BO71" i="146"/>
  <c r="BK74" i="146"/>
  <c r="BI74" i="146"/>
  <c r="BL75" i="146"/>
  <c r="BP75" i="146"/>
  <c r="BJ77" i="146"/>
  <c r="BB24" i="147"/>
  <c r="BN59" i="147"/>
  <c r="BM74" i="147"/>
  <c r="BL74" i="147"/>
  <c r="BQ80" i="147"/>
  <c r="BD67" i="146"/>
  <c r="BN67" i="146" s="1"/>
  <c r="BC67" i="146"/>
  <c r="BM67" i="146" s="1"/>
  <c r="BH71" i="146"/>
  <c r="BQ71" i="146" s="1"/>
  <c r="BG71" i="146"/>
  <c r="BP71" i="146" s="1"/>
  <c r="BD75" i="146"/>
  <c r="BN75" i="146" s="1"/>
  <c r="BC75" i="146"/>
  <c r="BM75" i="146" s="1"/>
  <c r="BO76" i="146"/>
  <c r="BO79" i="146"/>
  <c r="BN58" i="147"/>
  <c r="BM58" i="147"/>
  <c r="BL58" i="147"/>
  <c r="BD61" i="147"/>
  <c r="BN61" i="147" s="1"/>
  <c r="BC61" i="147"/>
  <c r="BM61" i="147" s="1"/>
  <c r="BJ62" i="147"/>
  <c r="BI62" i="147"/>
  <c r="BP62" i="147"/>
  <c r="BO62" i="147"/>
  <c r="BN67" i="147"/>
  <c r="BD69" i="147"/>
  <c r="BN69" i="147" s="1"/>
  <c r="BC69" i="147"/>
  <c r="BM69" i="147" s="1"/>
  <c r="BL64" i="146"/>
  <c r="BM72" i="146"/>
  <c r="BN73" i="146"/>
  <c r="A25" i="146"/>
  <c r="BC70" i="146"/>
  <c r="BM70" i="146" s="1"/>
  <c r="BI71" i="146"/>
  <c r="AY74" i="146"/>
  <c r="BJ74" i="146" s="1"/>
  <c r="BJ76" i="146"/>
  <c r="BI76" i="146"/>
  <c r="BN78" i="146"/>
  <c r="BL78" i="146"/>
  <c r="BH79" i="146"/>
  <c r="BQ79" i="146" s="1"/>
  <c r="BG79" i="146"/>
  <c r="BP79" i="146" s="1"/>
  <c r="BM80" i="146"/>
  <c r="BL80" i="146"/>
  <c r="BH57" i="147"/>
  <c r="BQ57" i="147" s="1"/>
  <c r="BG57" i="147"/>
  <c r="BP57" i="147" s="1"/>
  <c r="BK60" i="147"/>
  <c r="BM66" i="147"/>
  <c r="BL66" i="147"/>
  <c r="BH73" i="147"/>
  <c r="BQ73" i="147" s="1"/>
  <c r="BG73" i="147"/>
  <c r="BP73" i="147" s="1"/>
  <c r="BQ75" i="147"/>
  <c r="BM65" i="147"/>
  <c r="BI69" i="147"/>
  <c r="BQ69" i="147"/>
  <c r="BI69" i="146"/>
  <c r="BI77" i="146"/>
  <c r="BJ80" i="146"/>
  <c r="A25" i="147"/>
  <c r="A55" i="147"/>
  <c r="BL56" i="147"/>
  <c r="BO57" i="147"/>
  <c r="BO54" i="147" s="1"/>
  <c r="B5" i="147" s="1"/>
  <c r="I32" i="98" s="1"/>
  <c r="BI63" i="147"/>
  <c r="BL64" i="147"/>
  <c r="BO65" i="147"/>
  <c r="BI71" i="147"/>
  <c r="BL72" i="147"/>
  <c r="BO73" i="147"/>
  <c r="BL80" i="147"/>
  <c r="BI60" i="147"/>
  <c r="BL61" i="147"/>
  <c r="BI68" i="147"/>
  <c r="BL69" i="147"/>
  <c r="BI76" i="147"/>
  <c r="BL77" i="147"/>
  <c r="AY78" i="147"/>
  <c r="BJ78" i="147" s="1"/>
  <c r="BG78" i="147"/>
  <c r="BP78" i="147" s="1"/>
  <c r="BI57" i="147"/>
  <c r="BI65" i="147"/>
  <c r="BI73" i="147"/>
  <c r="BC79" i="147"/>
  <c r="BM79" i="147" s="1"/>
  <c r="AY78" i="146"/>
  <c r="BJ78" i="146" s="1"/>
  <c r="BG78" i="146"/>
  <c r="BP78" i="146" s="1"/>
  <c r="AX16" i="147"/>
  <c r="AY56" i="147"/>
  <c r="BJ56" i="147" s="1"/>
  <c r="BG56" i="147"/>
  <c r="BP56" i="147" s="1"/>
  <c r="BC60" i="147"/>
  <c r="BM60" i="147" s="1"/>
  <c r="AY64" i="147"/>
  <c r="BJ64" i="147" s="1"/>
  <c r="BG64" i="147"/>
  <c r="BP64" i="147" s="1"/>
  <c r="BO64" i="147"/>
  <c r="BC68" i="147"/>
  <c r="BM68" i="147" s="1"/>
  <c r="BL71" i="147"/>
  <c r="AY72" i="147"/>
  <c r="BJ72" i="147" s="1"/>
  <c r="BG72" i="147"/>
  <c r="BP72" i="147" s="1"/>
  <c r="BO72" i="147"/>
  <c r="BC76" i="147"/>
  <c r="BM76" i="147" s="1"/>
  <c r="BL79" i="147"/>
  <c r="AY80" i="147"/>
  <c r="BJ80" i="147" s="1"/>
  <c r="BG80" i="147"/>
  <c r="BP80" i="147" s="1"/>
  <c r="BO80" i="147"/>
  <c r="BO61" i="147"/>
  <c r="BO69" i="147"/>
  <c r="BO77" i="147"/>
  <c r="BO56" i="144"/>
  <c r="BP56" i="144"/>
  <c r="BQ63" i="144"/>
  <c r="BN75" i="144"/>
  <c r="BQ79" i="144"/>
  <c r="BQ60" i="145"/>
  <c r="BQ65" i="145"/>
  <c r="BK63" i="144"/>
  <c r="BK79" i="144"/>
  <c r="BN57" i="144"/>
  <c r="BL57" i="144"/>
  <c r="BN67" i="144"/>
  <c r="BQ71" i="144"/>
  <c r="BK57" i="145"/>
  <c r="BK60" i="145"/>
  <c r="BH57" i="144"/>
  <c r="BQ57" i="144" s="1"/>
  <c r="BG57" i="144"/>
  <c r="BP57" i="144" s="1"/>
  <c r="BQ60" i="144"/>
  <c r="BN78" i="144"/>
  <c r="BN64" i="145"/>
  <c r="BN69" i="145"/>
  <c r="BQ76" i="145"/>
  <c r="AZ56" i="144"/>
  <c r="BK56" i="144" s="1"/>
  <c r="BH56" i="144"/>
  <c r="BQ56" i="144" s="1"/>
  <c r="BK57" i="144"/>
  <c r="AY16" i="144"/>
  <c r="BI56" i="144"/>
  <c r="AY66" i="144"/>
  <c r="BJ66" i="144" s="1"/>
  <c r="BG66" i="144"/>
  <c r="BP66" i="144" s="1"/>
  <c r="BC70" i="144"/>
  <c r="BM70" i="144" s="1"/>
  <c r="AY74" i="144"/>
  <c r="BJ74" i="144" s="1"/>
  <c r="BG74" i="144"/>
  <c r="BP74" i="144" s="1"/>
  <c r="BC78" i="144"/>
  <c r="BM78" i="144" s="1"/>
  <c r="BC56" i="145"/>
  <c r="BM56" i="145" s="1"/>
  <c r="AY60" i="145"/>
  <c r="BJ60" i="145" s="1"/>
  <c r="BG60" i="145"/>
  <c r="BP60" i="145" s="1"/>
  <c r="BC64" i="145"/>
  <c r="BM64" i="145" s="1"/>
  <c r="AY68" i="145"/>
  <c r="BJ68" i="145" s="1"/>
  <c r="BG68" i="145"/>
  <c r="BP68" i="145" s="1"/>
  <c r="BC72" i="145"/>
  <c r="BM72" i="145" s="1"/>
  <c r="AY76" i="145"/>
  <c r="BJ76" i="145" s="1"/>
  <c r="BG76" i="145"/>
  <c r="BP76" i="145" s="1"/>
  <c r="BC80" i="145"/>
  <c r="BM80" i="145" s="1"/>
  <c r="AY63" i="144"/>
  <c r="BJ63" i="144" s="1"/>
  <c r="BG63" i="144"/>
  <c r="BP63" i="144" s="1"/>
  <c r="BO63" i="144"/>
  <c r="BJ64" i="144"/>
  <c r="BC67" i="144"/>
  <c r="BM67" i="144" s="1"/>
  <c r="BL70" i="144"/>
  <c r="AY71" i="144"/>
  <c r="BJ71" i="144" s="1"/>
  <c r="BG71" i="144"/>
  <c r="BP71" i="144" s="1"/>
  <c r="BO71" i="144"/>
  <c r="BJ72" i="144"/>
  <c r="BC75" i="144"/>
  <c r="BM75" i="144" s="1"/>
  <c r="BL78" i="144"/>
  <c r="AY79" i="144"/>
  <c r="BJ79" i="144" s="1"/>
  <c r="BG79" i="144"/>
  <c r="BP79" i="144" s="1"/>
  <c r="BO79" i="144"/>
  <c r="AX15" i="145"/>
  <c r="A25" i="145"/>
  <c r="A55" i="145"/>
  <c r="BL56" i="145"/>
  <c r="AY57" i="145"/>
  <c r="BJ57" i="145" s="1"/>
  <c r="BG57" i="145"/>
  <c r="BP57" i="145" s="1"/>
  <c r="BO57" i="145"/>
  <c r="BC61" i="145"/>
  <c r="BM61" i="145" s="1"/>
  <c r="BL64" i="145"/>
  <c r="AY65" i="145"/>
  <c r="BJ65" i="145" s="1"/>
  <c r="BG65" i="145"/>
  <c r="BP65" i="145" s="1"/>
  <c r="BO65" i="145"/>
  <c r="BC69" i="145"/>
  <c r="BM69" i="145" s="1"/>
  <c r="BL72" i="145"/>
  <c r="AY73" i="145"/>
  <c r="BJ73" i="145" s="1"/>
  <c r="BG73" i="145"/>
  <c r="BP73" i="145" s="1"/>
  <c r="BO73" i="145"/>
  <c r="BC77" i="145"/>
  <c r="BM77" i="145" s="1"/>
  <c r="BI79" i="145"/>
  <c r="BL80" i="145"/>
  <c r="BI58" i="144"/>
  <c r="BL59" i="144"/>
  <c r="AY60" i="144"/>
  <c r="BJ60" i="144" s="1"/>
  <c r="BG60" i="144"/>
  <c r="BP60" i="144" s="1"/>
  <c r="BO60" i="144"/>
  <c r="BM62" i="144"/>
  <c r="BI66" i="144"/>
  <c r="BL67" i="144"/>
  <c r="BO68" i="144"/>
  <c r="BI74" i="144"/>
  <c r="BL75" i="144"/>
  <c r="BO76" i="144"/>
  <c r="BI60" i="145"/>
  <c r="BL61" i="145"/>
  <c r="BO62" i="145"/>
  <c r="BI68" i="145"/>
  <c r="BL69" i="145"/>
  <c r="BO70" i="145"/>
  <c r="BI76" i="145"/>
  <c r="BL77" i="145"/>
  <c r="BO78" i="145"/>
  <c r="BC56" i="144"/>
  <c r="BM56" i="144" s="1"/>
  <c r="A25" i="144"/>
  <c r="A55" i="144"/>
  <c r="BL56" i="144"/>
  <c r="AY57" i="144"/>
  <c r="BJ57" i="144" s="1"/>
  <c r="BO57" i="144"/>
  <c r="BJ58" i="144"/>
  <c r="BI63" i="144"/>
  <c r="BL64" i="144"/>
  <c r="BP68" i="144"/>
  <c r="BI71" i="144"/>
  <c r="BL72" i="144"/>
  <c r="BI79" i="144"/>
  <c r="BL80" i="144"/>
  <c r="BI57" i="145"/>
  <c r="BL58" i="145"/>
  <c r="BI65" i="145"/>
  <c r="BL66" i="145"/>
  <c r="BP70" i="145"/>
  <c r="BI73" i="145"/>
  <c r="BL74" i="145"/>
  <c r="BP78" i="145"/>
  <c r="BC79" i="145"/>
  <c r="BM79" i="145" s="1"/>
  <c r="BC58" i="144"/>
  <c r="BM58" i="144" s="1"/>
  <c r="BI60" i="144"/>
  <c r="BL61" i="144"/>
  <c r="AY62" i="144"/>
  <c r="BJ62" i="144" s="1"/>
  <c r="BG62" i="144"/>
  <c r="BP62" i="144" s="1"/>
  <c r="BM64" i="144"/>
  <c r="BC66" i="144"/>
  <c r="BM66" i="144" s="1"/>
  <c r="BI68" i="144"/>
  <c r="AY70" i="144"/>
  <c r="BJ70" i="144" s="1"/>
  <c r="BG70" i="144"/>
  <c r="BP70" i="144" s="1"/>
  <c r="BM72" i="144"/>
  <c r="BC74" i="144"/>
  <c r="BM74" i="144" s="1"/>
  <c r="BI76" i="144"/>
  <c r="AY78" i="144"/>
  <c r="BJ78" i="144" s="1"/>
  <c r="BG78" i="144"/>
  <c r="BP78" i="144" s="1"/>
  <c r="BM80" i="144"/>
  <c r="AX16" i="145"/>
  <c r="AY56" i="145"/>
  <c r="BJ56" i="145" s="1"/>
  <c r="BG56" i="145"/>
  <c r="BP56" i="145" s="1"/>
  <c r="BO56" i="145"/>
  <c r="BO54" i="145" s="1"/>
  <c r="B5" i="145" s="1"/>
  <c r="I30" i="98" s="1"/>
  <c r="BM58" i="145"/>
  <c r="BC60" i="145"/>
  <c r="BM60" i="145" s="1"/>
  <c r="BI62" i="145"/>
  <c r="AY64" i="145"/>
  <c r="BJ64" i="145" s="1"/>
  <c r="BG64" i="145"/>
  <c r="BP64" i="145" s="1"/>
  <c r="BO64" i="145"/>
  <c r="BC68" i="145"/>
  <c r="BM68" i="145" s="1"/>
  <c r="BI70" i="145"/>
  <c r="AY72" i="145"/>
  <c r="BJ72" i="145" s="1"/>
  <c r="BG72" i="145"/>
  <c r="BP72" i="145" s="1"/>
  <c r="BO72" i="145"/>
  <c r="BM74" i="145"/>
  <c r="BC76" i="145"/>
  <c r="BM76" i="145" s="1"/>
  <c r="BI78" i="145"/>
  <c r="BL79" i="145"/>
  <c r="AY80" i="145"/>
  <c r="BJ80" i="145" s="1"/>
  <c r="BG80" i="145"/>
  <c r="BP80" i="145" s="1"/>
  <c r="BO80" i="145"/>
  <c r="BI57" i="144"/>
  <c r="BM61" i="144"/>
  <c r="BJ68" i="144"/>
  <c r="BJ76" i="144"/>
  <c r="BJ70" i="145"/>
  <c r="BJ78" i="145"/>
  <c r="BN80" i="143"/>
  <c r="BM77" i="143"/>
  <c r="BQ79" i="143"/>
  <c r="BM61" i="143"/>
  <c r="BK62" i="143"/>
  <c r="AY14" i="143"/>
  <c r="AZ58" i="143"/>
  <c r="BK58" i="143" s="1"/>
  <c r="BH58" i="143"/>
  <c r="BQ58" i="143" s="1"/>
  <c r="BP58" i="143"/>
  <c r="BN60" i="143"/>
  <c r="BD62" i="143"/>
  <c r="BN62" i="143" s="1"/>
  <c r="BL62" i="143"/>
  <c r="BO63" i="143"/>
  <c r="BO54" i="143" s="1"/>
  <c r="B5" i="143" s="1"/>
  <c r="I28" i="98" s="1"/>
  <c r="BJ64" i="143"/>
  <c r="AZ66" i="143"/>
  <c r="BK66" i="143" s="1"/>
  <c r="BH66" i="143"/>
  <c r="BQ66" i="143" s="1"/>
  <c r="BP66" i="143"/>
  <c r="BN68" i="143"/>
  <c r="BD70" i="143"/>
  <c r="BN70" i="143" s="1"/>
  <c r="BL70" i="143"/>
  <c r="AY71" i="143"/>
  <c r="BJ71" i="143" s="1"/>
  <c r="BO71" i="143"/>
  <c r="AZ74" i="143"/>
  <c r="BK74" i="143" s="1"/>
  <c r="BH74" i="143"/>
  <c r="BQ74" i="143" s="1"/>
  <c r="BP74" i="143"/>
  <c r="BC75" i="143"/>
  <c r="BM75" i="143" s="1"/>
  <c r="BN76" i="143"/>
  <c r="BI77" i="143"/>
  <c r="BD78" i="143"/>
  <c r="BN78" i="143" s="1"/>
  <c r="BL78" i="143"/>
  <c r="AY79" i="143"/>
  <c r="BJ79" i="143" s="1"/>
  <c r="BG79" i="143"/>
  <c r="BP79" i="143" s="1"/>
  <c r="BO79" i="143"/>
  <c r="BJ80" i="143"/>
  <c r="BK56" i="143"/>
  <c r="BI58" i="143"/>
  <c r="BL59" i="143"/>
  <c r="BL54" i="143" s="1"/>
  <c r="B4" i="143" s="1"/>
  <c r="F28" i="98" s="1"/>
  <c r="BM62" i="143"/>
  <c r="BP63" i="143"/>
  <c r="BI66" i="143"/>
  <c r="BL67" i="143"/>
  <c r="BM70" i="143"/>
  <c r="BP71" i="143"/>
  <c r="BK72" i="143"/>
  <c r="BI74" i="143"/>
  <c r="BL75" i="143"/>
  <c r="BO76" i="143"/>
  <c r="BM78" i="143"/>
  <c r="BC80" i="143"/>
  <c r="BM80" i="143" s="1"/>
  <c r="AX15" i="143"/>
  <c r="A25" i="143"/>
  <c r="A55" i="143"/>
  <c r="BJ58" i="143"/>
  <c r="BM59" i="143"/>
  <c r="BI63" i="143"/>
  <c r="BL64" i="143"/>
  <c r="BJ66" i="143"/>
  <c r="BM67" i="143"/>
  <c r="BI71" i="143"/>
  <c r="BI54" i="143" s="1"/>
  <c r="B3" i="143" s="1"/>
  <c r="C28" i="98" s="1"/>
  <c r="BL72" i="143"/>
  <c r="BJ74" i="143"/>
  <c r="BI79" i="143"/>
  <c r="BL80" i="143"/>
  <c r="BC57" i="143"/>
  <c r="BM57" i="143" s="1"/>
  <c r="AY69" i="143"/>
  <c r="BJ69" i="143" s="1"/>
  <c r="BC73" i="143"/>
  <c r="BM73" i="143" s="1"/>
  <c r="AY77" i="143"/>
  <c r="BJ77" i="143" s="1"/>
  <c r="BG77" i="143"/>
  <c r="BP77" i="143" s="1"/>
  <c r="BJ63" i="143"/>
  <c r="BG61" i="143"/>
  <c r="BP61" i="143" s="1"/>
  <c r="BG69" i="143"/>
  <c r="BP69" i="143" s="1"/>
  <c r="AY61" i="143"/>
  <c r="BJ61" i="143" s="1"/>
  <c r="BC65" i="143"/>
  <c r="BM65" i="143" s="1"/>
  <c r="BN54" i="145" l="1"/>
  <c r="D4" i="145" s="1"/>
  <c r="H30" i="98" s="1"/>
  <c r="BK54" i="144"/>
  <c r="D3" i="144" s="1"/>
  <c r="E29" i="98" s="1"/>
  <c r="BN54" i="146"/>
  <c r="D4" i="146" s="1"/>
  <c r="H31" i="98" s="1"/>
  <c r="BQ54" i="143"/>
  <c r="D5" i="143" s="1"/>
  <c r="K28" i="98" s="1"/>
  <c r="BQ54" i="145"/>
  <c r="D5" i="145" s="1"/>
  <c r="K30" i="98" s="1"/>
  <c r="BK54" i="146"/>
  <c r="D3" i="146" s="1"/>
  <c r="E31" i="98" s="1"/>
  <c r="BN54" i="144"/>
  <c r="D4" i="144" s="1"/>
  <c r="H29" i="98" s="1"/>
  <c r="BQ54" i="147"/>
  <c r="D5" i="147" s="1"/>
  <c r="K32" i="98" s="1"/>
  <c r="BK54" i="145"/>
  <c r="D3" i="145" s="1"/>
  <c r="E30" i="98" s="1"/>
  <c r="BK54" i="147"/>
  <c r="D3" i="147" s="1"/>
  <c r="E32" i="98" s="1"/>
  <c r="BN54" i="147"/>
  <c r="D4" i="147" s="1"/>
  <c r="H32" i="98" s="1"/>
  <c r="BM54" i="146"/>
  <c r="C4" i="146" s="1"/>
  <c r="G31" i="98" s="1"/>
  <c r="BQ54" i="146"/>
  <c r="D5" i="146" s="1"/>
  <c r="K31" i="98" s="1"/>
  <c r="BM54" i="147"/>
  <c r="C4" i="147" s="1"/>
  <c r="G32" i="98" s="1"/>
  <c r="BP54" i="146"/>
  <c r="C5" i="146" s="1"/>
  <c r="J31" i="98" s="1"/>
  <c r="BI54" i="147"/>
  <c r="B3" i="147" s="1"/>
  <c r="C32" i="98" s="1"/>
  <c r="BL54" i="146"/>
  <c r="B4" i="146" s="1"/>
  <c r="F31" i="98" s="1"/>
  <c r="BI54" i="146"/>
  <c r="B3" i="146" s="1"/>
  <c r="C31" i="98" s="1"/>
  <c r="BL54" i="147"/>
  <c r="B4" i="147" s="1"/>
  <c r="F32" i="98" s="1"/>
  <c r="BO54" i="146"/>
  <c r="B5" i="146" s="1"/>
  <c r="I31" i="98" s="1"/>
  <c r="BJ54" i="147"/>
  <c r="C3" i="147" s="1"/>
  <c r="D32" i="98" s="1"/>
  <c r="BP54" i="147"/>
  <c r="C5" i="147" s="1"/>
  <c r="J32" i="98" s="1"/>
  <c r="BJ54" i="146"/>
  <c r="C3" i="146" s="1"/>
  <c r="D31" i="98" s="1"/>
  <c r="BM54" i="144"/>
  <c r="C4" i="144" s="1"/>
  <c r="G29" i="98" s="1"/>
  <c r="BP54" i="145"/>
  <c r="C5" i="145" s="1"/>
  <c r="J30" i="98" s="1"/>
  <c r="BJ54" i="144"/>
  <c r="C3" i="144" s="1"/>
  <c r="D29" i="98" s="1"/>
  <c r="BM54" i="145"/>
  <c r="C4" i="145" s="1"/>
  <c r="G30" i="98" s="1"/>
  <c r="BL54" i="145"/>
  <c r="B4" i="145" s="1"/>
  <c r="F30" i="98" s="1"/>
  <c r="BO54" i="144"/>
  <c r="B5" i="144" s="1"/>
  <c r="I29" i="98" s="1"/>
  <c r="BL54" i="144"/>
  <c r="B4" i="144" s="1"/>
  <c r="F29" i="98" s="1"/>
  <c r="BJ54" i="145"/>
  <c r="C3" i="145" s="1"/>
  <c r="D30" i="98" s="1"/>
  <c r="BI54" i="145"/>
  <c r="B3" i="145" s="1"/>
  <c r="C30" i="98" s="1"/>
  <c r="BI54" i="144"/>
  <c r="B3" i="144" s="1"/>
  <c r="C29" i="98" s="1"/>
  <c r="BP54" i="144"/>
  <c r="C5" i="144" s="1"/>
  <c r="J29" i="98" s="1"/>
  <c r="BQ54" i="144"/>
  <c r="D5" i="144" s="1"/>
  <c r="K29" i="98" s="1"/>
  <c r="BN54" i="143"/>
  <c r="D4" i="143" s="1"/>
  <c r="H28" i="98" s="1"/>
  <c r="BP54" i="143"/>
  <c r="C5" i="143" s="1"/>
  <c r="J28" i="98" s="1"/>
  <c r="BM54" i="143"/>
  <c r="C4" i="143" s="1"/>
  <c r="G28" i="98" s="1"/>
  <c r="BK54" i="143"/>
  <c r="D3" i="143" s="1"/>
  <c r="E28" i="98" s="1"/>
  <c r="BJ54" i="143"/>
  <c r="C3" i="143" s="1"/>
  <c r="D28" i="98" s="1"/>
  <c r="AW24" i="139"/>
  <c r="AY24" i="139" s="1"/>
  <c r="AW25" i="139"/>
  <c r="AX25" i="139" s="1"/>
  <c r="C5" i="139" s="1"/>
  <c r="AW23" i="139"/>
  <c r="AY23" i="139" s="1"/>
  <c r="D3" i="139" s="1"/>
  <c r="AW24" i="137"/>
  <c r="AX24" i="137" s="1"/>
  <c r="AW25" i="137"/>
  <c r="AX25" i="137" s="1"/>
  <c r="AW23" i="137"/>
  <c r="AY23" i="137" s="1"/>
  <c r="BG62" i="136"/>
  <c r="BP62" i="136" s="1"/>
  <c r="BH64" i="136"/>
  <c r="BG70" i="136"/>
  <c r="BP70" i="136" s="1"/>
  <c r="BG78" i="136"/>
  <c r="BH79" i="136"/>
  <c r="BQ79" i="136" s="1"/>
  <c r="BH80" i="136"/>
  <c r="BQ80" i="136" s="1"/>
  <c r="BD63" i="136"/>
  <c r="BC64" i="136"/>
  <c r="BC71" i="136"/>
  <c r="BM71" i="136" s="1"/>
  <c r="BC79" i="136"/>
  <c r="BM79" i="136" s="1"/>
  <c r="BD80" i="136"/>
  <c r="BN80" i="136" s="1"/>
  <c r="AY63" i="136"/>
  <c r="AY64" i="136"/>
  <c r="BJ64" i="136" s="1"/>
  <c r="AY67" i="136"/>
  <c r="BJ67" i="136" s="1"/>
  <c r="AY71" i="136"/>
  <c r="AY75" i="136"/>
  <c r="BJ75" i="136" s="1"/>
  <c r="AZ79" i="136"/>
  <c r="BK79" i="136" s="1"/>
  <c r="AY14" i="136"/>
  <c r="AW24" i="135"/>
  <c r="AY24" i="135" s="1"/>
  <c r="AW25" i="135"/>
  <c r="AX25" i="135" s="1"/>
  <c r="AW23" i="135"/>
  <c r="BG63" i="134"/>
  <c r="BG64" i="134"/>
  <c r="BG71" i="134"/>
  <c r="BP71" i="134" s="1"/>
  <c r="BG79" i="134"/>
  <c r="BP79" i="134" s="1"/>
  <c r="BH80" i="134"/>
  <c r="BD60" i="134"/>
  <c r="BD62" i="134"/>
  <c r="BD63" i="134"/>
  <c r="BC64" i="134"/>
  <c r="BC65" i="134"/>
  <c r="BD66" i="134"/>
  <c r="BC67" i="134"/>
  <c r="BM67" i="134" s="1"/>
  <c r="BD70" i="134"/>
  <c r="BC71" i="134"/>
  <c r="BC72" i="134"/>
  <c r="BM72" i="134" s="1"/>
  <c r="BD74" i="134"/>
  <c r="BC75" i="134"/>
  <c r="BM75" i="134" s="1"/>
  <c r="BD76" i="134"/>
  <c r="BC77" i="134"/>
  <c r="BC78" i="134"/>
  <c r="BC79" i="134"/>
  <c r="BD80" i="134"/>
  <c r="BN80" i="134" s="1"/>
  <c r="BD56" i="134"/>
  <c r="AY56" i="134"/>
  <c r="AY57" i="134"/>
  <c r="AZ58" i="134"/>
  <c r="AY60" i="134"/>
  <c r="AZ62" i="134"/>
  <c r="BK62" i="134" s="1"/>
  <c r="AY65" i="134"/>
  <c r="BJ65" i="134" s="1"/>
  <c r="AZ66" i="134"/>
  <c r="AY67" i="134"/>
  <c r="BJ67" i="134" s="1"/>
  <c r="AZ69" i="134"/>
  <c r="AZ70" i="134"/>
  <c r="AY71" i="134"/>
  <c r="BJ71" i="134" s="1"/>
  <c r="AZ72" i="134"/>
  <c r="AY74" i="134"/>
  <c r="AZ76" i="134"/>
  <c r="BK76" i="134" s="1"/>
  <c r="AZ80" i="134"/>
  <c r="BK80" i="134" s="1"/>
  <c r="AY15" i="134"/>
  <c r="AY14" i="134"/>
  <c r="AW24" i="133"/>
  <c r="AW25" i="133"/>
  <c r="AY25" i="133" s="1"/>
  <c r="AW23" i="133"/>
  <c r="AX23" i="133" s="1"/>
  <c r="BH57" i="132"/>
  <c r="BG59" i="132"/>
  <c r="BG61" i="132"/>
  <c r="BH63" i="132"/>
  <c r="BG67" i="132"/>
  <c r="BG68" i="132"/>
  <c r="BH72" i="132"/>
  <c r="BG74" i="132"/>
  <c r="BH75" i="132"/>
  <c r="BQ75" i="132" s="1"/>
  <c r="BH78" i="132"/>
  <c r="BH80" i="132"/>
  <c r="BQ80" i="132" s="1"/>
  <c r="BH56" i="132"/>
  <c r="BD57" i="132"/>
  <c r="BD58" i="132"/>
  <c r="BN58" i="132" s="1"/>
  <c r="BD59" i="132"/>
  <c r="BN59" i="132" s="1"/>
  <c r="BD61" i="132"/>
  <c r="BC63" i="132"/>
  <c r="BC64" i="132"/>
  <c r="BD68" i="132"/>
  <c r="BD69" i="132"/>
  <c r="BD71" i="132"/>
  <c r="BC72" i="132"/>
  <c r="BM72" i="132" s="1"/>
  <c r="BC74" i="132"/>
  <c r="BC75" i="132"/>
  <c r="BC76" i="132"/>
  <c r="BM76" i="132" s="1"/>
  <c r="BC77" i="132"/>
  <c r="BC78" i="132"/>
  <c r="BM78" i="132" s="1"/>
  <c r="BD80" i="132"/>
  <c r="BN80" i="132" s="1"/>
  <c r="AZ58" i="132"/>
  <c r="BK58" i="132" s="1"/>
  <c r="AY59" i="132"/>
  <c r="AZ63" i="132"/>
  <c r="AZ64" i="132"/>
  <c r="AY65" i="132"/>
  <c r="BJ65" i="132" s="1"/>
  <c r="AY68" i="132"/>
  <c r="BJ68" i="132" s="1"/>
  <c r="AZ75" i="132"/>
  <c r="BK75" i="132" s="1"/>
  <c r="AZ78" i="132"/>
  <c r="AZ79" i="132"/>
  <c r="BK79" i="132" s="1"/>
  <c r="AZ80" i="132"/>
  <c r="BK80" i="132" s="1"/>
  <c r="AX15" i="132"/>
  <c r="AY16" i="132"/>
  <c r="AX14" i="132"/>
  <c r="AW24" i="131"/>
  <c r="AW25" i="131"/>
  <c r="AW23" i="131"/>
  <c r="BH57" i="130"/>
  <c r="BH58" i="130"/>
  <c r="BH60" i="130"/>
  <c r="BH63" i="130"/>
  <c r="BQ63" i="130" s="1"/>
  <c r="BH68" i="130"/>
  <c r="BG70" i="130"/>
  <c r="BH71" i="130"/>
  <c r="BH73" i="130"/>
  <c r="BG74" i="130"/>
  <c r="BP74" i="130" s="1"/>
  <c r="BG76" i="130"/>
  <c r="BP76" i="130" s="1"/>
  <c r="BG78" i="130"/>
  <c r="BH80" i="130"/>
  <c r="BQ80" i="130" s="1"/>
  <c r="BG56" i="130"/>
  <c r="BD59" i="130"/>
  <c r="BC62" i="130"/>
  <c r="BD63" i="130"/>
  <c r="BD65" i="130"/>
  <c r="BN65" i="130" s="1"/>
  <c r="BC66" i="130"/>
  <c r="BM66" i="130" s="1"/>
  <c r="BD67" i="130"/>
  <c r="BC72" i="130"/>
  <c r="BD77" i="130"/>
  <c r="BN77" i="130" s="1"/>
  <c r="BC78" i="130"/>
  <c r="BM78" i="130" s="1"/>
  <c r="BC80" i="130"/>
  <c r="AY56" i="130"/>
  <c r="AZ57" i="130"/>
  <c r="AY59" i="130"/>
  <c r="BJ59" i="130" s="1"/>
  <c r="AZ60" i="130"/>
  <c r="AZ67" i="130"/>
  <c r="BK67" i="130" s="1"/>
  <c r="AZ68" i="130"/>
  <c r="BK68" i="130" s="1"/>
  <c r="AZ69" i="130"/>
  <c r="AY70" i="130"/>
  <c r="AZ71" i="130"/>
  <c r="AY74" i="130"/>
  <c r="BJ74" i="130" s="1"/>
  <c r="AZ75" i="130"/>
  <c r="BK75" i="130" s="1"/>
  <c r="AZ79" i="130"/>
  <c r="BK79" i="130" s="1"/>
  <c r="AY16" i="130"/>
  <c r="AY14" i="130"/>
  <c r="AW24" i="129"/>
  <c r="AY24" i="129" s="1"/>
  <c r="AW25" i="129"/>
  <c r="AW23" i="129"/>
  <c r="AY23" i="129" s="1"/>
  <c r="BH58" i="128"/>
  <c r="BH59" i="128"/>
  <c r="BH64" i="128"/>
  <c r="BH65" i="128"/>
  <c r="BQ65" i="128" s="1"/>
  <c r="BH66" i="128"/>
  <c r="BG69" i="128"/>
  <c r="BP69" i="128" s="1"/>
  <c r="BG70" i="128"/>
  <c r="BP70" i="128" s="1"/>
  <c r="BG72" i="128"/>
  <c r="BP72" i="128" s="1"/>
  <c r="BH73" i="128"/>
  <c r="BG77" i="128"/>
  <c r="BG78" i="128"/>
  <c r="BC57" i="128"/>
  <c r="BC58" i="128"/>
  <c r="BM58" i="128" s="1"/>
  <c r="BD60" i="128"/>
  <c r="BD62" i="128"/>
  <c r="BN62" i="128" s="1"/>
  <c r="BD63" i="128"/>
  <c r="BN63" i="128" s="1"/>
  <c r="BD66" i="128"/>
  <c r="BC68" i="128"/>
  <c r="BM68" i="128" s="1"/>
  <c r="BD69" i="128"/>
  <c r="BC73" i="128"/>
  <c r="BM73" i="128" s="1"/>
  <c r="BD76" i="128"/>
  <c r="BN76" i="128" s="1"/>
  <c r="BD79" i="128"/>
  <c r="BN79" i="128" s="1"/>
  <c r="BD80" i="128"/>
  <c r="BC56" i="128"/>
  <c r="AZ56" i="128"/>
  <c r="AZ58" i="128"/>
  <c r="AY60" i="128"/>
  <c r="AY61" i="128"/>
  <c r="AZ64" i="128"/>
  <c r="AZ65" i="128"/>
  <c r="AY66" i="128"/>
  <c r="AY74" i="128"/>
  <c r="BJ74" i="128" s="1"/>
  <c r="AY75" i="128"/>
  <c r="AY76" i="128"/>
  <c r="BJ76" i="128" s="1"/>
  <c r="AY15" i="128"/>
  <c r="AY16" i="128"/>
  <c r="AY14" i="128"/>
  <c r="AW24" i="127"/>
  <c r="AW25" i="127"/>
  <c r="AX25" i="127" s="1"/>
  <c r="AW23" i="127"/>
  <c r="BH57" i="126"/>
  <c r="BQ57" i="126" s="1"/>
  <c r="BH60" i="126"/>
  <c r="BG62" i="126"/>
  <c r="BP62" i="126" s="1"/>
  <c r="BG63" i="126"/>
  <c r="BP63" i="126" s="1"/>
  <c r="BH64" i="126"/>
  <c r="BQ64" i="126" s="1"/>
  <c r="BH66" i="126"/>
  <c r="BG67" i="126"/>
  <c r="BP67" i="126" s="1"/>
  <c r="BH68" i="126"/>
  <c r="BG70" i="126"/>
  <c r="BG71" i="126"/>
  <c r="BP71" i="126" s="1"/>
  <c r="BH72" i="126"/>
  <c r="BQ72" i="126" s="1"/>
  <c r="BG74" i="126"/>
  <c r="BH75" i="126"/>
  <c r="BG76" i="126"/>
  <c r="BG79" i="126"/>
  <c r="BP79" i="126" s="1"/>
  <c r="BH80" i="126"/>
  <c r="BQ80" i="126" s="1"/>
  <c r="BC57" i="126"/>
  <c r="BD62" i="126"/>
  <c r="BD64" i="126"/>
  <c r="BC67" i="126"/>
  <c r="BD70" i="126"/>
  <c r="BC72" i="126"/>
  <c r="BC74" i="126"/>
  <c r="BM74" i="126" s="1"/>
  <c r="BC75" i="126"/>
  <c r="BM75" i="126" s="1"/>
  <c r="BD56" i="126"/>
  <c r="AZ57" i="126"/>
  <c r="BK57" i="126" s="1"/>
  <c r="AZ59" i="126"/>
  <c r="AZ60" i="126"/>
  <c r="AY61" i="126"/>
  <c r="AY67" i="126"/>
  <c r="BJ67" i="126" s="1"/>
  <c r="AY69" i="126"/>
  <c r="AY70" i="126"/>
  <c r="AZ75" i="126"/>
  <c r="BK75" i="126" s="1"/>
  <c r="AY78" i="126"/>
  <c r="AX15" i="126"/>
  <c r="AX16" i="126"/>
  <c r="AY14" i="126"/>
  <c r="AW24" i="125"/>
  <c r="AX24" i="125" s="1"/>
  <c r="AW25" i="125"/>
  <c r="AX25" i="125" s="1"/>
  <c r="AW23" i="125"/>
  <c r="AX23" i="125" s="1"/>
  <c r="BC56" i="124"/>
  <c r="AZ56" i="124"/>
  <c r="BK56" i="124" s="1"/>
  <c r="AY16" i="124"/>
  <c r="AY14" i="124"/>
  <c r="AW24" i="123"/>
  <c r="AY24" i="123" s="1"/>
  <c r="AW25" i="123"/>
  <c r="AX25" i="123" s="1"/>
  <c r="AW23" i="123"/>
  <c r="BH56" i="122"/>
  <c r="BQ56" i="122" s="1"/>
  <c r="BD56" i="122"/>
  <c r="AZ56" i="122"/>
  <c r="AY15" i="122"/>
  <c r="N15" i="67"/>
  <c r="N16" i="67"/>
  <c r="N14" i="67"/>
  <c r="BC33" i="137"/>
  <c r="BC34" i="137"/>
  <c r="BC35" i="137"/>
  <c r="BC36" i="137"/>
  <c r="BC37" i="137"/>
  <c r="BC38" i="137"/>
  <c r="BC39" i="137"/>
  <c r="BC40" i="137"/>
  <c r="BC41" i="137"/>
  <c r="BC42" i="137"/>
  <c r="BC43" i="137"/>
  <c r="BC44" i="137"/>
  <c r="BC45" i="137"/>
  <c r="BC46" i="137"/>
  <c r="BC47" i="137"/>
  <c r="BC48" i="137"/>
  <c r="BC49" i="137"/>
  <c r="BC50" i="137"/>
  <c r="BC51" i="137"/>
  <c r="BC52" i="137"/>
  <c r="BC53" i="137"/>
  <c r="BC54" i="137"/>
  <c r="BC55" i="137"/>
  <c r="BC56" i="137"/>
  <c r="BC32" i="137"/>
  <c r="AZ32" i="137"/>
  <c r="AZ33" i="137"/>
  <c r="AZ34" i="137"/>
  <c r="AZ35" i="137"/>
  <c r="AZ36" i="137"/>
  <c r="AZ37" i="137"/>
  <c r="AZ38" i="137"/>
  <c r="AZ39" i="137"/>
  <c r="AZ40" i="137"/>
  <c r="AZ41" i="137"/>
  <c r="AZ42" i="137"/>
  <c r="AZ43" i="137"/>
  <c r="AZ44" i="137"/>
  <c r="AZ45" i="137"/>
  <c r="AZ46" i="137"/>
  <c r="AZ47" i="137"/>
  <c r="AZ48" i="137"/>
  <c r="AZ49" i="137"/>
  <c r="AZ50" i="137"/>
  <c r="AZ51" i="137"/>
  <c r="AZ52" i="137"/>
  <c r="AZ53" i="137"/>
  <c r="AZ54" i="137"/>
  <c r="AZ55" i="137"/>
  <c r="AZ56" i="137"/>
  <c r="AW32" i="137"/>
  <c r="AW33" i="137"/>
  <c r="AW34" i="137"/>
  <c r="AW35" i="137"/>
  <c r="AW36" i="137"/>
  <c r="AW37" i="137"/>
  <c r="AW38" i="137"/>
  <c r="AW39" i="137"/>
  <c r="AW40" i="137"/>
  <c r="AW41" i="137"/>
  <c r="AW42" i="137"/>
  <c r="AW43" i="137"/>
  <c r="AW44" i="137"/>
  <c r="AW45" i="137"/>
  <c r="AW46" i="137"/>
  <c r="AW47" i="137"/>
  <c r="AW48" i="137"/>
  <c r="AW49" i="137"/>
  <c r="AW50" i="137"/>
  <c r="AW51" i="137"/>
  <c r="AW52" i="137"/>
  <c r="AW53" i="137"/>
  <c r="AW54" i="137"/>
  <c r="AW55" i="137"/>
  <c r="AW56" i="137"/>
  <c r="BC33" i="135"/>
  <c r="BC34" i="135"/>
  <c r="BC35" i="135"/>
  <c r="BC36" i="135"/>
  <c r="BC37" i="135"/>
  <c r="BC38" i="135"/>
  <c r="BC39" i="135"/>
  <c r="BC40" i="135"/>
  <c r="BC41" i="135"/>
  <c r="BC42" i="135"/>
  <c r="BC43" i="135"/>
  <c r="BC44" i="135"/>
  <c r="BC45" i="135"/>
  <c r="BC46" i="135"/>
  <c r="BC47" i="135"/>
  <c r="BC48" i="135"/>
  <c r="BC49" i="135"/>
  <c r="BC50" i="135"/>
  <c r="BC51" i="135"/>
  <c r="BC52" i="135"/>
  <c r="BC53" i="135"/>
  <c r="BC54" i="135"/>
  <c r="BC55" i="135"/>
  <c r="BC56" i="135"/>
  <c r="BC32" i="135"/>
  <c r="AZ33" i="135"/>
  <c r="AZ34" i="135"/>
  <c r="AZ35" i="135"/>
  <c r="AZ36" i="135"/>
  <c r="AZ37" i="135"/>
  <c r="AZ38" i="135"/>
  <c r="AZ39" i="135"/>
  <c r="AZ40" i="135"/>
  <c r="AZ41" i="135"/>
  <c r="AZ42" i="135"/>
  <c r="AZ43" i="135"/>
  <c r="AZ44" i="135"/>
  <c r="AZ45" i="135"/>
  <c r="AZ46" i="135"/>
  <c r="AZ47" i="135"/>
  <c r="AZ48" i="135"/>
  <c r="AZ49" i="135"/>
  <c r="AZ50" i="135"/>
  <c r="AZ51" i="135"/>
  <c r="AZ52" i="135"/>
  <c r="AZ53" i="135"/>
  <c r="AZ54" i="135"/>
  <c r="AZ55" i="135"/>
  <c r="AZ56" i="135"/>
  <c r="AZ32" i="135"/>
  <c r="AW33" i="135"/>
  <c r="AW34" i="135"/>
  <c r="AW35" i="135"/>
  <c r="AW36" i="135"/>
  <c r="AW37" i="135"/>
  <c r="AW38" i="135"/>
  <c r="AW39" i="135"/>
  <c r="AW40" i="135"/>
  <c r="AW41" i="135"/>
  <c r="AW42" i="135"/>
  <c r="AW43" i="135"/>
  <c r="AW44" i="135"/>
  <c r="AW45" i="135"/>
  <c r="AW46" i="135"/>
  <c r="AW47" i="135"/>
  <c r="AW48" i="135"/>
  <c r="AW49" i="135"/>
  <c r="AW50" i="135"/>
  <c r="AW51" i="135"/>
  <c r="AW52" i="135"/>
  <c r="AW53" i="135"/>
  <c r="AW54" i="135"/>
  <c r="AW55" i="135"/>
  <c r="AW56" i="135"/>
  <c r="AW32" i="135"/>
  <c r="BC33" i="133"/>
  <c r="BC34" i="133"/>
  <c r="BC35" i="133"/>
  <c r="BC36" i="133"/>
  <c r="BC37" i="133"/>
  <c r="BC38" i="133"/>
  <c r="BC39" i="133"/>
  <c r="BC40" i="133"/>
  <c r="BC41" i="133"/>
  <c r="BC42" i="133"/>
  <c r="BC43" i="133"/>
  <c r="BC44" i="133"/>
  <c r="BC45" i="133"/>
  <c r="BC46" i="133"/>
  <c r="BC47" i="133"/>
  <c r="BC48" i="133"/>
  <c r="BC49" i="133"/>
  <c r="BC50" i="133"/>
  <c r="BC51" i="133"/>
  <c r="BC52" i="133"/>
  <c r="BC53" i="133"/>
  <c r="BC54" i="133"/>
  <c r="BC55" i="133"/>
  <c r="BC56" i="133"/>
  <c r="BC32" i="133"/>
  <c r="AZ33" i="133"/>
  <c r="AZ34" i="133"/>
  <c r="AZ35" i="133"/>
  <c r="AZ36" i="133"/>
  <c r="AZ37" i="133"/>
  <c r="AZ38" i="133"/>
  <c r="AZ39" i="133"/>
  <c r="AZ40" i="133"/>
  <c r="AZ41" i="133"/>
  <c r="AZ42" i="133"/>
  <c r="AZ43" i="133"/>
  <c r="AZ44" i="133"/>
  <c r="AZ45" i="133"/>
  <c r="AZ46" i="133"/>
  <c r="AZ47" i="133"/>
  <c r="AZ48" i="133"/>
  <c r="AZ49" i="133"/>
  <c r="AZ50" i="133"/>
  <c r="AZ51" i="133"/>
  <c r="AZ52" i="133"/>
  <c r="AZ53" i="133"/>
  <c r="AZ54" i="133"/>
  <c r="AZ55" i="133"/>
  <c r="AZ56" i="133"/>
  <c r="AZ32" i="133"/>
  <c r="AW32" i="133"/>
  <c r="AW33" i="133"/>
  <c r="AW34" i="133"/>
  <c r="AW35" i="133"/>
  <c r="AW36" i="133"/>
  <c r="AW37" i="133"/>
  <c r="AW38" i="133"/>
  <c r="AW39" i="133"/>
  <c r="AW40" i="133"/>
  <c r="AW41" i="133"/>
  <c r="AW42" i="133"/>
  <c r="AW43" i="133"/>
  <c r="AW44" i="133"/>
  <c r="AW45" i="133"/>
  <c r="AW46" i="133"/>
  <c r="AW47" i="133"/>
  <c r="AW48" i="133"/>
  <c r="AW49" i="133"/>
  <c r="AW50" i="133"/>
  <c r="AW51" i="133"/>
  <c r="AW52" i="133"/>
  <c r="AW53" i="133"/>
  <c r="AW54" i="133"/>
  <c r="AW55" i="133"/>
  <c r="AW56" i="133"/>
  <c r="BC33" i="131"/>
  <c r="BC34" i="131"/>
  <c r="BC35" i="131"/>
  <c r="BC36" i="131"/>
  <c r="BC37" i="131"/>
  <c r="BC38" i="131"/>
  <c r="BC39" i="131"/>
  <c r="BC40" i="131"/>
  <c r="BC41" i="131"/>
  <c r="BC42" i="131"/>
  <c r="BC43" i="131"/>
  <c r="BC44" i="131"/>
  <c r="BC45" i="131"/>
  <c r="BC46" i="131"/>
  <c r="BC47" i="131"/>
  <c r="BC48" i="131"/>
  <c r="BC49" i="131"/>
  <c r="BC50" i="131"/>
  <c r="BC51" i="131"/>
  <c r="BC52" i="131"/>
  <c r="BC53" i="131"/>
  <c r="BC54" i="131"/>
  <c r="BC55" i="131"/>
  <c r="BC56" i="131"/>
  <c r="BC32" i="131"/>
  <c r="AZ33" i="131"/>
  <c r="AZ34" i="131"/>
  <c r="AZ35" i="131"/>
  <c r="AZ36" i="131"/>
  <c r="AZ37" i="131"/>
  <c r="AZ38" i="131"/>
  <c r="AZ39" i="131"/>
  <c r="AZ40" i="131"/>
  <c r="AZ41" i="131"/>
  <c r="AZ42" i="131"/>
  <c r="AZ43" i="131"/>
  <c r="AZ44" i="131"/>
  <c r="AZ45" i="131"/>
  <c r="AZ46" i="131"/>
  <c r="AZ47" i="131"/>
  <c r="AZ48" i="131"/>
  <c r="AZ49" i="131"/>
  <c r="AZ50" i="131"/>
  <c r="AZ51" i="131"/>
  <c r="AZ52" i="131"/>
  <c r="AZ53" i="131"/>
  <c r="AZ54" i="131"/>
  <c r="AZ55" i="131"/>
  <c r="AZ56" i="131"/>
  <c r="AZ32" i="131"/>
  <c r="AW33" i="131"/>
  <c r="AW34" i="131"/>
  <c r="AW35" i="131"/>
  <c r="AW36" i="131"/>
  <c r="AW37" i="131"/>
  <c r="AW38" i="131"/>
  <c r="AW39" i="131"/>
  <c r="AW40" i="131"/>
  <c r="AW41" i="131"/>
  <c r="AW42" i="131"/>
  <c r="AW43" i="131"/>
  <c r="AW44" i="131"/>
  <c r="AW45" i="131"/>
  <c r="AW46" i="131"/>
  <c r="AW47" i="131"/>
  <c r="AW48" i="131"/>
  <c r="AW49" i="131"/>
  <c r="AW50" i="131"/>
  <c r="AW51" i="131"/>
  <c r="AW52" i="131"/>
  <c r="AW53" i="131"/>
  <c r="AW54" i="131"/>
  <c r="AW55" i="131"/>
  <c r="AW56" i="131"/>
  <c r="AW32" i="131"/>
  <c r="BC33" i="129"/>
  <c r="BC34" i="129"/>
  <c r="BC35" i="129"/>
  <c r="BC36" i="129"/>
  <c r="BC37" i="129"/>
  <c r="BC38" i="129"/>
  <c r="BC39" i="129"/>
  <c r="BC40" i="129"/>
  <c r="BC41" i="129"/>
  <c r="BC42" i="129"/>
  <c r="BC43" i="129"/>
  <c r="BC44" i="129"/>
  <c r="BC45" i="129"/>
  <c r="BC46" i="129"/>
  <c r="BC47" i="129"/>
  <c r="BC48" i="129"/>
  <c r="BC49" i="129"/>
  <c r="BC50" i="129"/>
  <c r="BC51" i="129"/>
  <c r="BC52" i="129"/>
  <c r="BC53" i="129"/>
  <c r="BC54" i="129"/>
  <c r="BC55" i="129"/>
  <c r="BC56" i="129"/>
  <c r="BC32" i="129"/>
  <c r="AZ33" i="129"/>
  <c r="AZ34" i="129"/>
  <c r="AZ35" i="129"/>
  <c r="AZ36" i="129"/>
  <c r="AZ37" i="129"/>
  <c r="AZ38" i="129"/>
  <c r="AZ39" i="129"/>
  <c r="AZ40" i="129"/>
  <c r="AZ41" i="129"/>
  <c r="AZ42" i="129"/>
  <c r="AZ43" i="129"/>
  <c r="AZ44" i="129"/>
  <c r="AZ45" i="129"/>
  <c r="AZ46" i="129"/>
  <c r="AZ47" i="129"/>
  <c r="AZ48" i="129"/>
  <c r="AZ49" i="129"/>
  <c r="AZ50" i="129"/>
  <c r="AZ51" i="129"/>
  <c r="AZ52" i="129"/>
  <c r="AZ53" i="129"/>
  <c r="AZ54" i="129"/>
  <c r="AZ55" i="129"/>
  <c r="AZ56" i="129"/>
  <c r="AZ32" i="129"/>
  <c r="AW32" i="129"/>
  <c r="AW33" i="129"/>
  <c r="AW34" i="129"/>
  <c r="AW35" i="129"/>
  <c r="AW36" i="129"/>
  <c r="AW37" i="129"/>
  <c r="AW38" i="129"/>
  <c r="AW39" i="129"/>
  <c r="AW40" i="129"/>
  <c r="AW41" i="129"/>
  <c r="AW42" i="129"/>
  <c r="AW43" i="129"/>
  <c r="AW44" i="129"/>
  <c r="AW45" i="129"/>
  <c r="AW46" i="129"/>
  <c r="AW47" i="129"/>
  <c r="AW48" i="129"/>
  <c r="AW49" i="129"/>
  <c r="AW50" i="129"/>
  <c r="AW51" i="129"/>
  <c r="AW52" i="129"/>
  <c r="AW53" i="129"/>
  <c r="AW54" i="129"/>
  <c r="AW55" i="129"/>
  <c r="AW56" i="129"/>
  <c r="BC33" i="127"/>
  <c r="BC34" i="127"/>
  <c r="BC35" i="127"/>
  <c r="BC36" i="127"/>
  <c r="BC37" i="127"/>
  <c r="BC38" i="127"/>
  <c r="BC39" i="127"/>
  <c r="BC40" i="127"/>
  <c r="BC41" i="127"/>
  <c r="BC42" i="127"/>
  <c r="BC43" i="127"/>
  <c r="BC44" i="127"/>
  <c r="BC45" i="127"/>
  <c r="BC46" i="127"/>
  <c r="BC47" i="127"/>
  <c r="BC48" i="127"/>
  <c r="BC49" i="127"/>
  <c r="BC50" i="127"/>
  <c r="BC51" i="127"/>
  <c r="BC52" i="127"/>
  <c r="BC53" i="127"/>
  <c r="BC54" i="127"/>
  <c r="BC55" i="127"/>
  <c r="BC56" i="127"/>
  <c r="BC32" i="127"/>
  <c r="AZ33" i="127"/>
  <c r="AZ34" i="127"/>
  <c r="AZ35" i="127"/>
  <c r="AZ36" i="127"/>
  <c r="AZ37" i="127"/>
  <c r="AZ38" i="127"/>
  <c r="AZ39" i="127"/>
  <c r="AZ40" i="127"/>
  <c r="AZ41" i="127"/>
  <c r="AZ42" i="127"/>
  <c r="AZ43" i="127"/>
  <c r="AZ44" i="127"/>
  <c r="AZ45" i="127"/>
  <c r="AZ46" i="127"/>
  <c r="AZ47" i="127"/>
  <c r="AZ48" i="127"/>
  <c r="AZ49" i="127"/>
  <c r="AZ50" i="127"/>
  <c r="AZ51" i="127"/>
  <c r="AZ52" i="127"/>
  <c r="AZ53" i="127"/>
  <c r="AZ54" i="127"/>
  <c r="AZ55" i="127"/>
  <c r="AZ56" i="127"/>
  <c r="AZ32" i="127"/>
  <c r="AW33" i="127"/>
  <c r="AW34" i="127"/>
  <c r="AW35" i="127"/>
  <c r="AW36" i="127"/>
  <c r="AW37" i="127"/>
  <c r="AW38" i="127"/>
  <c r="AW39" i="127"/>
  <c r="AW40" i="127"/>
  <c r="AW41" i="127"/>
  <c r="AW42" i="127"/>
  <c r="AW43" i="127"/>
  <c r="AW44" i="127"/>
  <c r="AW45" i="127"/>
  <c r="AW46" i="127"/>
  <c r="AW47" i="127"/>
  <c r="AW48" i="127"/>
  <c r="AW49" i="127"/>
  <c r="AW50" i="127"/>
  <c r="AW51" i="127"/>
  <c r="AW52" i="127"/>
  <c r="AW53" i="127"/>
  <c r="AW54" i="127"/>
  <c r="AW55" i="127"/>
  <c r="AW56" i="127"/>
  <c r="AW32" i="127"/>
  <c r="BC33" i="123"/>
  <c r="BC34" i="123"/>
  <c r="BC35" i="123"/>
  <c r="BC36" i="123"/>
  <c r="BC37" i="123"/>
  <c r="BC38" i="123"/>
  <c r="BC39" i="123"/>
  <c r="BC40" i="123"/>
  <c r="BC41" i="123"/>
  <c r="BC42" i="123"/>
  <c r="BC43" i="123"/>
  <c r="BC44" i="123"/>
  <c r="BC45" i="123"/>
  <c r="BC46" i="123"/>
  <c r="BC47" i="123"/>
  <c r="BC48" i="123"/>
  <c r="BC49" i="123"/>
  <c r="BC50" i="123"/>
  <c r="BC51" i="123"/>
  <c r="BC52" i="123"/>
  <c r="BC53" i="123"/>
  <c r="BC54" i="123"/>
  <c r="BC55" i="123"/>
  <c r="BC56" i="123"/>
  <c r="BC32" i="123"/>
  <c r="AZ33" i="123"/>
  <c r="AZ34" i="123"/>
  <c r="AZ35" i="123"/>
  <c r="AZ36" i="123"/>
  <c r="AZ37" i="123"/>
  <c r="AZ38" i="123"/>
  <c r="AZ39" i="123"/>
  <c r="AZ40" i="123"/>
  <c r="AZ41" i="123"/>
  <c r="AZ42" i="123"/>
  <c r="AZ43" i="123"/>
  <c r="AZ44" i="123"/>
  <c r="AZ45" i="123"/>
  <c r="AZ46" i="123"/>
  <c r="AZ47" i="123"/>
  <c r="AZ48" i="123"/>
  <c r="AZ49" i="123"/>
  <c r="AZ50" i="123"/>
  <c r="AZ51" i="123"/>
  <c r="AZ52" i="123"/>
  <c r="AZ53" i="123"/>
  <c r="AZ54" i="123"/>
  <c r="AZ55" i="123"/>
  <c r="AZ56" i="123"/>
  <c r="AZ32" i="123"/>
  <c r="AW33" i="123"/>
  <c r="AW34" i="123"/>
  <c r="AW35" i="123"/>
  <c r="AW36" i="123"/>
  <c r="AW37" i="123"/>
  <c r="AW38" i="123"/>
  <c r="AW39" i="123"/>
  <c r="AW40" i="123"/>
  <c r="AW41" i="123"/>
  <c r="AW42" i="123"/>
  <c r="AW43" i="123"/>
  <c r="AW44" i="123"/>
  <c r="AW45" i="123"/>
  <c r="AW46" i="123"/>
  <c r="AW47" i="123"/>
  <c r="AW48" i="123"/>
  <c r="AW49" i="123"/>
  <c r="AW50" i="123"/>
  <c r="AW51" i="123"/>
  <c r="AW52" i="123"/>
  <c r="AW53" i="123"/>
  <c r="AW54" i="123"/>
  <c r="AW55" i="123"/>
  <c r="AW56" i="123"/>
  <c r="AW32" i="123"/>
  <c r="BC33" i="125"/>
  <c r="BC34" i="125"/>
  <c r="BC35" i="125"/>
  <c r="BC36" i="125"/>
  <c r="BC37" i="125"/>
  <c r="BC38" i="125"/>
  <c r="BC39" i="125"/>
  <c r="BC40" i="125"/>
  <c r="BC41" i="125"/>
  <c r="BC42" i="125"/>
  <c r="BC43" i="125"/>
  <c r="BC44" i="125"/>
  <c r="BC45" i="125"/>
  <c r="BC46" i="125"/>
  <c r="BC47" i="125"/>
  <c r="BC48" i="125"/>
  <c r="BC49" i="125"/>
  <c r="BC50" i="125"/>
  <c r="BC51" i="125"/>
  <c r="BC52" i="125"/>
  <c r="BC53" i="125"/>
  <c r="BC54" i="125"/>
  <c r="BC55" i="125"/>
  <c r="BC56" i="125"/>
  <c r="BC32" i="125"/>
  <c r="AZ33" i="125"/>
  <c r="AZ34" i="125"/>
  <c r="AZ35" i="125"/>
  <c r="AZ36" i="125"/>
  <c r="AZ37" i="125"/>
  <c r="AZ38" i="125"/>
  <c r="AZ39" i="125"/>
  <c r="AZ40" i="125"/>
  <c r="AZ41" i="125"/>
  <c r="AZ42" i="125"/>
  <c r="AZ43" i="125"/>
  <c r="AZ44" i="125"/>
  <c r="AZ45" i="125"/>
  <c r="AZ46" i="125"/>
  <c r="AZ47" i="125"/>
  <c r="AZ48" i="125"/>
  <c r="AZ49" i="125"/>
  <c r="AZ50" i="125"/>
  <c r="AZ51" i="125"/>
  <c r="AZ52" i="125"/>
  <c r="AZ53" i="125"/>
  <c r="AZ54" i="125"/>
  <c r="AZ55" i="125"/>
  <c r="AZ56" i="125"/>
  <c r="AZ32" i="125"/>
  <c r="AW33" i="125"/>
  <c r="AW34" i="125"/>
  <c r="AW35" i="125"/>
  <c r="AW36" i="125"/>
  <c r="AW37" i="125"/>
  <c r="AW38" i="125"/>
  <c r="AW39" i="125"/>
  <c r="AW40" i="125"/>
  <c r="AW41" i="125"/>
  <c r="AW42" i="125"/>
  <c r="AW43" i="125"/>
  <c r="AW44" i="125"/>
  <c r="AW45" i="125"/>
  <c r="AW46" i="125"/>
  <c r="AW47" i="125"/>
  <c r="AW48" i="125"/>
  <c r="AW49" i="125"/>
  <c r="AW50" i="125"/>
  <c r="AW51" i="125"/>
  <c r="AW52" i="125"/>
  <c r="AW53" i="125"/>
  <c r="AW54" i="125"/>
  <c r="AW55" i="125"/>
  <c r="AW56" i="125"/>
  <c r="AW32" i="125"/>
  <c r="AZ57" i="138"/>
  <c r="AY58" i="138"/>
  <c r="BJ58" i="138" s="1"/>
  <c r="AY59" i="138"/>
  <c r="BJ59" i="138" s="1"/>
  <c r="AZ60" i="138"/>
  <c r="AY62" i="138"/>
  <c r="AY63" i="138"/>
  <c r="BJ63" i="138" s="1"/>
  <c r="AZ66" i="138"/>
  <c r="AZ67" i="138"/>
  <c r="AY68" i="138"/>
  <c r="BJ68" i="138" s="1"/>
  <c r="AY70" i="138"/>
  <c r="AY71" i="138"/>
  <c r="BJ71" i="138" s="1"/>
  <c r="AZ72" i="138"/>
  <c r="BK72" i="138" s="1"/>
  <c r="AY73" i="138"/>
  <c r="BJ73" i="138" s="1"/>
  <c r="AZ74" i="138"/>
  <c r="AZ75" i="138"/>
  <c r="AZ76" i="138"/>
  <c r="BK76" i="138" s="1"/>
  <c r="AY79" i="138"/>
  <c r="BJ79" i="138" s="1"/>
  <c r="AZ80" i="138"/>
  <c r="BK80" i="138" s="1"/>
  <c r="AZ56" i="138"/>
  <c r="BK56" i="138" s="1"/>
  <c r="BC57" i="138"/>
  <c r="BM57" i="138" s="1"/>
  <c r="BC58" i="138"/>
  <c r="BM58" i="138" s="1"/>
  <c r="BD61" i="138"/>
  <c r="BD62" i="138"/>
  <c r="BN62" i="138" s="1"/>
  <c r="BC63" i="138"/>
  <c r="BD64" i="138"/>
  <c r="BC66" i="138"/>
  <c r="BM66" i="138" s="1"/>
  <c r="BD69" i="138"/>
  <c r="BN69" i="138" s="1"/>
  <c r="BD70" i="138"/>
  <c r="BN70" i="138" s="1"/>
  <c r="BD71" i="138"/>
  <c r="BD72" i="138"/>
  <c r="BN72" i="138" s="1"/>
  <c r="BC75" i="138"/>
  <c r="BM75" i="138" s="1"/>
  <c r="BD76" i="138"/>
  <c r="BN76" i="138" s="1"/>
  <c r="BD77" i="138"/>
  <c r="BN77" i="138" s="1"/>
  <c r="BD78" i="138"/>
  <c r="BN78" i="138" s="1"/>
  <c r="BD79" i="138"/>
  <c r="BD80" i="138"/>
  <c r="BN80" i="138" s="1"/>
  <c r="BD56" i="138"/>
  <c r="BN56" i="138" s="1"/>
  <c r="BH57" i="138"/>
  <c r="BQ57" i="138" s="1"/>
  <c r="BH58" i="138"/>
  <c r="BQ58" i="138" s="1"/>
  <c r="BH59" i="138"/>
  <c r="BG60" i="138"/>
  <c r="BG61" i="138"/>
  <c r="BG62" i="138"/>
  <c r="BP62" i="138" s="1"/>
  <c r="BG63" i="138"/>
  <c r="BH64" i="138"/>
  <c r="BQ64" i="138" s="1"/>
  <c r="BH65" i="138"/>
  <c r="BQ65" i="138" s="1"/>
  <c r="BG66" i="138"/>
  <c r="BH67" i="138"/>
  <c r="BH68" i="138"/>
  <c r="BG69" i="138"/>
  <c r="BG70" i="138"/>
  <c r="BP70" i="138" s="1"/>
  <c r="BG71" i="138"/>
  <c r="BP71" i="138" s="1"/>
  <c r="BH72" i="138"/>
  <c r="BQ72" i="138" s="1"/>
  <c r="BH73" i="138"/>
  <c r="BQ73" i="138" s="1"/>
  <c r="BH74" i="138"/>
  <c r="BH75" i="138"/>
  <c r="BH76" i="138"/>
  <c r="BG78" i="138"/>
  <c r="BP78" i="138" s="1"/>
  <c r="BG79" i="138"/>
  <c r="BP79" i="138" s="1"/>
  <c r="BH56" i="138"/>
  <c r="AW33" i="139"/>
  <c r="AW34" i="139"/>
  <c r="AW35" i="139"/>
  <c r="AW36" i="139"/>
  <c r="AW37" i="139"/>
  <c r="AW38" i="139"/>
  <c r="AW39" i="139"/>
  <c r="AW40" i="139"/>
  <c r="AW41" i="139"/>
  <c r="AW42" i="139"/>
  <c r="AW43" i="139"/>
  <c r="AW44" i="139"/>
  <c r="AW45" i="139"/>
  <c r="AW46" i="139"/>
  <c r="AW47" i="139"/>
  <c r="AW48" i="139"/>
  <c r="AW49" i="139"/>
  <c r="AW50" i="139"/>
  <c r="AW51" i="139"/>
  <c r="AW52" i="139"/>
  <c r="AW53" i="139"/>
  <c r="AW54" i="139"/>
  <c r="AW55" i="139"/>
  <c r="AW56" i="139"/>
  <c r="AW32" i="139"/>
  <c r="AZ33" i="139"/>
  <c r="AZ34" i="139"/>
  <c r="AZ35" i="139"/>
  <c r="AZ36" i="139"/>
  <c r="AZ37" i="139"/>
  <c r="AZ38" i="139"/>
  <c r="AZ39" i="139"/>
  <c r="AZ40" i="139"/>
  <c r="AZ41" i="139"/>
  <c r="AZ42" i="139"/>
  <c r="AZ43" i="139"/>
  <c r="AZ44" i="139"/>
  <c r="AZ45" i="139"/>
  <c r="AZ46" i="139"/>
  <c r="AZ47" i="139"/>
  <c r="AZ48" i="139"/>
  <c r="AZ49" i="139"/>
  <c r="AZ50" i="139"/>
  <c r="AZ51" i="139"/>
  <c r="AZ52" i="139"/>
  <c r="AZ53" i="139"/>
  <c r="AZ54" i="139"/>
  <c r="AZ55" i="139"/>
  <c r="AZ56" i="139"/>
  <c r="AZ32" i="139"/>
  <c r="BC33" i="139"/>
  <c r="BC34" i="139"/>
  <c r="BC35" i="139"/>
  <c r="BC36" i="139"/>
  <c r="BC37" i="139"/>
  <c r="BC38" i="139"/>
  <c r="BC39" i="139"/>
  <c r="BC40" i="139"/>
  <c r="BC41" i="139"/>
  <c r="BC42" i="139"/>
  <c r="BC43" i="139"/>
  <c r="BC44" i="139"/>
  <c r="BC45" i="139"/>
  <c r="BC46" i="139"/>
  <c r="BC47" i="139"/>
  <c r="BC48" i="139"/>
  <c r="BC49" i="139"/>
  <c r="BC50" i="139"/>
  <c r="BC51" i="139"/>
  <c r="BC52" i="139"/>
  <c r="BC53" i="139"/>
  <c r="BC54" i="139"/>
  <c r="BC55" i="139"/>
  <c r="BC56" i="139"/>
  <c r="BC32" i="139"/>
  <c r="B9" i="9"/>
  <c r="F31" i="67"/>
  <c r="F32" i="67"/>
  <c r="F33" i="67"/>
  <c r="F34" i="67"/>
  <c r="F35" i="67"/>
  <c r="F36" i="67"/>
  <c r="F30" i="67"/>
  <c r="B22" i="98"/>
  <c r="B21" i="98"/>
  <c r="B20" i="98"/>
  <c r="B19" i="98"/>
  <c r="B18" i="98"/>
  <c r="B17" i="98"/>
  <c r="B16" i="98"/>
  <c r="B15" i="98"/>
  <c r="B14" i="98"/>
  <c r="B12" i="98"/>
  <c r="B11" i="98"/>
  <c r="B10" i="98"/>
  <c r="B9" i="98"/>
  <c r="B8" i="98"/>
  <c r="B7" i="98"/>
  <c r="B6" i="98"/>
  <c r="B5" i="98"/>
  <c r="B4" i="98"/>
  <c r="BE56" i="139"/>
  <c r="BD56" i="139"/>
  <c r="BB56" i="139"/>
  <c r="BA56" i="139"/>
  <c r="AY56" i="139"/>
  <c r="AX56" i="139"/>
  <c r="BE55" i="139"/>
  <c r="BD55" i="139"/>
  <c r="BB55" i="139"/>
  <c r="BA55" i="139"/>
  <c r="AY55" i="139"/>
  <c r="AX55" i="139"/>
  <c r="BE54" i="139"/>
  <c r="BD54" i="139"/>
  <c r="BB54" i="139"/>
  <c r="BA54" i="139"/>
  <c r="AY54" i="139"/>
  <c r="AX54" i="139"/>
  <c r="BE53" i="139"/>
  <c r="BD53" i="139"/>
  <c r="BB53" i="139"/>
  <c r="BA53" i="139"/>
  <c r="AY53" i="139"/>
  <c r="AX53" i="139"/>
  <c r="BE52" i="139"/>
  <c r="BD52" i="139"/>
  <c r="BB52" i="139"/>
  <c r="BA52" i="139"/>
  <c r="AY52" i="139"/>
  <c r="AX52" i="139"/>
  <c r="BE51" i="139"/>
  <c r="BD51" i="139"/>
  <c r="BB51" i="139"/>
  <c r="BA51" i="139"/>
  <c r="AY51" i="139"/>
  <c r="AX51" i="139"/>
  <c r="BE50" i="139"/>
  <c r="BD50" i="139"/>
  <c r="BB50" i="139"/>
  <c r="BA50" i="139"/>
  <c r="AY50" i="139"/>
  <c r="AX50" i="139"/>
  <c r="BE49" i="139"/>
  <c r="BD49" i="139"/>
  <c r="BB49" i="139"/>
  <c r="BA49" i="139"/>
  <c r="AY49" i="139"/>
  <c r="AX49" i="139"/>
  <c r="BE48" i="139"/>
  <c r="BD48" i="139"/>
  <c r="BB48" i="139"/>
  <c r="BA48" i="139"/>
  <c r="AY48" i="139"/>
  <c r="AX48" i="139"/>
  <c r="BE47" i="139"/>
  <c r="BD47" i="139"/>
  <c r="BB47" i="139"/>
  <c r="BA47" i="139"/>
  <c r="AY47" i="139"/>
  <c r="AX47" i="139"/>
  <c r="BE46" i="139"/>
  <c r="BD46" i="139"/>
  <c r="BB46" i="139"/>
  <c r="BA46" i="139"/>
  <c r="AY46" i="139"/>
  <c r="AX46" i="139"/>
  <c r="BE45" i="139"/>
  <c r="BD45" i="139"/>
  <c r="BB45" i="139"/>
  <c r="BA45" i="139"/>
  <c r="AY45" i="139"/>
  <c r="AX45" i="139"/>
  <c r="BE44" i="139"/>
  <c r="BD44" i="139"/>
  <c r="BB44" i="139"/>
  <c r="BA44" i="139"/>
  <c r="AY44" i="139"/>
  <c r="AX44" i="139"/>
  <c r="BE43" i="139"/>
  <c r="BD43" i="139"/>
  <c r="BB43" i="139"/>
  <c r="BA43" i="139"/>
  <c r="AY43" i="139"/>
  <c r="AX43" i="139"/>
  <c r="BE42" i="139"/>
  <c r="BD42" i="139"/>
  <c r="BB42" i="139"/>
  <c r="BA42" i="139"/>
  <c r="AY42" i="139"/>
  <c r="AX42" i="139"/>
  <c r="BE41" i="139"/>
  <c r="BD41" i="139"/>
  <c r="BB41" i="139"/>
  <c r="BA41" i="139"/>
  <c r="AY41" i="139"/>
  <c r="AX41" i="139"/>
  <c r="BE40" i="139"/>
  <c r="BD40" i="139"/>
  <c r="BB40" i="139"/>
  <c r="BA40" i="139"/>
  <c r="AY40" i="139"/>
  <c r="AX40" i="139"/>
  <c r="BE39" i="139"/>
  <c r="BD39" i="139"/>
  <c r="BB39" i="139"/>
  <c r="BA39" i="139"/>
  <c r="AY39" i="139"/>
  <c r="AX39" i="139"/>
  <c r="BE38" i="139"/>
  <c r="BD38" i="139"/>
  <c r="BB38" i="139"/>
  <c r="BA38" i="139"/>
  <c r="AY38" i="139"/>
  <c r="AX38" i="139"/>
  <c r="BE37" i="139"/>
  <c r="BD37" i="139"/>
  <c r="BB37" i="139"/>
  <c r="BA37" i="139"/>
  <c r="AY37" i="139"/>
  <c r="AX37" i="139"/>
  <c r="BE36" i="139"/>
  <c r="BD36" i="139"/>
  <c r="BB36" i="139"/>
  <c r="BA36" i="139"/>
  <c r="AY36" i="139"/>
  <c r="AX36" i="139"/>
  <c r="BE35" i="139"/>
  <c r="BD35" i="139"/>
  <c r="BB35" i="139"/>
  <c r="BA35" i="139"/>
  <c r="AY35" i="139"/>
  <c r="AX35" i="139"/>
  <c r="BE34" i="139"/>
  <c r="BD34" i="139"/>
  <c r="BB34" i="139"/>
  <c r="BA34" i="139"/>
  <c r="AY34" i="139"/>
  <c r="AX34" i="139"/>
  <c r="BE33" i="139"/>
  <c r="BD33" i="139"/>
  <c r="BB33" i="139"/>
  <c r="BA33" i="139"/>
  <c r="AY33" i="139"/>
  <c r="AX33" i="139"/>
  <c r="BE32" i="139"/>
  <c r="BD32" i="139"/>
  <c r="BB32" i="139"/>
  <c r="BA32" i="139"/>
  <c r="O30" i="139"/>
  <c r="J30" i="139"/>
  <c r="E30" i="139"/>
  <c r="C22" i="98"/>
  <c r="D13" i="139"/>
  <c r="C13" i="139"/>
  <c r="B13" i="139"/>
  <c r="BO80" i="138"/>
  <c r="BL80" i="138"/>
  <c r="BI80" i="138"/>
  <c r="BE80" i="138"/>
  <c r="BA80" i="138"/>
  <c r="AW80" i="138"/>
  <c r="BO79" i="138"/>
  <c r="BI79" i="138"/>
  <c r="BE79" i="138"/>
  <c r="BA79" i="138"/>
  <c r="AW79" i="138"/>
  <c r="BE78" i="138"/>
  <c r="BA78" i="138"/>
  <c r="BL78" i="138" s="1"/>
  <c r="AW78" i="138"/>
  <c r="BE77" i="138"/>
  <c r="BA77" i="138"/>
  <c r="BL77" i="138" s="1"/>
  <c r="AW77" i="138"/>
  <c r="BI77" i="138" s="1"/>
  <c r="BO76" i="138"/>
  <c r="BE76" i="138"/>
  <c r="BA76" i="138"/>
  <c r="BL76" i="138" s="1"/>
  <c r="AW76" i="138"/>
  <c r="BI76" i="138" s="1"/>
  <c r="BO75" i="138"/>
  <c r="BL75" i="138"/>
  <c r="BE75" i="138"/>
  <c r="BA75" i="138"/>
  <c r="AW75" i="138"/>
  <c r="BL74" i="138"/>
  <c r="BE74" i="138"/>
  <c r="BA74" i="138"/>
  <c r="AW74" i="138"/>
  <c r="BO73" i="138"/>
  <c r="BI73" i="138"/>
  <c r="BE73" i="138"/>
  <c r="BA73" i="138"/>
  <c r="AW73" i="138"/>
  <c r="BO72" i="138"/>
  <c r="BL72" i="138"/>
  <c r="BI72" i="138"/>
  <c r="BE72" i="138"/>
  <c r="BA72" i="138"/>
  <c r="AW72" i="138"/>
  <c r="BO71" i="138"/>
  <c r="BL71" i="138"/>
  <c r="BI71" i="138"/>
  <c r="BE71" i="138"/>
  <c r="BA71" i="138"/>
  <c r="AW71" i="138"/>
  <c r="BI70" i="138"/>
  <c r="BE70" i="138"/>
  <c r="BO70" i="138" s="1"/>
  <c r="BA70" i="138"/>
  <c r="BL70" i="138" s="1"/>
  <c r="AW70" i="138"/>
  <c r="BL69" i="138"/>
  <c r="BE69" i="138"/>
  <c r="BA69" i="138"/>
  <c r="AW69" i="138"/>
  <c r="BE68" i="138"/>
  <c r="BA68" i="138"/>
  <c r="AW68" i="138"/>
  <c r="BI68" i="138" s="1"/>
  <c r="BL67" i="138"/>
  <c r="BE67" i="138"/>
  <c r="BA67" i="138"/>
  <c r="AW67" i="138"/>
  <c r="BE66" i="138"/>
  <c r="BA66" i="138"/>
  <c r="AW66" i="138"/>
  <c r="BO65" i="138"/>
  <c r="BL65" i="138"/>
  <c r="BI65" i="138"/>
  <c r="BE65" i="138"/>
  <c r="BA65" i="138"/>
  <c r="AW65" i="138"/>
  <c r="BO64" i="138"/>
  <c r="BE64" i="138"/>
  <c r="BA64" i="138"/>
  <c r="BL64" i="138" s="1"/>
  <c r="AW64" i="138"/>
  <c r="BI64" i="138" s="1"/>
  <c r="BL63" i="138"/>
  <c r="BI63" i="138"/>
  <c r="BE63" i="138"/>
  <c r="BO63" i="138" s="1"/>
  <c r="BA63" i="138"/>
  <c r="AW63" i="138"/>
  <c r="BI62" i="138"/>
  <c r="BE62" i="138"/>
  <c r="BO62" i="138" s="1"/>
  <c r="BA62" i="138"/>
  <c r="BL62" i="138" s="1"/>
  <c r="AW62" i="138"/>
  <c r="BE61" i="138"/>
  <c r="BA61" i="138"/>
  <c r="BL61" i="138" s="1"/>
  <c r="AW61" i="138"/>
  <c r="BE60" i="138"/>
  <c r="BA60" i="138"/>
  <c r="AW60" i="138"/>
  <c r="BI60" i="138" s="1"/>
  <c r="BL59" i="138"/>
  <c r="BE59" i="138"/>
  <c r="BA59" i="138"/>
  <c r="AW59" i="138"/>
  <c r="BI59" i="138" s="1"/>
  <c r="BO58" i="138"/>
  <c r="BL58" i="138"/>
  <c r="BE58" i="138"/>
  <c r="BA58" i="138"/>
  <c r="AW58" i="138"/>
  <c r="BI58" i="138" s="1"/>
  <c r="BO57" i="138"/>
  <c r="BE57" i="138"/>
  <c r="BA57" i="138"/>
  <c r="AW57" i="138"/>
  <c r="BI57" i="138" s="1"/>
  <c r="BE56" i="138"/>
  <c r="BO56" i="138" s="1"/>
  <c r="BA56" i="138"/>
  <c r="BL56" i="138" s="1"/>
  <c r="AW56" i="138"/>
  <c r="BI56" i="138" s="1"/>
  <c r="A55" i="138"/>
  <c r="U54" i="138"/>
  <c r="N54" i="138"/>
  <c r="G54" i="138"/>
  <c r="BE50" i="138"/>
  <c r="BD50" i="138"/>
  <c r="BB50" i="138"/>
  <c r="BA50" i="138"/>
  <c r="AY50" i="138"/>
  <c r="AX50" i="138"/>
  <c r="BE49" i="138"/>
  <c r="BD49" i="138"/>
  <c r="BB49" i="138"/>
  <c r="BA49" i="138"/>
  <c r="AY49" i="138"/>
  <c r="AX49" i="138"/>
  <c r="BE48" i="138"/>
  <c r="BD48" i="138"/>
  <c r="BB48" i="138"/>
  <c r="BA48" i="138"/>
  <c r="AY48" i="138"/>
  <c r="AX48" i="138"/>
  <c r="BE47" i="138"/>
  <c r="BD47" i="138"/>
  <c r="BB47" i="138"/>
  <c r="BA47" i="138"/>
  <c r="AY47" i="138"/>
  <c r="AX47" i="138"/>
  <c r="BE46" i="138"/>
  <c r="BD46" i="138"/>
  <c r="BB46" i="138"/>
  <c r="BA46" i="138"/>
  <c r="AY46" i="138"/>
  <c r="AX46" i="138"/>
  <c r="BE45" i="138"/>
  <c r="BD45" i="138"/>
  <c r="BB45" i="138"/>
  <c r="BA45" i="138"/>
  <c r="AY45" i="138"/>
  <c r="AX45" i="138"/>
  <c r="BE44" i="138"/>
  <c r="BD44" i="138"/>
  <c r="BB44" i="138"/>
  <c r="BA44" i="138"/>
  <c r="AY44" i="138"/>
  <c r="AX44" i="138"/>
  <c r="BE43" i="138"/>
  <c r="BD43" i="138"/>
  <c r="BB43" i="138"/>
  <c r="BA43" i="138"/>
  <c r="AY43" i="138"/>
  <c r="AX43" i="138"/>
  <c r="BE42" i="138"/>
  <c r="BD42" i="138"/>
  <c r="BB42" i="138"/>
  <c r="BA42" i="138"/>
  <c r="AY42" i="138"/>
  <c r="AX42" i="138"/>
  <c r="BE41" i="138"/>
  <c r="BD41" i="138"/>
  <c r="BB41" i="138"/>
  <c r="BA41" i="138"/>
  <c r="AY41" i="138"/>
  <c r="AX41" i="138"/>
  <c r="BE40" i="138"/>
  <c r="BD40" i="138"/>
  <c r="BB40" i="138"/>
  <c r="BA40" i="138"/>
  <c r="AY40" i="138"/>
  <c r="AX40" i="138"/>
  <c r="BE39" i="138"/>
  <c r="BD39" i="138"/>
  <c r="BB39" i="138"/>
  <c r="BA39" i="138"/>
  <c r="AY39" i="138"/>
  <c r="AX39" i="138"/>
  <c r="BE38" i="138"/>
  <c r="BD38" i="138"/>
  <c r="BB38" i="138"/>
  <c r="BA38" i="138"/>
  <c r="AY38" i="138"/>
  <c r="AX38" i="138"/>
  <c r="BE37" i="138"/>
  <c r="BD37" i="138"/>
  <c r="BB37" i="138"/>
  <c r="BA37" i="138"/>
  <c r="AY37" i="138"/>
  <c r="AX37" i="138"/>
  <c r="BE36" i="138"/>
  <c r="BD36" i="138"/>
  <c r="BB36" i="138"/>
  <c r="BA36" i="138"/>
  <c r="AY36" i="138"/>
  <c r="AX36" i="138"/>
  <c r="BE35" i="138"/>
  <c r="BD35" i="138"/>
  <c r="BB35" i="138"/>
  <c r="BA35" i="138"/>
  <c r="AY35" i="138"/>
  <c r="AX35" i="138"/>
  <c r="BE34" i="138"/>
  <c r="BD34" i="138"/>
  <c r="BB34" i="138"/>
  <c r="BA34" i="138"/>
  <c r="AY34" i="138"/>
  <c r="AX34" i="138"/>
  <c r="BE33" i="138"/>
  <c r="BD33" i="138"/>
  <c r="BB33" i="138"/>
  <c r="BA33" i="138"/>
  <c r="AY33" i="138"/>
  <c r="AX33" i="138"/>
  <c r="BE32" i="138"/>
  <c r="BD32" i="138"/>
  <c r="BB32" i="138"/>
  <c r="BA32" i="138"/>
  <c r="AY32" i="138"/>
  <c r="AX32" i="138"/>
  <c r="BE31" i="138"/>
  <c r="BD31" i="138"/>
  <c r="BB31" i="138"/>
  <c r="BA31" i="138"/>
  <c r="AY31" i="138"/>
  <c r="AX31" i="138"/>
  <c r="BE30" i="138"/>
  <c r="BD30" i="138"/>
  <c r="BB30" i="138"/>
  <c r="BA30" i="138"/>
  <c r="AY30" i="138"/>
  <c r="AX30" i="138"/>
  <c r="BE29" i="138"/>
  <c r="BD29" i="138"/>
  <c r="BB29" i="138"/>
  <c r="BA29" i="138"/>
  <c r="AY29" i="138"/>
  <c r="AX29" i="138"/>
  <c r="BE28" i="138"/>
  <c r="BD28" i="138"/>
  <c r="BB28" i="138"/>
  <c r="BA28" i="138"/>
  <c r="AY28" i="138"/>
  <c r="AX28" i="138"/>
  <c r="BE27" i="138"/>
  <c r="BD27" i="138"/>
  <c r="BB27" i="138"/>
  <c r="BA27" i="138"/>
  <c r="AY27" i="138"/>
  <c r="AX27" i="138"/>
  <c r="BE26" i="138"/>
  <c r="BD26" i="138"/>
  <c r="BB26" i="138"/>
  <c r="BA26" i="138"/>
  <c r="AY26" i="138"/>
  <c r="A25" i="138"/>
  <c r="O24" i="138"/>
  <c r="J24" i="138"/>
  <c r="E24" i="138"/>
  <c r="AX15" i="138"/>
  <c r="A23" i="138"/>
  <c r="BE56" i="137"/>
  <c r="BD56" i="137"/>
  <c r="BB56" i="137"/>
  <c r="BA56" i="137"/>
  <c r="AY56" i="137"/>
  <c r="AX56" i="137"/>
  <c r="BE55" i="137"/>
  <c r="BD55" i="137"/>
  <c r="BB55" i="137"/>
  <c r="BA55" i="137"/>
  <c r="AY55" i="137"/>
  <c r="AX55" i="137"/>
  <c r="BE54" i="137"/>
  <c r="BD54" i="137"/>
  <c r="BB54" i="137"/>
  <c r="BA54" i="137"/>
  <c r="AY54" i="137"/>
  <c r="AX54" i="137"/>
  <c r="BE53" i="137"/>
  <c r="BD53" i="137"/>
  <c r="BB53" i="137"/>
  <c r="BA53" i="137"/>
  <c r="AY53" i="137"/>
  <c r="AX53" i="137"/>
  <c r="BE52" i="137"/>
  <c r="BD52" i="137"/>
  <c r="BB52" i="137"/>
  <c r="BA52" i="137"/>
  <c r="AY52" i="137"/>
  <c r="AX52" i="137"/>
  <c r="BE51" i="137"/>
  <c r="BD51" i="137"/>
  <c r="BB51" i="137"/>
  <c r="BA51" i="137"/>
  <c r="AY51" i="137"/>
  <c r="AX51" i="137"/>
  <c r="BE50" i="137"/>
  <c r="BD50" i="137"/>
  <c r="BB50" i="137"/>
  <c r="BA50" i="137"/>
  <c r="AY50" i="137"/>
  <c r="AX50" i="137"/>
  <c r="BE49" i="137"/>
  <c r="BD49" i="137"/>
  <c r="BB49" i="137"/>
  <c r="BA49" i="137"/>
  <c r="AY49" i="137"/>
  <c r="AX49" i="137"/>
  <c r="BE48" i="137"/>
  <c r="BD48" i="137"/>
  <c r="BB48" i="137"/>
  <c r="BA48" i="137"/>
  <c r="AY48" i="137"/>
  <c r="AX48" i="137"/>
  <c r="BE47" i="137"/>
  <c r="BD47" i="137"/>
  <c r="BB47" i="137"/>
  <c r="BA47" i="137"/>
  <c r="AY47" i="137"/>
  <c r="AX47" i="137"/>
  <c r="BE46" i="137"/>
  <c r="BD46" i="137"/>
  <c r="BB46" i="137"/>
  <c r="BA46" i="137"/>
  <c r="AY46" i="137"/>
  <c r="AX46" i="137"/>
  <c r="BE45" i="137"/>
  <c r="BD45" i="137"/>
  <c r="BB45" i="137"/>
  <c r="BA45" i="137"/>
  <c r="AY45" i="137"/>
  <c r="AX45" i="137"/>
  <c r="BE44" i="137"/>
  <c r="BD44" i="137"/>
  <c r="BB44" i="137"/>
  <c r="BA44" i="137"/>
  <c r="AY44" i="137"/>
  <c r="AX44" i="137"/>
  <c r="BE43" i="137"/>
  <c r="BD43" i="137"/>
  <c r="BB43" i="137"/>
  <c r="BA43" i="137"/>
  <c r="AY43" i="137"/>
  <c r="AX43" i="137"/>
  <c r="BE42" i="137"/>
  <c r="BD42" i="137"/>
  <c r="BB42" i="137"/>
  <c r="BA42" i="137"/>
  <c r="AY42" i="137"/>
  <c r="AX42" i="137"/>
  <c r="BE41" i="137"/>
  <c r="BD41" i="137"/>
  <c r="BB41" i="137"/>
  <c r="BA41" i="137"/>
  <c r="AY41" i="137"/>
  <c r="AX41" i="137"/>
  <c r="BE40" i="137"/>
  <c r="BD40" i="137"/>
  <c r="BB40" i="137"/>
  <c r="BA40" i="137"/>
  <c r="AY40" i="137"/>
  <c r="AX40" i="137"/>
  <c r="BE39" i="137"/>
  <c r="BD39" i="137"/>
  <c r="BB39" i="137"/>
  <c r="BA39" i="137"/>
  <c r="AY39" i="137"/>
  <c r="AX39" i="137"/>
  <c r="BE38" i="137"/>
  <c r="BD38" i="137"/>
  <c r="BB38" i="137"/>
  <c r="BA38" i="137"/>
  <c r="AY38" i="137"/>
  <c r="AX38" i="137"/>
  <c r="BE37" i="137"/>
  <c r="BD37" i="137"/>
  <c r="BB37" i="137"/>
  <c r="BA37" i="137"/>
  <c r="AY37" i="137"/>
  <c r="AX37" i="137"/>
  <c r="BE36" i="137"/>
  <c r="BD36" i="137"/>
  <c r="BB36" i="137"/>
  <c r="BA36" i="137"/>
  <c r="AY36" i="137"/>
  <c r="AX36" i="137"/>
  <c r="BE35" i="137"/>
  <c r="BD35" i="137"/>
  <c r="BB35" i="137"/>
  <c r="BA35" i="137"/>
  <c r="AY35" i="137"/>
  <c r="AX35" i="137"/>
  <c r="BE34" i="137"/>
  <c r="BD34" i="137"/>
  <c r="BB34" i="137"/>
  <c r="BA34" i="137"/>
  <c r="AY34" i="137"/>
  <c r="AX34" i="137"/>
  <c r="BE33" i="137"/>
  <c r="BD33" i="137"/>
  <c r="BB33" i="137"/>
  <c r="BA33" i="137"/>
  <c r="AY33" i="137"/>
  <c r="AX33" i="137"/>
  <c r="BE32" i="137"/>
  <c r="BD32" i="137"/>
  <c r="BB32" i="137"/>
  <c r="BA32" i="137"/>
  <c r="O30" i="137"/>
  <c r="I21" i="98" s="1"/>
  <c r="J30" i="137"/>
  <c r="E30" i="137"/>
  <c r="F21" i="98"/>
  <c r="C21" i="98"/>
  <c r="D13" i="137"/>
  <c r="C13" i="137"/>
  <c r="B13" i="137"/>
  <c r="BO80" i="136"/>
  <c r="BL80" i="136"/>
  <c r="BI80" i="136"/>
  <c r="BE80" i="136"/>
  <c r="BA80" i="136"/>
  <c r="AW80" i="136"/>
  <c r="BL79" i="136"/>
  <c r="BI79" i="136"/>
  <c r="BG79" i="136"/>
  <c r="BP79" i="136" s="1"/>
  <c r="BE79" i="136"/>
  <c r="BO79" i="136" s="1"/>
  <c r="BA79" i="136"/>
  <c r="AW79" i="136"/>
  <c r="BE78" i="136"/>
  <c r="BO78" i="136" s="1"/>
  <c r="BA78" i="136"/>
  <c r="AW78" i="136"/>
  <c r="BI78" i="136" s="1"/>
  <c r="BI77" i="136"/>
  <c r="BH77" i="136"/>
  <c r="BE77" i="136"/>
  <c r="BA77" i="136"/>
  <c r="BL77" i="136" s="1"/>
  <c r="AZ77" i="136"/>
  <c r="BK77" i="136" s="1"/>
  <c r="AW77" i="136"/>
  <c r="BO76" i="136"/>
  <c r="BL76" i="136"/>
  <c r="BH76" i="136"/>
  <c r="BE76" i="136"/>
  <c r="BD76" i="136"/>
  <c r="BN76" i="136" s="1"/>
  <c r="BA76" i="136"/>
  <c r="AZ76" i="136"/>
  <c r="BK76" i="136" s="1"/>
  <c r="AW76" i="136"/>
  <c r="BI76" i="136" s="1"/>
  <c r="BO75" i="136"/>
  <c r="BG75" i="136"/>
  <c r="BP75" i="136" s="1"/>
  <c r="BH75" i="136"/>
  <c r="BQ75" i="136" s="1"/>
  <c r="BE75" i="136"/>
  <c r="BD75" i="136"/>
  <c r="BA75" i="136"/>
  <c r="BL75" i="136" s="1"/>
  <c r="AW75" i="136"/>
  <c r="BI75" i="136" s="1"/>
  <c r="BO74" i="136"/>
  <c r="BE74" i="136"/>
  <c r="BC74" i="136"/>
  <c r="BA74" i="136"/>
  <c r="BL74" i="136" s="1"/>
  <c r="AW74" i="136"/>
  <c r="BO73" i="136"/>
  <c r="BE73" i="136"/>
  <c r="BD73" i="136"/>
  <c r="BA73" i="136"/>
  <c r="BL73" i="136" s="1"/>
  <c r="AZ73" i="136"/>
  <c r="AW73" i="136"/>
  <c r="BO72" i="136"/>
  <c r="BI72" i="136"/>
  <c r="BE72" i="136"/>
  <c r="BD72" i="136"/>
  <c r="BA72" i="136"/>
  <c r="BL72" i="136" s="1"/>
  <c r="AW72" i="136"/>
  <c r="BL71" i="136"/>
  <c r="BE71" i="136"/>
  <c r="BO71" i="136" s="1"/>
  <c r="BA71" i="136"/>
  <c r="AW71" i="136"/>
  <c r="BL70" i="136"/>
  <c r="BE70" i="136"/>
  <c r="BO70" i="136" s="1"/>
  <c r="BD70" i="136"/>
  <c r="BN70" i="136" s="1"/>
  <c r="BA70" i="136"/>
  <c r="AY70" i="136"/>
  <c r="AW70" i="136"/>
  <c r="BO69" i="136"/>
  <c r="BG69" i="136"/>
  <c r="BE69" i="136"/>
  <c r="BA69" i="136"/>
  <c r="AY69" i="136"/>
  <c r="AW69" i="136"/>
  <c r="BL68" i="136"/>
  <c r="BE68" i="136"/>
  <c r="BD68" i="136"/>
  <c r="BN68" i="136" s="1"/>
  <c r="BA68" i="136"/>
  <c r="AZ68" i="136"/>
  <c r="AW68" i="136"/>
  <c r="BO67" i="136"/>
  <c r="BI67" i="136"/>
  <c r="BG67" i="136"/>
  <c r="BP67" i="136" s="1"/>
  <c r="BE67" i="136"/>
  <c r="BC67" i="136"/>
  <c r="BA67" i="136"/>
  <c r="AW67" i="136"/>
  <c r="BE66" i="136"/>
  <c r="BO66" i="136" s="1"/>
  <c r="BC66" i="136"/>
  <c r="BA66" i="136"/>
  <c r="AZ66" i="136"/>
  <c r="AW66" i="136"/>
  <c r="BI66" i="136" s="1"/>
  <c r="BH65" i="136"/>
  <c r="BE65" i="136"/>
  <c r="BC65" i="136"/>
  <c r="BA65" i="136"/>
  <c r="BL65" i="136" s="1"/>
  <c r="AW65" i="136"/>
  <c r="BI65" i="136" s="1"/>
  <c r="BL64" i="136"/>
  <c r="BI64" i="136"/>
  <c r="BE64" i="136"/>
  <c r="BO64" i="136" s="1"/>
  <c r="BA64" i="136"/>
  <c r="AW64" i="136"/>
  <c r="BI63" i="136"/>
  <c r="BG63" i="136"/>
  <c r="BE63" i="136"/>
  <c r="BA63" i="136"/>
  <c r="AW63" i="136"/>
  <c r="BI62" i="136"/>
  <c r="BE62" i="136"/>
  <c r="BO62" i="136" s="1"/>
  <c r="BC62" i="136"/>
  <c r="BA62" i="136"/>
  <c r="AY62" i="136"/>
  <c r="AW62" i="136"/>
  <c r="BO61" i="136"/>
  <c r="BI61" i="136"/>
  <c r="BH61" i="136"/>
  <c r="BE61" i="136"/>
  <c r="BD61" i="136"/>
  <c r="BA61" i="136"/>
  <c r="AY61" i="136"/>
  <c r="BJ61" i="136" s="1"/>
  <c r="AW61" i="136"/>
  <c r="BO60" i="136"/>
  <c r="BL60" i="136"/>
  <c r="BG60" i="136"/>
  <c r="BE60" i="136"/>
  <c r="BC60" i="136"/>
  <c r="BM60" i="136" s="1"/>
  <c r="BA60" i="136"/>
  <c r="AY60" i="136"/>
  <c r="AW60" i="136"/>
  <c r="BH59" i="136"/>
  <c r="BE59" i="136"/>
  <c r="BO59" i="136" s="1"/>
  <c r="BC59" i="136"/>
  <c r="BM59" i="136" s="1"/>
  <c r="BA59" i="136"/>
  <c r="AZ59" i="136"/>
  <c r="AW59" i="136"/>
  <c r="BO58" i="136"/>
  <c r="BL58" i="136"/>
  <c r="BI58" i="136"/>
  <c r="BG58" i="136"/>
  <c r="BE58" i="136"/>
  <c r="BC58" i="136"/>
  <c r="BM58" i="136" s="1"/>
  <c r="BA58" i="136"/>
  <c r="AY58" i="136"/>
  <c r="AW58" i="136"/>
  <c r="BO57" i="136"/>
  <c r="BL57" i="136"/>
  <c r="BE57" i="136"/>
  <c r="BD57" i="136"/>
  <c r="BN57" i="136" s="1"/>
  <c r="BA57" i="136"/>
  <c r="AZ57" i="136"/>
  <c r="AW57" i="136"/>
  <c r="BI57" i="136" s="1"/>
  <c r="BO56" i="136"/>
  <c r="BG56" i="136"/>
  <c r="BP56" i="136" s="1"/>
  <c r="BE56" i="136"/>
  <c r="BD56" i="136"/>
  <c r="BN56" i="136" s="1"/>
  <c r="BA56" i="136"/>
  <c r="AY56" i="136"/>
  <c r="BJ56" i="136" s="1"/>
  <c r="AW56" i="136"/>
  <c r="BI56" i="136" s="1"/>
  <c r="A55" i="136"/>
  <c r="U54" i="136"/>
  <c r="N54" i="136"/>
  <c r="G54" i="136"/>
  <c r="BE50" i="136"/>
  <c r="BD50" i="136"/>
  <c r="BB50" i="136"/>
  <c r="BA50" i="136"/>
  <c r="AY50" i="136"/>
  <c r="AX50" i="136"/>
  <c r="BE49" i="136"/>
  <c r="BD49" i="136"/>
  <c r="BB49" i="136"/>
  <c r="BA49" i="136"/>
  <c r="AY49" i="136"/>
  <c r="AX49" i="136"/>
  <c r="BE48" i="136"/>
  <c r="BD48" i="136"/>
  <c r="BB48" i="136"/>
  <c r="BA48" i="136"/>
  <c r="AY48" i="136"/>
  <c r="AX48" i="136"/>
  <c r="BE47" i="136"/>
  <c r="BD47" i="136"/>
  <c r="BB47" i="136"/>
  <c r="BA47" i="136"/>
  <c r="AY47" i="136"/>
  <c r="AX47" i="136"/>
  <c r="BE46" i="136"/>
  <c r="BD46" i="136"/>
  <c r="BB46" i="136"/>
  <c r="BA46" i="136"/>
  <c r="AY46" i="136"/>
  <c r="AX46" i="136"/>
  <c r="BE45" i="136"/>
  <c r="BD45" i="136"/>
  <c r="BB45" i="136"/>
  <c r="BA45" i="136"/>
  <c r="AY45" i="136"/>
  <c r="AX45" i="136"/>
  <c r="BE44" i="136"/>
  <c r="BD44" i="136"/>
  <c r="BB44" i="136"/>
  <c r="BA44" i="136"/>
  <c r="AY44" i="136"/>
  <c r="AX44" i="136"/>
  <c r="BE43" i="136"/>
  <c r="BD43" i="136"/>
  <c r="BB43" i="136"/>
  <c r="BA43" i="136"/>
  <c r="AY43" i="136"/>
  <c r="AX43" i="136"/>
  <c r="BE42" i="136"/>
  <c r="BD42" i="136"/>
  <c r="BB42" i="136"/>
  <c r="BA42" i="136"/>
  <c r="AY42" i="136"/>
  <c r="AX42" i="136"/>
  <c r="BE41" i="136"/>
  <c r="BD41" i="136"/>
  <c r="BB41" i="136"/>
  <c r="BA41" i="136"/>
  <c r="AY41" i="136"/>
  <c r="AX41" i="136"/>
  <c r="BE40" i="136"/>
  <c r="BD40" i="136"/>
  <c r="BB40" i="136"/>
  <c r="BA40" i="136"/>
  <c r="AY40" i="136"/>
  <c r="AX40" i="136"/>
  <c r="BE39" i="136"/>
  <c r="BD39" i="136"/>
  <c r="BB39" i="136"/>
  <c r="BA39" i="136"/>
  <c r="AY39" i="136"/>
  <c r="AX39" i="136"/>
  <c r="BE38" i="136"/>
  <c r="BD38" i="136"/>
  <c r="BB38" i="136"/>
  <c r="BA38" i="136"/>
  <c r="AY38" i="136"/>
  <c r="AX38" i="136"/>
  <c r="BE37" i="136"/>
  <c r="BD37" i="136"/>
  <c r="BB37" i="136"/>
  <c r="BA37" i="136"/>
  <c r="AY37" i="136"/>
  <c r="AX37" i="136"/>
  <c r="BE36" i="136"/>
  <c r="BD36" i="136"/>
  <c r="BB36" i="136"/>
  <c r="BA36" i="136"/>
  <c r="AY36" i="136"/>
  <c r="AX36" i="136"/>
  <c r="BE35" i="136"/>
  <c r="BD35" i="136"/>
  <c r="BB35" i="136"/>
  <c r="BA35" i="136"/>
  <c r="AY35" i="136"/>
  <c r="AX35" i="136"/>
  <c r="BE34" i="136"/>
  <c r="BD34" i="136"/>
  <c r="BB34" i="136"/>
  <c r="BA34" i="136"/>
  <c r="AY34" i="136"/>
  <c r="AX34" i="136"/>
  <c r="BE33" i="136"/>
  <c r="BD33" i="136"/>
  <c r="BB33" i="136"/>
  <c r="BA33" i="136"/>
  <c r="AY33" i="136"/>
  <c r="AX33" i="136"/>
  <c r="BE32" i="136"/>
  <c r="BD32" i="136"/>
  <c r="BB32" i="136"/>
  <c r="BA32" i="136"/>
  <c r="AY32" i="136"/>
  <c r="AX32" i="136"/>
  <c r="BE31" i="136"/>
  <c r="BD31" i="136"/>
  <c r="BB31" i="136"/>
  <c r="BA31" i="136"/>
  <c r="AY31" i="136"/>
  <c r="AX31" i="136"/>
  <c r="BE30" i="136"/>
  <c r="BD30" i="136"/>
  <c r="BB30" i="136"/>
  <c r="BA30" i="136"/>
  <c r="AY30" i="136"/>
  <c r="AX30" i="136"/>
  <c r="BE29" i="136"/>
  <c r="BD29" i="136"/>
  <c r="BB29" i="136"/>
  <c r="BA29" i="136"/>
  <c r="AY29" i="136"/>
  <c r="AX29" i="136"/>
  <c r="BE28" i="136"/>
  <c r="BD28" i="136"/>
  <c r="BB28" i="136"/>
  <c r="BA28" i="136"/>
  <c r="AY28" i="136"/>
  <c r="AX28" i="136"/>
  <c r="BE27" i="136"/>
  <c r="BD27" i="136"/>
  <c r="BB27" i="136"/>
  <c r="BA27" i="136"/>
  <c r="AY27" i="136"/>
  <c r="AX27" i="136"/>
  <c r="BE26" i="136"/>
  <c r="BD26" i="136"/>
  <c r="BB26" i="136"/>
  <c r="BA26" i="136"/>
  <c r="A25" i="136"/>
  <c r="O24" i="136"/>
  <c r="J24" i="136"/>
  <c r="E24" i="136"/>
  <c r="AY16" i="136"/>
  <c r="AY15" i="136"/>
  <c r="A23" i="136"/>
  <c r="BE56" i="135"/>
  <c r="BD56" i="135"/>
  <c r="BB56" i="135"/>
  <c r="BA56" i="135"/>
  <c r="AY56" i="135"/>
  <c r="AX56" i="135"/>
  <c r="BE55" i="135"/>
  <c r="BD55" i="135"/>
  <c r="BB55" i="135"/>
  <c r="BA55" i="135"/>
  <c r="AY55" i="135"/>
  <c r="AX55" i="135"/>
  <c r="BE54" i="135"/>
  <c r="BD54" i="135"/>
  <c r="BB54" i="135"/>
  <c r="BA54" i="135"/>
  <c r="AY54" i="135"/>
  <c r="AX54" i="135"/>
  <c r="BE53" i="135"/>
  <c r="BD53" i="135"/>
  <c r="BB53" i="135"/>
  <c r="BA53" i="135"/>
  <c r="AY53" i="135"/>
  <c r="AX53" i="135"/>
  <c r="BE52" i="135"/>
  <c r="BD52" i="135"/>
  <c r="BB52" i="135"/>
  <c r="BA52" i="135"/>
  <c r="AY52" i="135"/>
  <c r="AX52" i="135"/>
  <c r="BE51" i="135"/>
  <c r="BD51" i="135"/>
  <c r="BB51" i="135"/>
  <c r="BA51" i="135"/>
  <c r="AY51" i="135"/>
  <c r="AX51" i="135"/>
  <c r="BE50" i="135"/>
  <c r="BD50" i="135"/>
  <c r="BB50" i="135"/>
  <c r="BA50" i="135"/>
  <c r="AY50" i="135"/>
  <c r="AX50" i="135"/>
  <c r="BE49" i="135"/>
  <c r="BD49" i="135"/>
  <c r="BB49" i="135"/>
  <c r="BA49" i="135"/>
  <c r="AY49" i="135"/>
  <c r="AX49" i="135"/>
  <c r="BE48" i="135"/>
  <c r="BD48" i="135"/>
  <c r="BB48" i="135"/>
  <c r="BA48" i="135"/>
  <c r="AY48" i="135"/>
  <c r="AX48" i="135"/>
  <c r="BE47" i="135"/>
  <c r="BD47" i="135"/>
  <c r="BB47" i="135"/>
  <c r="BA47" i="135"/>
  <c r="AY47" i="135"/>
  <c r="AX47" i="135"/>
  <c r="BE46" i="135"/>
  <c r="BD46" i="135"/>
  <c r="BB46" i="135"/>
  <c r="BA46" i="135"/>
  <c r="AY46" i="135"/>
  <c r="AX46" i="135"/>
  <c r="BE45" i="135"/>
  <c r="BD45" i="135"/>
  <c r="BB45" i="135"/>
  <c r="BA45" i="135"/>
  <c r="AY45" i="135"/>
  <c r="AX45" i="135"/>
  <c r="BE44" i="135"/>
  <c r="BD44" i="135"/>
  <c r="BB44" i="135"/>
  <c r="BA44" i="135"/>
  <c r="AY44" i="135"/>
  <c r="AX44" i="135"/>
  <c r="BE43" i="135"/>
  <c r="BD43" i="135"/>
  <c r="BB43" i="135"/>
  <c r="BA43" i="135"/>
  <c r="AY43" i="135"/>
  <c r="AX43" i="135"/>
  <c r="BE42" i="135"/>
  <c r="BD42" i="135"/>
  <c r="BB42" i="135"/>
  <c r="BA42" i="135"/>
  <c r="AY42" i="135"/>
  <c r="AX42" i="135"/>
  <c r="BE41" i="135"/>
  <c r="BD41" i="135"/>
  <c r="BB41" i="135"/>
  <c r="BA41" i="135"/>
  <c r="AY41" i="135"/>
  <c r="AX41" i="135"/>
  <c r="BE40" i="135"/>
  <c r="BD40" i="135"/>
  <c r="BB40" i="135"/>
  <c r="BA40" i="135"/>
  <c r="AY40" i="135"/>
  <c r="AX40" i="135"/>
  <c r="BE39" i="135"/>
  <c r="BD39" i="135"/>
  <c r="BB39" i="135"/>
  <c r="BA39" i="135"/>
  <c r="AY39" i="135"/>
  <c r="AX39" i="135"/>
  <c r="BE38" i="135"/>
  <c r="BD38" i="135"/>
  <c r="BB38" i="135"/>
  <c r="BA38" i="135"/>
  <c r="AY38" i="135"/>
  <c r="AX38" i="135"/>
  <c r="BE37" i="135"/>
  <c r="BD37" i="135"/>
  <c r="BB37" i="135"/>
  <c r="BA37" i="135"/>
  <c r="AY37" i="135"/>
  <c r="AX37" i="135"/>
  <c r="BE36" i="135"/>
  <c r="BD36" i="135"/>
  <c r="BB36" i="135"/>
  <c r="BA36" i="135"/>
  <c r="AY36" i="135"/>
  <c r="AX36" i="135"/>
  <c r="BE35" i="135"/>
  <c r="BD35" i="135"/>
  <c r="BB35" i="135"/>
  <c r="BA35" i="135"/>
  <c r="AY35" i="135"/>
  <c r="AX35" i="135"/>
  <c r="BE34" i="135"/>
  <c r="BD34" i="135"/>
  <c r="BB34" i="135"/>
  <c r="BA34" i="135"/>
  <c r="AY34" i="135"/>
  <c r="AX34" i="135"/>
  <c r="BE33" i="135"/>
  <c r="BD33" i="135"/>
  <c r="BB33" i="135"/>
  <c r="BA33" i="135"/>
  <c r="AY33" i="135"/>
  <c r="AX33" i="135"/>
  <c r="BE32" i="135"/>
  <c r="BD32" i="135"/>
  <c r="BB32" i="135"/>
  <c r="BA32" i="135"/>
  <c r="O30" i="135"/>
  <c r="J30" i="135"/>
  <c r="E30" i="135"/>
  <c r="C20" i="98"/>
  <c r="D13" i="135"/>
  <c r="C13" i="135"/>
  <c r="B13" i="135"/>
  <c r="BL80" i="134"/>
  <c r="BE80" i="134"/>
  <c r="BA80" i="134"/>
  <c r="AW80" i="134"/>
  <c r="BO79" i="134"/>
  <c r="BI79" i="134"/>
  <c r="BE79" i="134"/>
  <c r="BA79" i="134"/>
  <c r="AW79" i="134"/>
  <c r="BO78" i="134"/>
  <c r="BH78" i="134"/>
  <c r="BE78" i="134"/>
  <c r="BA78" i="134"/>
  <c r="BL78" i="134" s="1"/>
  <c r="AW78" i="134"/>
  <c r="BL77" i="134"/>
  <c r="BE77" i="134"/>
  <c r="BA77" i="134"/>
  <c r="AW77" i="134"/>
  <c r="BI77" i="134" s="1"/>
  <c r="BO76" i="134"/>
  <c r="BI76" i="134"/>
  <c r="BG76" i="134"/>
  <c r="BP76" i="134" s="1"/>
  <c r="BE76" i="134"/>
  <c r="BA76" i="134"/>
  <c r="AW76" i="134"/>
  <c r="BL75" i="134"/>
  <c r="BG75" i="134"/>
  <c r="BE75" i="134"/>
  <c r="BA75" i="134"/>
  <c r="AW75" i="134"/>
  <c r="BH74" i="134"/>
  <c r="BG74" i="134"/>
  <c r="BE74" i="134"/>
  <c r="BA74" i="134"/>
  <c r="AW74" i="134"/>
  <c r="BO73" i="134"/>
  <c r="BI73" i="134"/>
  <c r="BE73" i="134"/>
  <c r="BA73" i="134"/>
  <c r="AW73" i="134"/>
  <c r="BO72" i="134"/>
  <c r="BL72" i="134"/>
  <c r="BE72" i="134"/>
  <c r="BA72" i="134"/>
  <c r="AW72" i="134"/>
  <c r="BO71" i="134"/>
  <c r="BL71" i="134"/>
  <c r="BI71" i="134"/>
  <c r="BE71" i="134"/>
  <c r="BA71" i="134"/>
  <c r="AW71" i="134"/>
  <c r="BI70" i="134"/>
  <c r="BE70" i="134"/>
  <c r="BO70" i="134" s="1"/>
  <c r="BA70" i="134"/>
  <c r="AW70" i="134"/>
  <c r="BL69" i="134"/>
  <c r="BE69" i="134"/>
  <c r="BA69" i="134"/>
  <c r="AW69" i="134"/>
  <c r="BI68" i="134"/>
  <c r="BH68" i="134"/>
  <c r="BQ68" i="134" s="1"/>
  <c r="BE68" i="134"/>
  <c r="BA68" i="134"/>
  <c r="AW68" i="134"/>
  <c r="BO67" i="134"/>
  <c r="BL67" i="134"/>
  <c r="BG67" i="134"/>
  <c r="BE67" i="134"/>
  <c r="BA67" i="134"/>
  <c r="AW67" i="134"/>
  <c r="BL66" i="134"/>
  <c r="BH66" i="134"/>
  <c r="BE66" i="134"/>
  <c r="BA66" i="134"/>
  <c r="AW66" i="134"/>
  <c r="BO65" i="134"/>
  <c r="BI65" i="134"/>
  <c r="BG65" i="134"/>
  <c r="BP65" i="134" s="1"/>
  <c r="BE65" i="134"/>
  <c r="BA65" i="134"/>
  <c r="AW65" i="134"/>
  <c r="BE64" i="134"/>
  <c r="BA64" i="134"/>
  <c r="AW64" i="134"/>
  <c r="BL63" i="134"/>
  <c r="BI63" i="134"/>
  <c r="BE63" i="134"/>
  <c r="BO63" i="134" s="1"/>
  <c r="BA63" i="134"/>
  <c r="AW63" i="134"/>
  <c r="BH62" i="134"/>
  <c r="BE62" i="134"/>
  <c r="BA62" i="134"/>
  <c r="BL62" i="134" s="1"/>
  <c r="AW62" i="134"/>
  <c r="BL61" i="134"/>
  <c r="BE61" i="134"/>
  <c r="BC61" i="134"/>
  <c r="BM61" i="134" s="1"/>
  <c r="BA61" i="134"/>
  <c r="AW61" i="134"/>
  <c r="BE60" i="134"/>
  <c r="BA60" i="134"/>
  <c r="AW60" i="134"/>
  <c r="BL59" i="134"/>
  <c r="BH59" i="134"/>
  <c r="BE59" i="134"/>
  <c r="BA59" i="134"/>
  <c r="AW59" i="134"/>
  <c r="BH58" i="134"/>
  <c r="BE58" i="134"/>
  <c r="BC58" i="134"/>
  <c r="BA58" i="134"/>
  <c r="AW58" i="134"/>
  <c r="BI57" i="134"/>
  <c r="BG57" i="134"/>
  <c r="BH57" i="134"/>
  <c r="BE57" i="134"/>
  <c r="BC57" i="134"/>
  <c r="BM57" i="134" s="1"/>
  <c r="BA57" i="134"/>
  <c r="BL57" i="134" s="1"/>
  <c r="AW57" i="134"/>
  <c r="BG56" i="134"/>
  <c r="BP56" i="134" s="1"/>
  <c r="BE56" i="134"/>
  <c r="BO56" i="134" s="1"/>
  <c r="BA56" i="134"/>
  <c r="AW56" i="134"/>
  <c r="A55" i="134"/>
  <c r="U54" i="134"/>
  <c r="N54" i="134"/>
  <c r="G54" i="134"/>
  <c r="BE50" i="134"/>
  <c r="BD50" i="134"/>
  <c r="BB50" i="134"/>
  <c r="BA50" i="134"/>
  <c r="AY50" i="134"/>
  <c r="AX50" i="134"/>
  <c r="BE49" i="134"/>
  <c r="BD49" i="134"/>
  <c r="BB49" i="134"/>
  <c r="BA49" i="134"/>
  <c r="AY49" i="134"/>
  <c r="AX49" i="134"/>
  <c r="BE48" i="134"/>
  <c r="BD48" i="134"/>
  <c r="BB48" i="134"/>
  <c r="BA48" i="134"/>
  <c r="AY48" i="134"/>
  <c r="AX48" i="134"/>
  <c r="BE47" i="134"/>
  <c r="BD47" i="134"/>
  <c r="BB47" i="134"/>
  <c r="BA47" i="134"/>
  <c r="AY47" i="134"/>
  <c r="AX47" i="134"/>
  <c r="BE46" i="134"/>
  <c r="BD46" i="134"/>
  <c r="BB46" i="134"/>
  <c r="BA46" i="134"/>
  <c r="AY46" i="134"/>
  <c r="AX46" i="134"/>
  <c r="BE45" i="134"/>
  <c r="BD45" i="134"/>
  <c r="BB45" i="134"/>
  <c r="BA45" i="134"/>
  <c r="AY45" i="134"/>
  <c r="AX45" i="134"/>
  <c r="BE44" i="134"/>
  <c r="BD44" i="134"/>
  <c r="BB44" i="134"/>
  <c r="BA44" i="134"/>
  <c r="AY44" i="134"/>
  <c r="AX44" i="134"/>
  <c r="BE43" i="134"/>
  <c r="BD43" i="134"/>
  <c r="BB43" i="134"/>
  <c r="BA43" i="134"/>
  <c r="AY43" i="134"/>
  <c r="AX43" i="134"/>
  <c r="BE42" i="134"/>
  <c r="BD42" i="134"/>
  <c r="BB42" i="134"/>
  <c r="BA42" i="134"/>
  <c r="AY42" i="134"/>
  <c r="AX42" i="134"/>
  <c r="BE41" i="134"/>
  <c r="BD41" i="134"/>
  <c r="BB41" i="134"/>
  <c r="BA41" i="134"/>
  <c r="AY41" i="134"/>
  <c r="AX41" i="134"/>
  <c r="BE40" i="134"/>
  <c r="BD40" i="134"/>
  <c r="BB40" i="134"/>
  <c r="BA40" i="134"/>
  <c r="AY40" i="134"/>
  <c r="AX40" i="134"/>
  <c r="BE39" i="134"/>
  <c r="BD39" i="134"/>
  <c r="BB39" i="134"/>
  <c r="BA39" i="134"/>
  <c r="AY39" i="134"/>
  <c r="AX39" i="134"/>
  <c r="BE38" i="134"/>
  <c r="BD38" i="134"/>
  <c r="BB38" i="134"/>
  <c r="BA38" i="134"/>
  <c r="AY38" i="134"/>
  <c r="AX38" i="134"/>
  <c r="BE37" i="134"/>
  <c r="BD37" i="134"/>
  <c r="BB37" i="134"/>
  <c r="BA37" i="134"/>
  <c r="AY37" i="134"/>
  <c r="AX37" i="134"/>
  <c r="BE36" i="134"/>
  <c r="BD36" i="134"/>
  <c r="BB36" i="134"/>
  <c r="BA36" i="134"/>
  <c r="AY36" i="134"/>
  <c r="AX36" i="134"/>
  <c r="BE35" i="134"/>
  <c r="BD35" i="134"/>
  <c r="BB35" i="134"/>
  <c r="BA35" i="134"/>
  <c r="AY35" i="134"/>
  <c r="AX35" i="134"/>
  <c r="BE34" i="134"/>
  <c r="BD34" i="134"/>
  <c r="BB34" i="134"/>
  <c r="BA34" i="134"/>
  <c r="AY34" i="134"/>
  <c r="AX34" i="134"/>
  <c r="BE33" i="134"/>
  <c r="BD33" i="134"/>
  <c r="BB33" i="134"/>
  <c r="BA33" i="134"/>
  <c r="AY33" i="134"/>
  <c r="AX33" i="134"/>
  <c r="BE32" i="134"/>
  <c r="BD32" i="134"/>
  <c r="BB32" i="134"/>
  <c r="BA32" i="134"/>
  <c r="AY32" i="134"/>
  <c r="AX32" i="134"/>
  <c r="BE31" i="134"/>
  <c r="BD31" i="134"/>
  <c r="BB31" i="134"/>
  <c r="BA31" i="134"/>
  <c r="AY31" i="134"/>
  <c r="AX31" i="134"/>
  <c r="BE30" i="134"/>
  <c r="BD30" i="134"/>
  <c r="BB30" i="134"/>
  <c r="BA30" i="134"/>
  <c r="AY30" i="134"/>
  <c r="AX30" i="134"/>
  <c r="BE29" i="134"/>
  <c r="BD29" i="134"/>
  <c r="BB29" i="134"/>
  <c r="BA29" i="134"/>
  <c r="AY29" i="134"/>
  <c r="AX29" i="134"/>
  <c r="BE28" i="134"/>
  <c r="BD28" i="134"/>
  <c r="BB28" i="134"/>
  <c r="BA28" i="134"/>
  <c r="AY28" i="134"/>
  <c r="AX28" i="134"/>
  <c r="BE27" i="134"/>
  <c r="BD27" i="134"/>
  <c r="BB27" i="134"/>
  <c r="BA27" i="134"/>
  <c r="AY27" i="134"/>
  <c r="AX27" i="134"/>
  <c r="BE26" i="134"/>
  <c r="BD26" i="134"/>
  <c r="BB26" i="134"/>
  <c r="BA26" i="134"/>
  <c r="AX26" i="134"/>
  <c r="A25" i="134"/>
  <c r="O24" i="134"/>
  <c r="J24" i="134"/>
  <c r="E24" i="134"/>
  <c r="A23" i="134"/>
  <c r="BE56" i="133"/>
  <c r="BD56" i="133"/>
  <c r="BB56" i="133"/>
  <c r="BA56" i="133"/>
  <c r="AY56" i="133"/>
  <c r="AX56" i="133"/>
  <c r="BE55" i="133"/>
  <c r="BD55" i="133"/>
  <c r="BB55" i="133"/>
  <c r="BA55" i="133"/>
  <c r="AY55" i="133"/>
  <c r="AX55" i="133"/>
  <c r="BE54" i="133"/>
  <c r="BD54" i="133"/>
  <c r="BB54" i="133"/>
  <c r="BA54" i="133"/>
  <c r="AY54" i="133"/>
  <c r="AX54" i="133"/>
  <c r="BE53" i="133"/>
  <c r="BD53" i="133"/>
  <c r="BB53" i="133"/>
  <c r="BA53" i="133"/>
  <c r="AY53" i="133"/>
  <c r="AX53" i="133"/>
  <c r="BE52" i="133"/>
  <c r="BD52" i="133"/>
  <c r="BB52" i="133"/>
  <c r="BA52" i="133"/>
  <c r="AY52" i="133"/>
  <c r="AX52" i="133"/>
  <c r="BE51" i="133"/>
  <c r="BD51" i="133"/>
  <c r="BB51" i="133"/>
  <c r="BA51" i="133"/>
  <c r="AY51" i="133"/>
  <c r="AX51" i="133"/>
  <c r="BE50" i="133"/>
  <c r="BD50" i="133"/>
  <c r="BB50" i="133"/>
  <c r="BA50" i="133"/>
  <c r="AY50" i="133"/>
  <c r="AX50" i="133"/>
  <c r="BE49" i="133"/>
  <c r="BD49" i="133"/>
  <c r="BB49" i="133"/>
  <c r="BA49" i="133"/>
  <c r="AY49" i="133"/>
  <c r="AX49" i="133"/>
  <c r="BE48" i="133"/>
  <c r="BD48" i="133"/>
  <c r="BB48" i="133"/>
  <c r="BA48" i="133"/>
  <c r="AY48" i="133"/>
  <c r="AX48" i="133"/>
  <c r="BE47" i="133"/>
  <c r="BD47" i="133"/>
  <c r="BB47" i="133"/>
  <c r="BA47" i="133"/>
  <c r="AY47" i="133"/>
  <c r="AX47" i="133"/>
  <c r="BE46" i="133"/>
  <c r="BD46" i="133"/>
  <c r="BB46" i="133"/>
  <c r="BA46" i="133"/>
  <c r="AY46" i="133"/>
  <c r="AX46" i="133"/>
  <c r="BE45" i="133"/>
  <c r="BD45" i="133"/>
  <c r="BB45" i="133"/>
  <c r="BA45" i="133"/>
  <c r="AY45" i="133"/>
  <c r="AX45" i="133"/>
  <c r="BE44" i="133"/>
  <c r="BD44" i="133"/>
  <c r="BB44" i="133"/>
  <c r="BA44" i="133"/>
  <c r="AY44" i="133"/>
  <c r="AX44" i="133"/>
  <c r="BE43" i="133"/>
  <c r="BD43" i="133"/>
  <c r="BB43" i="133"/>
  <c r="BA43" i="133"/>
  <c r="AY43" i="133"/>
  <c r="AX43" i="133"/>
  <c r="BE42" i="133"/>
  <c r="BD42" i="133"/>
  <c r="BB42" i="133"/>
  <c r="BA42" i="133"/>
  <c r="AY42" i="133"/>
  <c r="AX42" i="133"/>
  <c r="BE41" i="133"/>
  <c r="BD41" i="133"/>
  <c r="BB41" i="133"/>
  <c r="BA41" i="133"/>
  <c r="AY41" i="133"/>
  <c r="AX41" i="133"/>
  <c r="BE40" i="133"/>
  <c r="BD40" i="133"/>
  <c r="BB40" i="133"/>
  <c r="BA40" i="133"/>
  <c r="AY40" i="133"/>
  <c r="AX40" i="133"/>
  <c r="BE39" i="133"/>
  <c r="BD39" i="133"/>
  <c r="BB39" i="133"/>
  <c r="BA39" i="133"/>
  <c r="AY39" i="133"/>
  <c r="AX39" i="133"/>
  <c r="BE38" i="133"/>
  <c r="BD38" i="133"/>
  <c r="BB38" i="133"/>
  <c r="BA38" i="133"/>
  <c r="AY38" i="133"/>
  <c r="AX38" i="133"/>
  <c r="BE37" i="133"/>
  <c r="BD37" i="133"/>
  <c r="BB37" i="133"/>
  <c r="BA37" i="133"/>
  <c r="AY37" i="133"/>
  <c r="AX37" i="133"/>
  <c r="BE36" i="133"/>
  <c r="BD36" i="133"/>
  <c r="BB36" i="133"/>
  <c r="BA36" i="133"/>
  <c r="AY36" i="133"/>
  <c r="AX36" i="133"/>
  <c r="BE35" i="133"/>
  <c r="BD35" i="133"/>
  <c r="BB35" i="133"/>
  <c r="BA35" i="133"/>
  <c r="AY35" i="133"/>
  <c r="AX35" i="133"/>
  <c r="BE34" i="133"/>
  <c r="BD34" i="133"/>
  <c r="BB34" i="133"/>
  <c r="BA34" i="133"/>
  <c r="AY34" i="133"/>
  <c r="AX34" i="133"/>
  <c r="BE33" i="133"/>
  <c r="BD33" i="133"/>
  <c r="BB33" i="133"/>
  <c r="BA33" i="133"/>
  <c r="AY33" i="133"/>
  <c r="AX33" i="133"/>
  <c r="BE32" i="133"/>
  <c r="BD32" i="133"/>
  <c r="BB32" i="133"/>
  <c r="BA32" i="133"/>
  <c r="O30" i="133"/>
  <c r="J30" i="133"/>
  <c r="E30" i="133"/>
  <c r="F19" i="98"/>
  <c r="D13" i="133"/>
  <c r="C13" i="133"/>
  <c r="B13" i="133"/>
  <c r="BE80" i="132"/>
  <c r="BO80" i="132" s="1"/>
  <c r="BA80" i="132"/>
  <c r="AW80" i="132"/>
  <c r="BI80" i="132" s="1"/>
  <c r="BE79" i="132"/>
  <c r="BA79" i="132"/>
  <c r="BL79" i="132" s="1"/>
  <c r="AW79" i="132"/>
  <c r="BI79" i="132" s="1"/>
  <c r="BI78" i="132"/>
  <c r="BE78" i="132"/>
  <c r="BA78" i="132"/>
  <c r="AW78" i="132"/>
  <c r="BI77" i="132"/>
  <c r="BE77" i="132"/>
  <c r="BA77" i="132"/>
  <c r="BL77" i="132" s="1"/>
  <c r="AW77" i="132"/>
  <c r="BO76" i="132"/>
  <c r="BE76" i="132"/>
  <c r="BA76" i="132"/>
  <c r="AW76" i="132"/>
  <c r="BO75" i="132"/>
  <c r="BI75" i="132"/>
  <c r="BE75" i="132"/>
  <c r="BA75" i="132"/>
  <c r="AW75" i="132"/>
  <c r="BO74" i="132"/>
  <c r="BI74" i="132"/>
  <c r="BE74" i="132"/>
  <c r="BA74" i="132"/>
  <c r="BL74" i="132" s="1"/>
  <c r="AW74" i="132"/>
  <c r="BI73" i="132"/>
  <c r="BE73" i="132"/>
  <c r="BA73" i="132"/>
  <c r="AW73" i="132"/>
  <c r="BL72" i="132"/>
  <c r="BI72" i="132"/>
  <c r="BE72" i="132"/>
  <c r="BO72" i="132" s="1"/>
  <c r="BA72" i="132"/>
  <c r="AW72" i="132"/>
  <c r="BI71" i="132"/>
  <c r="BE71" i="132"/>
  <c r="BA71" i="132"/>
  <c r="BL71" i="132" s="1"/>
  <c r="AW71" i="132"/>
  <c r="BI70" i="132"/>
  <c r="BE70" i="132"/>
  <c r="BO70" i="132" s="1"/>
  <c r="BA70" i="132"/>
  <c r="BL70" i="132" s="1"/>
  <c r="AW70" i="132"/>
  <c r="BO69" i="132"/>
  <c r="BI69" i="132"/>
  <c r="BE69" i="132"/>
  <c r="BA69" i="132"/>
  <c r="AW69" i="132"/>
  <c r="BI68" i="132"/>
  <c r="BE68" i="132"/>
  <c r="BA68" i="132"/>
  <c r="AW68" i="132"/>
  <c r="BE67" i="132"/>
  <c r="BA67" i="132"/>
  <c r="BL67" i="132" s="1"/>
  <c r="AW67" i="132"/>
  <c r="BL66" i="132"/>
  <c r="BE66" i="132"/>
  <c r="BO66" i="132" s="1"/>
  <c r="BA66" i="132"/>
  <c r="AW66" i="132"/>
  <c r="BI66" i="132" s="1"/>
  <c r="BO65" i="132"/>
  <c r="BL65" i="132"/>
  <c r="BE65" i="132"/>
  <c r="BA65" i="132"/>
  <c r="AW65" i="132"/>
  <c r="BI65" i="132" s="1"/>
  <c r="BO64" i="132"/>
  <c r="BE64" i="132"/>
  <c r="BA64" i="132"/>
  <c r="AW64" i="132"/>
  <c r="BI63" i="132"/>
  <c r="BE63" i="132"/>
  <c r="BO63" i="132" s="1"/>
  <c r="BA63" i="132"/>
  <c r="AW63" i="132"/>
  <c r="BO62" i="132"/>
  <c r="BL62" i="132"/>
  <c r="BI62" i="132"/>
  <c r="BE62" i="132"/>
  <c r="BA62" i="132"/>
  <c r="AW62" i="132"/>
  <c r="BL61" i="132"/>
  <c r="BI61" i="132"/>
  <c r="BE61" i="132"/>
  <c r="BO61" i="132" s="1"/>
  <c r="BA61" i="132"/>
  <c r="AW61" i="132"/>
  <c r="BE60" i="132"/>
  <c r="BO60" i="132" s="1"/>
  <c r="BA60" i="132"/>
  <c r="BL60" i="132" s="1"/>
  <c r="AW60" i="132"/>
  <c r="BI59" i="132"/>
  <c r="BE59" i="132"/>
  <c r="BA59" i="132"/>
  <c r="BL59" i="132" s="1"/>
  <c r="AW59" i="132"/>
  <c r="BL58" i="132"/>
  <c r="BE58" i="132"/>
  <c r="BA58" i="132"/>
  <c r="AW58" i="132"/>
  <c r="BI58" i="132" s="1"/>
  <c r="BO57" i="132"/>
  <c r="BE57" i="132"/>
  <c r="BA57" i="132"/>
  <c r="BL57" i="132" s="1"/>
  <c r="AW57" i="132"/>
  <c r="BI57" i="132" s="1"/>
  <c r="BE56" i="132"/>
  <c r="BO56" i="132" s="1"/>
  <c r="BA56" i="132"/>
  <c r="BL56" i="132" s="1"/>
  <c r="AW56" i="132"/>
  <c r="A55" i="132"/>
  <c r="U54" i="132"/>
  <c r="N54" i="132"/>
  <c r="G54" i="132"/>
  <c r="BE50" i="132"/>
  <c r="BD50" i="132"/>
  <c r="BB50" i="132"/>
  <c r="BA50" i="132"/>
  <c r="AY50" i="132"/>
  <c r="AX50" i="132"/>
  <c r="BE49" i="132"/>
  <c r="BD49" i="132"/>
  <c r="BB49" i="132"/>
  <c r="BA49" i="132"/>
  <c r="AY49" i="132"/>
  <c r="AX49" i="132"/>
  <c r="BE48" i="132"/>
  <c r="BD48" i="132"/>
  <c r="BB48" i="132"/>
  <c r="BA48" i="132"/>
  <c r="AY48" i="132"/>
  <c r="AX48" i="132"/>
  <c r="BE47" i="132"/>
  <c r="BD47" i="132"/>
  <c r="BB47" i="132"/>
  <c r="BA47" i="132"/>
  <c r="AY47" i="132"/>
  <c r="AX47" i="132"/>
  <c r="BE46" i="132"/>
  <c r="BD46" i="132"/>
  <c r="BB46" i="132"/>
  <c r="BA46" i="132"/>
  <c r="AY46" i="132"/>
  <c r="AX46" i="132"/>
  <c r="BE45" i="132"/>
  <c r="BD45" i="132"/>
  <c r="BB45" i="132"/>
  <c r="BA45" i="132"/>
  <c r="AY45" i="132"/>
  <c r="AX45" i="132"/>
  <c r="BE44" i="132"/>
  <c r="BD44" i="132"/>
  <c r="BB44" i="132"/>
  <c r="BA44" i="132"/>
  <c r="AY44" i="132"/>
  <c r="AX44" i="132"/>
  <c r="BE43" i="132"/>
  <c r="BD43" i="132"/>
  <c r="BB43" i="132"/>
  <c r="BA43" i="132"/>
  <c r="AY43" i="132"/>
  <c r="AX43" i="132"/>
  <c r="BE42" i="132"/>
  <c r="BD42" i="132"/>
  <c r="BB42" i="132"/>
  <c r="BA42" i="132"/>
  <c r="AY42" i="132"/>
  <c r="AX42" i="132"/>
  <c r="BE41" i="132"/>
  <c r="BD41" i="132"/>
  <c r="BB41" i="132"/>
  <c r="BA41" i="132"/>
  <c r="AY41" i="132"/>
  <c r="AX41" i="132"/>
  <c r="BE40" i="132"/>
  <c r="BD40" i="132"/>
  <c r="BB40" i="132"/>
  <c r="BA40" i="132"/>
  <c r="AY40" i="132"/>
  <c r="AX40" i="132"/>
  <c r="BE39" i="132"/>
  <c r="BD39" i="132"/>
  <c r="BB39" i="132"/>
  <c r="BA39" i="132"/>
  <c r="AY39" i="132"/>
  <c r="AX39" i="132"/>
  <c r="BE38" i="132"/>
  <c r="BD38" i="132"/>
  <c r="BB38" i="132"/>
  <c r="BA38" i="132"/>
  <c r="AY38" i="132"/>
  <c r="AX38" i="132"/>
  <c r="BE37" i="132"/>
  <c r="BD37" i="132"/>
  <c r="BB37" i="132"/>
  <c r="BA37" i="132"/>
  <c r="AY37" i="132"/>
  <c r="AX37" i="132"/>
  <c r="BE36" i="132"/>
  <c r="BD36" i="132"/>
  <c r="BB36" i="132"/>
  <c r="BA36" i="132"/>
  <c r="AY36" i="132"/>
  <c r="AX36" i="132"/>
  <c r="BE35" i="132"/>
  <c r="BD35" i="132"/>
  <c r="BB35" i="132"/>
  <c r="BA35" i="132"/>
  <c r="AY35" i="132"/>
  <c r="AX35" i="132"/>
  <c r="BE34" i="132"/>
  <c r="BD34" i="132"/>
  <c r="BB34" i="132"/>
  <c r="BA34" i="132"/>
  <c r="AY34" i="132"/>
  <c r="AX34" i="132"/>
  <c r="BE33" i="132"/>
  <c r="BD33" i="132"/>
  <c r="BB33" i="132"/>
  <c r="BA33" i="132"/>
  <c r="AY33" i="132"/>
  <c r="AX33" i="132"/>
  <c r="BE32" i="132"/>
  <c r="BD32" i="132"/>
  <c r="BB32" i="132"/>
  <c r="BA32" i="132"/>
  <c r="AY32" i="132"/>
  <c r="AX32" i="132"/>
  <c r="BE31" i="132"/>
  <c r="BD31" i="132"/>
  <c r="BB31" i="132"/>
  <c r="BA31" i="132"/>
  <c r="AY31" i="132"/>
  <c r="AX31" i="132"/>
  <c r="BE30" i="132"/>
  <c r="BD30" i="132"/>
  <c r="BB30" i="132"/>
  <c r="BA30" i="132"/>
  <c r="AY30" i="132"/>
  <c r="AX30" i="132"/>
  <c r="BE29" i="132"/>
  <c r="BD29" i="132"/>
  <c r="BB29" i="132"/>
  <c r="BA29" i="132"/>
  <c r="AY29" i="132"/>
  <c r="AX29" i="132"/>
  <c r="BE28" i="132"/>
  <c r="BD28" i="132"/>
  <c r="BB28" i="132"/>
  <c r="BA28" i="132"/>
  <c r="AY28" i="132"/>
  <c r="AX28" i="132"/>
  <c r="BE27" i="132"/>
  <c r="BD27" i="132"/>
  <c r="BB27" i="132"/>
  <c r="BA27" i="132"/>
  <c r="AY27" i="132"/>
  <c r="AX27" i="132"/>
  <c r="BE26" i="132"/>
  <c r="BD26" i="132"/>
  <c r="BB26" i="132"/>
  <c r="BA26" i="132"/>
  <c r="AY26" i="132"/>
  <c r="A25" i="132"/>
  <c r="O24" i="132"/>
  <c r="J24" i="132"/>
  <c r="E24" i="132"/>
  <c r="A23" i="132"/>
  <c r="BE56" i="131"/>
  <c r="BD56" i="131"/>
  <c r="BB56" i="131"/>
  <c r="BA56" i="131"/>
  <c r="AY56" i="131"/>
  <c r="AX56" i="131"/>
  <c r="BE55" i="131"/>
  <c r="BD55" i="131"/>
  <c r="BB55" i="131"/>
  <c r="BA55" i="131"/>
  <c r="AY55" i="131"/>
  <c r="AX55" i="131"/>
  <c r="BE54" i="131"/>
  <c r="BD54" i="131"/>
  <c r="BB54" i="131"/>
  <c r="BA54" i="131"/>
  <c r="AY54" i="131"/>
  <c r="AX54" i="131"/>
  <c r="BE53" i="131"/>
  <c r="BD53" i="131"/>
  <c r="BB53" i="131"/>
  <c r="BA53" i="131"/>
  <c r="AY53" i="131"/>
  <c r="AX53" i="131"/>
  <c r="BE52" i="131"/>
  <c r="BD52" i="131"/>
  <c r="BB52" i="131"/>
  <c r="BA52" i="131"/>
  <c r="AY52" i="131"/>
  <c r="AX52" i="131"/>
  <c r="BE51" i="131"/>
  <c r="BD51" i="131"/>
  <c r="BB51" i="131"/>
  <c r="BA51" i="131"/>
  <c r="AY51" i="131"/>
  <c r="AX51" i="131"/>
  <c r="BE50" i="131"/>
  <c r="BD50" i="131"/>
  <c r="BB50" i="131"/>
  <c r="BA50" i="131"/>
  <c r="AY50" i="131"/>
  <c r="AX50" i="131"/>
  <c r="BE49" i="131"/>
  <c r="BD49" i="131"/>
  <c r="BB49" i="131"/>
  <c r="BA49" i="131"/>
  <c r="AY49" i="131"/>
  <c r="AX49" i="131"/>
  <c r="BE48" i="131"/>
  <c r="BD48" i="131"/>
  <c r="BB48" i="131"/>
  <c r="BA48" i="131"/>
  <c r="AY48" i="131"/>
  <c r="AX48" i="131"/>
  <c r="BE47" i="131"/>
  <c r="BD47" i="131"/>
  <c r="BB47" i="131"/>
  <c r="BA47" i="131"/>
  <c r="AY47" i="131"/>
  <c r="AX47" i="131"/>
  <c r="BE46" i="131"/>
  <c r="BD46" i="131"/>
  <c r="BB46" i="131"/>
  <c r="BA46" i="131"/>
  <c r="AY46" i="131"/>
  <c r="AX46" i="131"/>
  <c r="BE45" i="131"/>
  <c r="BD45" i="131"/>
  <c r="BB45" i="131"/>
  <c r="BA45" i="131"/>
  <c r="AY45" i="131"/>
  <c r="AX45" i="131"/>
  <c r="BE44" i="131"/>
  <c r="BD44" i="131"/>
  <c r="BB44" i="131"/>
  <c r="BA44" i="131"/>
  <c r="AY44" i="131"/>
  <c r="AX44" i="131"/>
  <c r="BE43" i="131"/>
  <c r="BD43" i="131"/>
  <c r="BB43" i="131"/>
  <c r="BA43" i="131"/>
  <c r="AY43" i="131"/>
  <c r="AX43" i="131"/>
  <c r="BE42" i="131"/>
  <c r="BD42" i="131"/>
  <c r="BB42" i="131"/>
  <c r="BA42" i="131"/>
  <c r="AY42" i="131"/>
  <c r="AX42" i="131"/>
  <c r="BE41" i="131"/>
  <c r="BD41" i="131"/>
  <c r="BB41" i="131"/>
  <c r="BA41" i="131"/>
  <c r="AY41" i="131"/>
  <c r="AX41" i="131"/>
  <c r="BE40" i="131"/>
  <c r="BD40" i="131"/>
  <c r="BB40" i="131"/>
  <c r="BA40" i="131"/>
  <c r="AY40" i="131"/>
  <c r="AX40" i="131"/>
  <c r="BE39" i="131"/>
  <c r="BD39" i="131"/>
  <c r="BB39" i="131"/>
  <c r="BA39" i="131"/>
  <c r="AY39" i="131"/>
  <c r="AX39" i="131"/>
  <c r="BE38" i="131"/>
  <c r="BD38" i="131"/>
  <c r="BB38" i="131"/>
  <c r="BA38" i="131"/>
  <c r="AY38" i="131"/>
  <c r="AX38" i="131"/>
  <c r="BE37" i="131"/>
  <c r="BD37" i="131"/>
  <c r="BB37" i="131"/>
  <c r="BA37" i="131"/>
  <c r="AY37" i="131"/>
  <c r="AX37" i="131"/>
  <c r="BE36" i="131"/>
  <c r="BD36" i="131"/>
  <c r="BB36" i="131"/>
  <c r="BA36" i="131"/>
  <c r="AY36" i="131"/>
  <c r="AX36" i="131"/>
  <c r="BE35" i="131"/>
  <c r="BD35" i="131"/>
  <c r="BB35" i="131"/>
  <c r="BA35" i="131"/>
  <c r="AY35" i="131"/>
  <c r="AX35" i="131"/>
  <c r="BE34" i="131"/>
  <c r="BD34" i="131"/>
  <c r="BB34" i="131"/>
  <c r="BA34" i="131"/>
  <c r="AY34" i="131"/>
  <c r="AX34" i="131"/>
  <c r="BE33" i="131"/>
  <c r="BD33" i="131"/>
  <c r="BB33" i="131"/>
  <c r="BA33" i="131"/>
  <c r="AY33" i="131"/>
  <c r="AX33" i="131"/>
  <c r="BE32" i="131"/>
  <c r="BD32" i="131"/>
  <c r="BB32" i="131"/>
  <c r="BA32" i="131"/>
  <c r="O30" i="131"/>
  <c r="J30" i="131"/>
  <c r="E30" i="131"/>
  <c r="F18" i="98"/>
  <c r="D13" i="131"/>
  <c r="C13" i="131"/>
  <c r="B13" i="131"/>
  <c r="BO80" i="130"/>
  <c r="BL80" i="130"/>
  <c r="BI80" i="130"/>
  <c r="BE80" i="130"/>
  <c r="BA80" i="130"/>
  <c r="AW80" i="130"/>
  <c r="BI79" i="130"/>
  <c r="BE79" i="130"/>
  <c r="BO79" i="130" s="1"/>
  <c r="BA79" i="130"/>
  <c r="AW79" i="130"/>
  <c r="BI78" i="130"/>
  <c r="BE78" i="130"/>
  <c r="BO78" i="130" s="1"/>
  <c r="BA78" i="130"/>
  <c r="BL78" i="130" s="1"/>
  <c r="AW78" i="130"/>
  <c r="BI77" i="130"/>
  <c r="BE77" i="130"/>
  <c r="BA77" i="130"/>
  <c r="BL77" i="130" s="1"/>
  <c r="AW77" i="130"/>
  <c r="BO76" i="130"/>
  <c r="BL76" i="130"/>
  <c r="BE76" i="130"/>
  <c r="BA76" i="130"/>
  <c r="AW76" i="130"/>
  <c r="BI76" i="130" s="1"/>
  <c r="BI75" i="130"/>
  <c r="BE75" i="130"/>
  <c r="BO75" i="130" s="1"/>
  <c r="BA75" i="130"/>
  <c r="AW75" i="130"/>
  <c r="BI74" i="130"/>
  <c r="BE74" i="130"/>
  <c r="BA74" i="130"/>
  <c r="BL74" i="130" s="1"/>
  <c r="AW74" i="130"/>
  <c r="BO73" i="130"/>
  <c r="BI73" i="130"/>
  <c r="BE73" i="130"/>
  <c r="BA73" i="130"/>
  <c r="BL73" i="130" s="1"/>
  <c r="AW73" i="130"/>
  <c r="BO72" i="130"/>
  <c r="BL72" i="130"/>
  <c r="BI72" i="130"/>
  <c r="BE72" i="130"/>
  <c r="BA72" i="130"/>
  <c r="AW72" i="130"/>
  <c r="BE71" i="130"/>
  <c r="BA71" i="130"/>
  <c r="AW71" i="130"/>
  <c r="BE70" i="130"/>
  <c r="BO70" i="130" s="1"/>
  <c r="BA70" i="130"/>
  <c r="BL70" i="130" s="1"/>
  <c r="AW70" i="130"/>
  <c r="BE69" i="130"/>
  <c r="BA69" i="130"/>
  <c r="BL69" i="130" s="1"/>
  <c r="AW69" i="130"/>
  <c r="BO68" i="130"/>
  <c r="BL68" i="130"/>
  <c r="BE68" i="130"/>
  <c r="BA68" i="130"/>
  <c r="AW68" i="130"/>
  <c r="BI68" i="130" s="1"/>
  <c r="BI67" i="130"/>
  <c r="BE67" i="130"/>
  <c r="BO67" i="130" s="1"/>
  <c r="BA67" i="130"/>
  <c r="AW67" i="130"/>
  <c r="BI66" i="130"/>
  <c r="BE66" i="130"/>
  <c r="BO66" i="130" s="1"/>
  <c r="BA66" i="130"/>
  <c r="BL66" i="130" s="1"/>
  <c r="AW66" i="130"/>
  <c r="BI65" i="130"/>
  <c r="BE65" i="130"/>
  <c r="BA65" i="130"/>
  <c r="BL65" i="130" s="1"/>
  <c r="AW65" i="130"/>
  <c r="BO64" i="130"/>
  <c r="BI64" i="130"/>
  <c r="BE64" i="130"/>
  <c r="BA64" i="130"/>
  <c r="BL64" i="130" s="1"/>
  <c r="AW64" i="130"/>
  <c r="BI63" i="130"/>
  <c r="BE63" i="130"/>
  <c r="BA63" i="130"/>
  <c r="BL63" i="130" s="1"/>
  <c r="AW63" i="130"/>
  <c r="BE62" i="130"/>
  <c r="BO62" i="130" s="1"/>
  <c r="BA62" i="130"/>
  <c r="AW62" i="130"/>
  <c r="BE61" i="130"/>
  <c r="BA61" i="130"/>
  <c r="BL61" i="130" s="1"/>
  <c r="AW61" i="130"/>
  <c r="BI61" i="130" s="1"/>
  <c r="BL60" i="130"/>
  <c r="BE60" i="130"/>
  <c r="BA60" i="130"/>
  <c r="AW60" i="130"/>
  <c r="BO59" i="130"/>
  <c r="BI59" i="130"/>
  <c r="BE59" i="130"/>
  <c r="BA59" i="130"/>
  <c r="AW59" i="130"/>
  <c r="BL58" i="130"/>
  <c r="BE58" i="130"/>
  <c r="BA58" i="130"/>
  <c r="AW58" i="130"/>
  <c r="BE57" i="130"/>
  <c r="BO57" i="130" s="1"/>
  <c r="BA57" i="130"/>
  <c r="BL57" i="130" s="1"/>
  <c r="AW57" i="130"/>
  <c r="BO56" i="130"/>
  <c r="BE56" i="130"/>
  <c r="BA56" i="130"/>
  <c r="AW56" i="130"/>
  <c r="BI56" i="130" s="1"/>
  <c r="A55" i="130"/>
  <c r="U54" i="130"/>
  <c r="N54" i="130"/>
  <c r="G54" i="130"/>
  <c r="BE50" i="130"/>
  <c r="BD50" i="130"/>
  <c r="BB50" i="130"/>
  <c r="BA50" i="130"/>
  <c r="AY50" i="130"/>
  <c r="AX50" i="130"/>
  <c r="BE49" i="130"/>
  <c r="BD49" i="130"/>
  <c r="BB49" i="130"/>
  <c r="BA49" i="130"/>
  <c r="AY49" i="130"/>
  <c r="AX49" i="130"/>
  <c r="BE48" i="130"/>
  <c r="BD48" i="130"/>
  <c r="BB48" i="130"/>
  <c r="BA48" i="130"/>
  <c r="AY48" i="130"/>
  <c r="AX48" i="130"/>
  <c r="BE47" i="130"/>
  <c r="BD47" i="130"/>
  <c r="BB47" i="130"/>
  <c r="BA47" i="130"/>
  <c r="AY47" i="130"/>
  <c r="AX47" i="130"/>
  <c r="BE46" i="130"/>
  <c r="BD46" i="130"/>
  <c r="BB46" i="130"/>
  <c r="BA46" i="130"/>
  <c r="AY46" i="130"/>
  <c r="AX46" i="130"/>
  <c r="BE45" i="130"/>
  <c r="BD45" i="130"/>
  <c r="BB45" i="130"/>
  <c r="BA45" i="130"/>
  <c r="AY45" i="130"/>
  <c r="AX45" i="130"/>
  <c r="BE44" i="130"/>
  <c r="BD44" i="130"/>
  <c r="BB44" i="130"/>
  <c r="BA44" i="130"/>
  <c r="AY44" i="130"/>
  <c r="AX44" i="130"/>
  <c r="BE43" i="130"/>
  <c r="BD43" i="130"/>
  <c r="BB43" i="130"/>
  <c r="BA43" i="130"/>
  <c r="AY43" i="130"/>
  <c r="AX43" i="130"/>
  <c r="BE42" i="130"/>
  <c r="BD42" i="130"/>
  <c r="BB42" i="130"/>
  <c r="BA42" i="130"/>
  <c r="AY42" i="130"/>
  <c r="AX42" i="130"/>
  <c r="BE41" i="130"/>
  <c r="BD41" i="130"/>
  <c r="BB41" i="130"/>
  <c r="BA41" i="130"/>
  <c r="AY41" i="130"/>
  <c r="AX41" i="130"/>
  <c r="BE40" i="130"/>
  <c r="BD40" i="130"/>
  <c r="BB40" i="130"/>
  <c r="BA40" i="130"/>
  <c r="AY40" i="130"/>
  <c r="AX40" i="130"/>
  <c r="BE39" i="130"/>
  <c r="BD39" i="130"/>
  <c r="BB39" i="130"/>
  <c r="BA39" i="130"/>
  <c r="AY39" i="130"/>
  <c r="AX39" i="130"/>
  <c r="BE38" i="130"/>
  <c r="BD38" i="130"/>
  <c r="BB38" i="130"/>
  <c r="BA38" i="130"/>
  <c r="AY38" i="130"/>
  <c r="AX38" i="130"/>
  <c r="BE37" i="130"/>
  <c r="BD37" i="130"/>
  <c r="BB37" i="130"/>
  <c r="BA37" i="130"/>
  <c r="AY37" i="130"/>
  <c r="AX37" i="130"/>
  <c r="BE36" i="130"/>
  <c r="BD36" i="130"/>
  <c r="BB36" i="130"/>
  <c r="BA36" i="130"/>
  <c r="AY36" i="130"/>
  <c r="AX36" i="130"/>
  <c r="BE35" i="130"/>
  <c r="BD35" i="130"/>
  <c r="BB35" i="130"/>
  <c r="BA35" i="130"/>
  <c r="AY35" i="130"/>
  <c r="AX35" i="130"/>
  <c r="BE34" i="130"/>
  <c r="BD34" i="130"/>
  <c r="BB34" i="130"/>
  <c r="BA34" i="130"/>
  <c r="AY34" i="130"/>
  <c r="AX34" i="130"/>
  <c r="BE33" i="130"/>
  <c r="BD33" i="130"/>
  <c r="BB33" i="130"/>
  <c r="BA33" i="130"/>
  <c r="AY33" i="130"/>
  <c r="AX33" i="130"/>
  <c r="BE32" i="130"/>
  <c r="BD32" i="130"/>
  <c r="BB32" i="130"/>
  <c r="BA32" i="130"/>
  <c r="AY32" i="130"/>
  <c r="AX32" i="130"/>
  <c r="BE31" i="130"/>
  <c r="BD31" i="130"/>
  <c r="BB31" i="130"/>
  <c r="BA31" i="130"/>
  <c r="AY31" i="130"/>
  <c r="AX31" i="130"/>
  <c r="BE30" i="130"/>
  <c r="BD30" i="130"/>
  <c r="BB30" i="130"/>
  <c r="BA30" i="130"/>
  <c r="AY30" i="130"/>
  <c r="AX30" i="130"/>
  <c r="BE29" i="130"/>
  <c r="BD29" i="130"/>
  <c r="BB29" i="130"/>
  <c r="BA29" i="130"/>
  <c r="AY29" i="130"/>
  <c r="AX29" i="130"/>
  <c r="BE28" i="130"/>
  <c r="BD28" i="130"/>
  <c r="BB28" i="130"/>
  <c r="BA28" i="130"/>
  <c r="AY28" i="130"/>
  <c r="AX28" i="130"/>
  <c r="BE27" i="130"/>
  <c r="BD27" i="130"/>
  <c r="BB27" i="130"/>
  <c r="BA27" i="130"/>
  <c r="AY27" i="130"/>
  <c r="AX27" i="130"/>
  <c r="BE26" i="130"/>
  <c r="BD26" i="130"/>
  <c r="BB26" i="130"/>
  <c r="BA26" i="130"/>
  <c r="A25" i="130"/>
  <c r="O24" i="130"/>
  <c r="J24" i="130"/>
  <c r="E24" i="130"/>
  <c r="A23" i="130"/>
  <c r="BE56" i="129"/>
  <c r="BD56" i="129"/>
  <c r="BB56" i="129"/>
  <c r="BA56" i="129"/>
  <c r="AY56" i="129"/>
  <c r="AX56" i="129"/>
  <c r="BE55" i="129"/>
  <c r="BD55" i="129"/>
  <c r="BB55" i="129"/>
  <c r="BA55" i="129"/>
  <c r="AY55" i="129"/>
  <c r="AX55" i="129"/>
  <c r="BE54" i="129"/>
  <c r="BD54" i="129"/>
  <c r="BB54" i="129"/>
  <c r="BA54" i="129"/>
  <c r="AY54" i="129"/>
  <c r="AX54" i="129"/>
  <c r="BE53" i="129"/>
  <c r="BD53" i="129"/>
  <c r="BB53" i="129"/>
  <c r="BA53" i="129"/>
  <c r="AY53" i="129"/>
  <c r="AX53" i="129"/>
  <c r="BE52" i="129"/>
  <c r="BD52" i="129"/>
  <c r="BB52" i="129"/>
  <c r="BA52" i="129"/>
  <c r="AY52" i="129"/>
  <c r="AX52" i="129"/>
  <c r="BE51" i="129"/>
  <c r="BD51" i="129"/>
  <c r="BB51" i="129"/>
  <c r="BA51" i="129"/>
  <c r="AY51" i="129"/>
  <c r="AX51" i="129"/>
  <c r="BE50" i="129"/>
  <c r="BD50" i="129"/>
  <c r="BB50" i="129"/>
  <c r="BA50" i="129"/>
  <c r="AY50" i="129"/>
  <c r="AX50" i="129"/>
  <c r="BE49" i="129"/>
  <c r="BD49" i="129"/>
  <c r="BB49" i="129"/>
  <c r="BA49" i="129"/>
  <c r="AY49" i="129"/>
  <c r="AX49" i="129"/>
  <c r="BE48" i="129"/>
  <c r="BD48" i="129"/>
  <c r="BB48" i="129"/>
  <c r="BA48" i="129"/>
  <c r="AY48" i="129"/>
  <c r="AX48" i="129"/>
  <c r="BE47" i="129"/>
  <c r="BD47" i="129"/>
  <c r="BB47" i="129"/>
  <c r="BA47" i="129"/>
  <c r="AY47" i="129"/>
  <c r="AX47" i="129"/>
  <c r="BE46" i="129"/>
  <c r="BD46" i="129"/>
  <c r="BB46" i="129"/>
  <c r="BA46" i="129"/>
  <c r="AY46" i="129"/>
  <c r="AX46" i="129"/>
  <c r="BE45" i="129"/>
  <c r="BD45" i="129"/>
  <c r="BB45" i="129"/>
  <c r="BA45" i="129"/>
  <c r="AY45" i="129"/>
  <c r="AX45" i="129"/>
  <c r="BE44" i="129"/>
  <c r="BD44" i="129"/>
  <c r="BB44" i="129"/>
  <c r="BA44" i="129"/>
  <c r="AY44" i="129"/>
  <c r="AX44" i="129"/>
  <c r="BE43" i="129"/>
  <c r="BD43" i="129"/>
  <c r="BB43" i="129"/>
  <c r="BA43" i="129"/>
  <c r="AY43" i="129"/>
  <c r="AX43" i="129"/>
  <c r="BE42" i="129"/>
  <c r="BD42" i="129"/>
  <c r="BB42" i="129"/>
  <c r="BA42" i="129"/>
  <c r="AY42" i="129"/>
  <c r="AX42" i="129"/>
  <c r="BE41" i="129"/>
  <c r="BD41" i="129"/>
  <c r="BB41" i="129"/>
  <c r="BA41" i="129"/>
  <c r="AY41" i="129"/>
  <c r="AX41" i="129"/>
  <c r="BE40" i="129"/>
  <c r="BD40" i="129"/>
  <c r="BB40" i="129"/>
  <c r="BA40" i="129"/>
  <c r="AY40" i="129"/>
  <c r="AX40" i="129"/>
  <c r="BE39" i="129"/>
  <c r="BD39" i="129"/>
  <c r="BB39" i="129"/>
  <c r="BA39" i="129"/>
  <c r="AY39" i="129"/>
  <c r="AX39" i="129"/>
  <c r="BE38" i="129"/>
  <c r="BD38" i="129"/>
  <c r="BB38" i="129"/>
  <c r="BA38" i="129"/>
  <c r="AY38" i="129"/>
  <c r="AX38" i="129"/>
  <c r="BE37" i="129"/>
  <c r="BD37" i="129"/>
  <c r="BB37" i="129"/>
  <c r="BA37" i="129"/>
  <c r="AY37" i="129"/>
  <c r="AX37" i="129"/>
  <c r="BE36" i="129"/>
  <c r="BD36" i="129"/>
  <c r="BB36" i="129"/>
  <c r="BA36" i="129"/>
  <c r="AY36" i="129"/>
  <c r="AX36" i="129"/>
  <c r="BE35" i="129"/>
  <c r="BD35" i="129"/>
  <c r="BB35" i="129"/>
  <c r="BA35" i="129"/>
  <c r="AY35" i="129"/>
  <c r="AX35" i="129"/>
  <c r="BE34" i="129"/>
  <c r="BD34" i="129"/>
  <c r="BB34" i="129"/>
  <c r="BA34" i="129"/>
  <c r="AY34" i="129"/>
  <c r="AX34" i="129"/>
  <c r="BE33" i="129"/>
  <c r="BD33" i="129"/>
  <c r="BB33" i="129"/>
  <c r="BA33" i="129"/>
  <c r="AY33" i="129"/>
  <c r="AX33" i="129"/>
  <c r="BE32" i="129"/>
  <c r="BD32" i="129"/>
  <c r="BB32" i="129"/>
  <c r="BA32" i="129"/>
  <c r="O30" i="129"/>
  <c r="J30" i="129"/>
  <c r="E30" i="129"/>
  <c r="I17" i="98"/>
  <c r="C17" i="98"/>
  <c r="D13" i="129"/>
  <c r="C13" i="129"/>
  <c r="B13" i="129"/>
  <c r="BO80" i="128"/>
  <c r="BI80" i="128"/>
  <c r="BE80" i="128"/>
  <c r="BA80" i="128"/>
  <c r="AW80" i="128"/>
  <c r="BL79" i="128"/>
  <c r="BE79" i="128"/>
  <c r="BA79" i="128"/>
  <c r="AW79" i="128"/>
  <c r="BL78" i="128"/>
  <c r="BE78" i="128"/>
  <c r="BO78" i="128" s="1"/>
  <c r="BA78" i="128"/>
  <c r="AW78" i="128"/>
  <c r="BI78" i="128" s="1"/>
  <c r="BE77" i="128"/>
  <c r="BA77" i="128"/>
  <c r="BL77" i="128" s="1"/>
  <c r="AW77" i="128"/>
  <c r="BL76" i="128"/>
  <c r="BE76" i="128"/>
  <c r="BA76" i="128"/>
  <c r="AW76" i="128"/>
  <c r="BI76" i="128" s="1"/>
  <c r="BO75" i="128"/>
  <c r="BI75" i="128"/>
  <c r="BE75" i="128"/>
  <c r="BA75" i="128"/>
  <c r="AW75" i="128"/>
  <c r="BL74" i="128"/>
  <c r="BI74" i="128"/>
  <c r="BE74" i="128"/>
  <c r="BA74" i="128"/>
  <c r="AW74" i="128"/>
  <c r="BL73" i="128"/>
  <c r="BI73" i="128"/>
  <c r="BE73" i="128"/>
  <c r="BA73" i="128"/>
  <c r="AW73" i="128"/>
  <c r="BO72" i="128"/>
  <c r="BI72" i="128"/>
  <c r="BE72" i="128"/>
  <c r="BA72" i="128"/>
  <c r="BL72" i="128" s="1"/>
  <c r="AW72" i="128"/>
  <c r="BO71" i="128"/>
  <c r="BI71" i="128"/>
  <c r="BE71" i="128"/>
  <c r="BA71" i="128"/>
  <c r="AW71" i="128"/>
  <c r="BE70" i="128"/>
  <c r="BO70" i="128" s="1"/>
  <c r="BA70" i="128"/>
  <c r="BL70" i="128" s="1"/>
  <c r="AW70" i="128"/>
  <c r="BI69" i="128"/>
  <c r="BE69" i="128"/>
  <c r="BO69" i="128" s="1"/>
  <c r="BA69" i="128"/>
  <c r="AW69" i="128"/>
  <c r="BO68" i="128"/>
  <c r="BL68" i="128"/>
  <c r="BE68" i="128"/>
  <c r="BA68" i="128"/>
  <c r="AW68" i="128"/>
  <c r="BI68" i="128" s="1"/>
  <c r="BO67" i="128"/>
  <c r="BE67" i="128"/>
  <c r="BA67" i="128"/>
  <c r="BL67" i="128" s="1"/>
  <c r="AW67" i="128"/>
  <c r="BE66" i="128"/>
  <c r="BA66" i="128"/>
  <c r="BL66" i="128" s="1"/>
  <c r="AW66" i="128"/>
  <c r="BI66" i="128" s="1"/>
  <c r="BO65" i="128"/>
  <c r="BI65" i="128"/>
  <c r="BE65" i="128"/>
  <c r="BA65" i="128"/>
  <c r="BL65" i="128" s="1"/>
  <c r="AW65" i="128"/>
  <c r="BO64" i="128"/>
  <c r="BI64" i="128"/>
  <c r="BE64" i="128"/>
  <c r="BA64" i="128"/>
  <c r="AW64" i="128"/>
  <c r="BO63" i="128"/>
  <c r="BL63" i="128"/>
  <c r="BI63" i="128"/>
  <c r="BE63" i="128"/>
  <c r="BA63" i="128"/>
  <c r="AW63" i="128"/>
  <c r="BO62" i="128"/>
  <c r="BE62" i="128"/>
  <c r="BA62" i="128"/>
  <c r="AW62" i="128"/>
  <c r="BI62" i="128" s="1"/>
  <c r="BL61" i="128"/>
  <c r="BE61" i="128"/>
  <c r="BA61" i="128"/>
  <c r="AW61" i="128"/>
  <c r="BE60" i="128"/>
  <c r="BO60" i="128" s="1"/>
  <c r="BA60" i="128"/>
  <c r="AW60" i="128"/>
  <c r="BE59" i="128"/>
  <c r="BO59" i="128" s="1"/>
  <c r="BA59" i="128"/>
  <c r="BL59" i="128" s="1"/>
  <c r="AW59" i="128"/>
  <c r="BL58" i="128"/>
  <c r="BE58" i="128"/>
  <c r="BA58" i="128"/>
  <c r="AW58" i="128"/>
  <c r="BI58" i="128" s="1"/>
  <c r="BO57" i="128"/>
  <c r="BL57" i="128"/>
  <c r="BI57" i="128"/>
  <c r="BE57" i="128"/>
  <c r="BA57" i="128"/>
  <c r="AW57" i="128"/>
  <c r="BE56" i="128"/>
  <c r="BO56" i="128" s="1"/>
  <c r="BA56" i="128"/>
  <c r="BL56" i="128" s="1"/>
  <c r="AW56" i="128"/>
  <c r="A55" i="128"/>
  <c r="U54" i="128"/>
  <c r="N54" i="128"/>
  <c r="G54" i="128"/>
  <c r="BE50" i="128"/>
  <c r="BD50" i="128"/>
  <c r="BB50" i="128"/>
  <c r="BA50" i="128"/>
  <c r="AY50" i="128"/>
  <c r="AX50" i="128"/>
  <c r="BE49" i="128"/>
  <c r="BD49" i="128"/>
  <c r="BB49" i="128"/>
  <c r="BA49" i="128"/>
  <c r="AY49" i="128"/>
  <c r="AX49" i="128"/>
  <c r="BE48" i="128"/>
  <c r="BD48" i="128"/>
  <c r="BB48" i="128"/>
  <c r="BA48" i="128"/>
  <c r="AY48" i="128"/>
  <c r="AX48" i="128"/>
  <c r="BE47" i="128"/>
  <c r="BD47" i="128"/>
  <c r="BB47" i="128"/>
  <c r="BA47" i="128"/>
  <c r="AY47" i="128"/>
  <c r="AX47" i="128"/>
  <c r="BE46" i="128"/>
  <c r="BD46" i="128"/>
  <c r="BB46" i="128"/>
  <c r="BA46" i="128"/>
  <c r="AY46" i="128"/>
  <c r="AX46" i="128"/>
  <c r="BE45" i="128"/>
  <c r="BD45" i="128"/>
  <c r="BB45" i="128"/>
  <c r="BA45" i="128"/>
  <c r="AY45" i="128"/>
  <c r="AX45" i="128"/>
  <c r="BE44" i="128"/>
  <c r="BD44" i="128"/>
  <c r="BB44" i="128"/>
  <c r="BA44" i="128"/>
  <c r="AY44" i="128"/>
  <c r="AX44" i="128"/>
  <c r="BE43" i="128"/>
  <c r="BD43" i="128"/>
  <c r="BB43" i="128"/>
  <c r="BA43" i="128"/>
  <c r="AY43" i="128"/>
  <c r="AX43" i="128"/>
  <c r="BE42" i="128"/>
  <c r="BD42" i="128"/>
  <c r="BB42" i="128"/>
  <c r="BA42" i="128"/>
  <c r="AY42" i="128"/>
  <c r="AX42" i="128"/>
  <c r="BE41" i="128"/>
  <c r="BD41" i="128"/>
  <c r="BB41" i="128"/>
  <c r="BA41" i="128"/>
  <c r="AY41" i="128"/>
  <c r="AX41" i="128"/>
  <c r="BE40" i="128"/>
  <c r="BD40" i="128"/>
  <c r="BB40" i="128"/>
  <c r="BA40" i="128"/>
  <c r="AY40" i="128"/>
  <c r="AX40" i="128"/>
  <c r="BE39" i="128"/>
  <c r="BD39" i="128"/>
  <c r="BB39" i="128"/>
  <c r="BA39" i="128"/>
  <c r="AY39" i="128"/>
  <c r="AX39" i="128"/>
  <c r="BE38" i="128"/>
  <c r="BD38" i="128"/>
  <c r="BB38" i="128"/>
  <c r="BA38" i="128"/>
  <c r="AY38" i="128"/>
  <c r="AX38" i="128"/>
  <c r="BE37" i="128"/>
  <c r="BD37" i="128"/>
  <c r="BB37" i="128"/>
  <c r="BA37" i="128"/>
  <c r="AY37" i="128"/>
  <c r="AX37" i="128"/>
  <c r="BE36" i="128"/>
  <c r="BD36" i="128"/>
  <c r="BB36" i="128"/>
  <c r="BA36" i="128"/>
  <c r="AY36" i="128"/>
  <c r="AX36" i="128"/>
  <c r="BE35" i="128"/>
  <c r="BD35" i="128"/>
  <c r="BB35" i="128"/>
  <c r="BA35" i="128"/>
  <c r="AY35" i="128"/>
  <c r="AX35" i="128"/>
  <c r="BE34" i="128"/>
  <c r="BD34" i="128"/>
  <c r="BB34" i="128"/>
  <c r="BA34" i="128"/>
  <c r="AY34" i="128"/>
  <c r="AX34" i="128"/>
  <c r="BE33" i="128"/>
  <c r="BD33" i="128"/>
  <c r="BB33" i="128"/>
  <c r="BA33" i="128"/>
  <c r="AY33" i="128"/>
  <c r="AX33" i="128"/>
  <c r="BE32" i="128"/>
  <c r="BD32" i="128"/>
  <c r="BB32" i="128"/>
  <c r="BA32" i="128"/>
  <c r="AY32" i="128"/>
  <c r="AX32" i="128"/>
  <c r="BE31" i="128"/>
  <c r="BD31" i="128"/>
  <c r="BB31" i="128"/>
  <c r="BA31" i="128"/>
  <c r="AY31" i="128"/>
  <c r="AX31" i="128"/>
  <c r="BE30" i="128"/>
  <c r="BD30" i="128"/>
  <c r="BB30" i="128"/>
  <c r="BA30" i="128"/>
  <c r="AY30" i="128"/>
  <c r="AX30" i="128"/>
  <c r="BE29" i="128"/>
  <c r="BD29" i="128"/>
  <c r="BB29" i="128"/>
  <c r="BA29" i="128"/>
  <c r="AY29" i="128"/>
  <c r="AX29" i="128"/>
  <c r="BE28" i="128"/>
  <c r="BD28" i="128"/>
  <c r="BB28" i="128"/>
  <c r="BA28" i="128"/>
  <c r="AY28" i="128"/>
  <c r="AX28" i="128"/>
  <c r="BE27" i="128"/>
  <c r="BD27" i="128"/>
  <c r="BB27" i="128"/>
  <c r="BA27" i="128"/>
  <c r="AY27" i="128"/>
  <c r="AX27" i="128"/>
  <c r="BE26" i="128"/>
  <c r="BD26" i="128"/>
  <c r="BB26" i="128"/>
  <c r="BA26" i="128"/>
  <c r="AY26" i="128"/>
  <c r="A25" i="128"/>
  <c r="O24" i="128"/>
  <c r="J24" i="128"/>
  <c r="E24" i="128"/>
  <c r="A23" i="128"/>
  <c r="BE56" i="127"/>
  <c r="BD56" i="127"/>
  <c r="BB56" i="127"/>
  <c r="BA56" i="127"/>
  <c r="AY56" i="127"/>
  <c r="AX56" i="127"/>
  <c r="BE55" i="127"/>
  <c r="BD55" i="127"/>
  <c r="BB55" i="127"/>
  <c r="BA55" i="127"/>
  <c r="AY55" i="127"/>
  <c r="AX55" i="127"/>
  <c r="BE54" i="127"/>
  <c r="BD54" i="127"/>
  <c r="BB54" i="127"/>
  <c r="BA54" i="127"/>
  <c r="AY54" i="127"/>
  <c r="AX54" i="127"/>
  <c r="BE53" i="127"/>
  <c r="BD53" i="127"/>
  <c r="BB53" i="127"/>
  <c r="BA53" i="127"/>
  <c r="AY53" i="127"/>
  <c r="AX53" i="127"/>
  <c r="BE52" i="127"/>
  <c r="BD52" i="127"/>
  <c r="BB52" i="127"/>
  <c r="BA52" i="127"/>
  <c r="AY52" i="127"/>
  <c r="AX52" i="127"/>
  <c r="BE51" i="127"/>
  <c r="BD51" i="127"/>
  <c r="BB51" i="127"/>
  <c r="BA51" i="127"/>
  <c r="AY51" i="127"/>
  <c r="AX51" i="127"/>
  <c r="BE50" i="127"/>
  <c r="BD50" i="127"/>
  <c r="BB50" i="127"/>
  <c r="BA50" i="127"/>
  <c r="AY50" i="127"/>
  <c r="AX50" i="127"/>
  <c r="BE49" i="127"/>
  <c r="BD49" i="127"/>
  <c r="BB49" i="127"/>
  <c r="BA49" i="127"/>
  <c r="AY49" i="127"/>
  <c r="AX49" i="127"/>
  <c r="BE48" i="127"/>
  <c r="BD48" i="127"/>
  <c r="BB48" i="127"/>
  <c r="BA48" i="127"/>
  <c r="AY48" i="127"/>
  <c r="AX48" i="127"/>
  <c r="BE47" i="127"/>
  <c r="BD47" i="127"/>
  <c r="BB47" i="127"/>
  <c r="BA47" i="127"/>
  <c r="AY47" i="127"/>
  <c r="AX47" i="127"/>
  <c r="BE46" i="127"/>
  <c r="BD46" i="127"/>
  <c r="BB46" i="127"/>
  <c r="BA46" i="127"/>
  <c r="AY46" i="127"/>
  <c r="AX46" i="127"/>
  <c r="BE45" i="127"/>
  <c r="BD45" i="127"/>
  <c r="BB45" i="127"/>
  <c r="BA45" i="127"/>
  <c r="AY45" i="127"/>
  <c r="AX45" i="127"/>
  <c r="BE44" i="127"/>
  <c r="BD44" i="127"/>
  <c r="BB44" i="127"/>
  <c r="BA44" i="127"/>
  <c r="AY44" i="127"/>
  <c r="AX44" i="127"/>
  <c r="BE43" i="127"/>
  <c r="BD43" i="127"/>
  <c r="BB43" i="127"/>
  <c r="BA43" i="127"/>
  <c r="AY43" i="127"/>
  <c r="AX43" i="127"/>
  <c r="BE42" i="127"/>
  <c r="BD42" i="127"/>
  <c r="BB42" i="127"/>
  <c r="BA42" i="127"/>
  <c r="AY42" i="127"/>
  <c r="AX42" i="127"/>
  <c r="BE41" i="127"/>
  <c r="BD41" i="127"/>
  <c r="BB41" i="127"/>
  <c r="BA41" i="127"/>
  <c r="AY41" i="127"/>
  <c r="AX41" i="127"/>
  <c r="BE40" i="127"/>
  <c r="BD40" i="127"/>
  <c r="BB40" i="127"/>
  <c r="BA40" i="127"/>
  <c r="AY40" i="127"/>
  <c r="AX40" i="127"/>
  <c r="BE39" i="127"/>
  <c r="BD39" i="127"/>
  <c r="BB39" i="127"/>
  <c r="BA39" i="127"/>
  <c r="AY39" i="127"/>
  <c r="AX39" i="127"/>
  <c r="BE38" i="127"/>
  <c r="BD38" i="127"/>
  <c r="BB38" i="127"/>
  <c r="BA38" i="127"/>
  <c r="AY38" i="127"/>
  <c r="AX38" i="127"/>
  <c r="BE37" i="127"/>
  <c r="BD37" i="127"/>
  <c r="BB37" i="127"/>
  <c r="BA37" i="127"/>
  <c r="AY37" i="127"/>
  <c r="AX37" i="127"/>
  <c r="BE36" i="127"/>
  <c r="BD36" i="127"/>
  <c r="BB36" i="127"/>
  <c r="BA36" i="127"/>
  <c r="AY36" i="127"/>
  <c r="AX36" i="127"/>
  <c r="BE35" i="127"/>
  <c r="BD35" i="127"/>
  <c r="BB35" i="127"/>
  <c r="BA35" i="127"/>
  <c r="AY35" i="127"/>
  <c r="AX35" i="127"/>
  <c r="BE34" i="127"/>
  <c r="BD34" i="127"/>
  <c r="BB34" i="127"/>
  <c r="BA34" i="127"/>
  <c r="AY34" i="127"/>
  <c r="AX34" i="127"/>
  <c r="BE33" i="127"/>
  <c r="BD33" i="127"/>
  <c r="BB33" i="127"/>
  <c r="BA33" i="127"/>
  <c r="AY33" i="127"/>
  <c r="AX33" i="127"/>
  <c r="BE32" i="127"/>
  <c r="BD32" i="127"/>
  <c r="BB32" i="127"/>
  <c r="BA32" i="127"/>
  <c r="O30" i="127"/>
  <c r="J30" i="127"/>
  <c r="E30" i="127"/>
  <c r="D13" i="127"/>
  <c r="C13" i="127"/>
  <c r="B13" i="127"/>
  <c r="BO80" i="126"/>
  <c r="BI80" i="126"/>
  <c r="BE80" i="126"/>
  <c r="BA80" i="126"/>
  <c r="AW80" i="126"/>
  <c r="BO79" i="126"/>
  <c r="BL79" i="126"/>
  <c r="BE79" i="126"/>
  <c r="BA79" i="126"/>
  <c r="AW79" i="126"/>
  <c r="BI79" i="126" s="1"/>
  <c r="BI78" i="126"/>
  <c r="BE78" i="126"/>
  <c r="BO78" i="126" s="1"/>
  <c r="BA78" i="126"/>
  <c r="AW78" i="126"/>
  <c r="BL77" i="126"/>
  <c r="BE77" i="126"/>
  <c r="BA77" i="126"/>
  <c r="AW77" i="126"/>
  <c r="BO76" i="126"/>
  <c r="BE76" i="126"/>
  <c r="BA76" i="126"/>
  <c r="AW76" i="126"/>
  <c r="BI76" i="126" s="1"/>
  <c r="BO75" i="126"/>
  <c r="BL75" i="126"/>
  <c r="BE75" i="126"/>
  <c r="BA75" i="126"/>
  <c r="AW75" i="126"/>
  <c r="BI75" i="126" s="1"/>
  <c r="BO74" i="126"/>
  <c r="BE74" i="126"/>
  <c r="BA74" i="126"/>
  <c r="AW74" i="126"/>
  <c r="BO73" i="126"/>
  <c r="BL73" i="126"/>
  <c r="BE73" i="126"/>
  <c r="BA73" i="126"/>
  <c r="AW73" i="126"/>
  <c r="BI73" i="126" s="1"/>
  <c r="BO72" i="126"/>
  <c r="BI72" i="126"/>
  <c r="BE72" i="126"/>
  <c r="BA72" i="126"/>
  <c r="AW72" i="126"/>
  <c r="BO71" i="126"/>
  <c r="BL71" i="126"/>
  <c r="BI71" i="126"/>
  <c r="BE71" i="126"/>
  <c r="BA71" i="126"/>
  <c r="AW71" i="126"/>
  <c r="BE70" i="126"/>
  <c r="BA70" i="126"/>
  <c r="AW70" i="126"/>
  <c r="BL69" i="126"/>
  <c r="BE69" i="126"/>
  <c r="BA69" i="126"/>
  <c r="AW69" i="126"/>
  <c r="BL68" i="126"/>
  <c r="BE68" i="126"/>
  <c r="BA68" i="126"/>
  <c r="AW68" i="126"/>
  <c r="BI68" i="126" s="1"/>
  <c r="BO67" i="126"/>
  <c r="BL67" i="126"/>
  <c r="BE67" i="126"/>
  <c r="BA67" i="126"/>
  <c r="AW67" i="126"/>
  <c r="BI66" i="126"/>
  <c r="BE66" i="126"/>
  <c r="BA66" i="126"/>
  <c r="AW66" i="126"/>
  <c r="BL65" i="126"/>
  <c r="BI65" i="126"/>
  <c r="BE65" i="126"/>
  <c r="BO65" i="126" s="1"/>
  <c r="BA65" i="126"/>
  <c r="AW65" i="126"/>
  <c r="BO64" i="126"/>
  <c r="BI64" i="126"/>
  <c r="BE64" i="126"/>
  <c r="BA64" i="126"/>
  <c r="AW64" i="126"/>
  <c r="BO63" i="126"/>
  <c r="BL63" i="126"/>
  <c r="BI63" i="126"/>
  <c r="BE63" i="126"/>
  <c r="BA63" i="126"/>
  <c r="AW63" i="126"/>
  <c r="BE62" i="126"/>
  <c r="BO62" i="126" s="1"/>
  <c r="BA62" i="126"/>
  <c r="AW62" i="126"/>
  <c r="BL61" i="126"/>
  <c r="BE61" i="126"/>
  <c r="BA61" i="126"/>
  <c r="AW61" i="126"/>
  <c r="BI61" i="126" s="1"/>
  <c r="BL60" i="126"/>
  <c r="BE60" i="126"/>
  <c r="BA60" i="126"/>
  <c r="AW60" i="126"/>
  <c r="BI60" i="126" s="1"/>
  <c r="BO59" i="126"/>
  <c r="BL59" i="126"/>
  <c r="BE59" i="126"/>
  <c r="BA59" i="126"/>
  <c r="AW59" i="126"/>
  <c r="BO58" i="126"/>
  <c r="BL58" i="126"/>
  <c r="BE58" i="126"/>
  <c r="BA58" i="126"/>
  <c r="AW58" i="126"/>
  <c r="BO57" i="126"/>
  <c r="BI57" i="126"/>
  <c r="BE57" i="126"/>
  <c r="BA57" i="126"/>
  <c r="BL57" i="126" s="1"/>
  <c r="AW57" i="126"/>
  <c r="BE56" i="126"/>
  <c r="BO56" i="126" s="1"/>
  <c r="BA56" i="126"/>
  <c r="AW56" i="126"/>
  <c r="BI56" i="126" s="1"/>
  <c r="A55" i="126"/>
  <c r="U54" i="126"/>
  <c r="N54" i="126"/>
  <c r="G54" i="126"/>
  <c r="BE50" i="126"/>
  <c r="BD50" i="126"/>
  <c r="BB50" i="126"/>
  <c r="BA50" i="126"/>
  <c r="AY50" i="126"/>
  <c r="AX50" i="126"/>
  <c r="BE49" i="126"/>
  <c r="BD49" i="126"/>
  <c r="BB49" i="126"/>
  <c r="BA49" i="126"/>
  <c r="AY49" i="126"/>
  <c r="AX49" i="126"/>
  <c r="BE48" i="126"/>
  <c r="BD48" i="126"/>
  <c r="BB48" i="126"/>
  <c r="BA48" i="126"/>
  <c r="AY48" i="126"/>
  <c r="AX48" i="126"/>
  <c r="BE47" i="126"/>
  <c r="BD47" i="126"/>
  <c r="BB47" i="126"/>
  <c r="BA47" i="126"/>
  <c r="AY47" i="126"/>
  <c r="AX47" i="126"/>
  <c r="BE46" i="126"/>
  <c r="BD46" i="126"/>
  <c r="BB46" i="126"/>
  <c r="BA46" i="126"/>
  <c r="AY46" i="126"/>
  <c r="AX46" i="126"/>
  <c r="BE45" i="126"/>
  <c r="BD45" i="126"/>
  <c r="BB45" i="126"/>
  <c r="BA45" i="126"/>
  <c r="AY45" i="126"/>
  <c r="AX45" i="126"/>
  <c r="BE44" i="126"/>
  <c r="BD44" i="126"/>
  <c r="BB44" i="126"/>
  <c r="BA44" i="126"/>
  <c r="AY44" i="126"/>
  <c r="AX44" i="126"/>
  <c r="BE43" i="126"/>
  <c r="BD43" i="126"/>
  <c r="BB43" i="126"/>
  <c r="BA43" i="126"/>
  <c r="AY43" i="126"/>
  <c r="AX43" i="126"/>
  <c r="BE42" i="126"/>
  <c r="BD42" i="126"/>
  <c r="BB42" i="126"/>
  <c r="BA42" i="126"/>
  <c r="AY42" i="126"/>
  <c r="AX42" i="126"/>
  <c r="BE41" i="126"/>
  <c r="BD41" i="126"/>
  <c r="BB41" i="126"/>
  <c r="BA41" i="126"/>
  <c r="AY41" i="126"/>
  <c r="AX41" i="126"/>
  <c r="BE40" i="126"/>
  <c r="BD40" i="126"/>
  <c r="BB40" i="126"/>
  <c r="BA40" i="126"/>
  <c r="AY40" i="126"/>
  <c r="AX40" i="126"/>
  <c r="BE39" i="126"/>
  <c r="BD39" i="126"/>
  <c r="BB39" i="126"/>
  <c r="BA39" i="126"/>
  <c r="AY39" i="126"/>
  <c r="AX39" i="126"/>
  <c r="BE38" i="126"/>
  <c r="BD38" i="126"/>
  <c r="BB38" i="126"/>
  <c r="BA38" i="126"/>
  <c r="AY38" i="126"/>
  <c r="AX38" i="126"/>
  <c r="BE37" i="126"/>
  <c r="BD37" i="126"/>
  <c r="BB37" i="126"/>
  <c r="BA37" i="126"/>
  <c r="AY37" i="126"/>
  <c r="AX37" i="126"/>
  <c r="BE36" i="126"/>
  <c r="BD36" i="126"/>
  <c r="BB36" i="126"/>
  <c r="BA36" i="126"/>
  <c r="AY36" i="126"/>
  <c r="AX36" i="126"/>
  <c r="BE35" i="126"/>
  <c r="BD35" i="126"/>
  <c r="BB35" i="126"/>
  <c r="BA35" i="126"/>
  <c r="AY35" i="126"/>
  <c r="AX35" i="126"/>
  <c r="BE34" i="126"/>
  <c r="BD34" i="126"/>
  <c r="BB34" i="126"/>
  <c r="BA34" i="126"/>
  <c r="AY34" i="126"/>
  <c r="AX34" i="126"/>
  <c r="BE33" i="126"/>
  <c r="BD33" i="126"/>
  <c r="BB33" i="126"/>
  <c r="BA33" i="126"/>
  <c r="AY33" i="126"/>
  <c r="AX33" i="126"/>
  <c r="BE32" i="126"/>
  <c r="BD32" i="126"/>
  <c r="BB32" i="126"/>
  <c r="BA32" i="126"/>
  <c r="AY32" i="126"/>
  <c r="AX32" i="126"/>
  <c r="BE31" i="126"/>
  <c r="BD31" i="126"/>
  <c r="BB31" i="126"/>
  <c r="BA31" i="126"/>
  <c r="AY31" i="126"/>
  <c r="AX31" i="126"/>
  <c r="BE30" i="126"/>
  <c r="BD30" i="126"/>
  <c r="BB30" i="126"/>
  <c r="BA30" i="126"/>
  <c r="AY30" i="126"/>
  <c r="AX30" i="126"/>
  <c r="BE29" i="126"/>
  <c r="BD29" i="126"/>
  <c r="BB29" i="126"/>
  <c r="BA29" i="126"/>
  <c r="AY29" i="126"/>
  <c r="AX29" i="126"/>
  <c r="BE28" i="126"/>
  <c r="BD28" i="126"/>
  <c r="BB28" i="126"/>
  <c r="BA28" i="126"/>
  <c r="AY28" i="126"/>
  <c r="AX28" i="126"/>
  <c r="BE27" i="126"/>
  <c r="BD27" i="126"/>
  <c r="BB27" i="126"/>
  <c r="BA27" i="126"/>
  <c r="AY27" i="126"/>
  <c r="AX27" i="126"/>
  <c r="BE26" i="126"/>
  <c r="BD26" i="126"/>
  <c r="BB26" i="126"/>
  <c r="BA26" i="126"/>
  <c r="AX26" i="126"/>
  <c r="A25" i="126"/>
  <c r="O24" i="126"/>
  <c r="J24" i="126"/>
  <c r="E24" i="126"/>
  <c r="A23" i="126"/>
  <c r="BE56" i="125"/>
  <c r="BD56" i="125"/>
  <c r="BB56" i="125"/>
  <c r="BA56" i="125"/>
  <c r="AY56" i="125"/>
  <c r="AX56" i="125"/>
  <c r="BE55" i="125"/>
  <c r="BD55" i="125"/>
  <c r="BB55" i="125"/>
  <c r="BA55" i="125"/>
  <c r="AY55" i="125"/>
  <c r="AX55" i="125"/>
  <c r="BE54" i="125"/>
  <c r="BD54" i="125"/>
  <c r="BB54" i="125"/>
  <c r="BA54" i="125"/>
  <c r="AY54" i="125"/>
  <c r="AX54" i="125"/>
  <c r="BE53" i="125"/>
  <c r="BD53" i="125"/>
  <c r="BB53" i="125"/>
  <c r="BA53" i="125"/>
  <c r="AY53" i="125"/>
  <c r="AX53" i="125"/>
  <c r="BE52" i="125"/>
  <c r="BD52" i="125"/>
  <c r="BB52" i="125"/>
  <c r="BA52" i="125"/>
  <c r="AY52" i="125"/>
  <c r="AX52" i="125"/>
  <c r="BE51" i="125"/>
  <c r="BD51" i="125"/>
  <c r="BB51" i="125"/>
  <c r="BA51" i="125"/>
  <c r="AY51" i="125"/>
  <c r="AX51" i="125"/>
  <c r="BE50" i="125"/>
  <c r="BD50" i="125"/>
  <c r="BB50" i="125"/>
  <c r="BA50" i="125"/>
  <c r="AY50" i="125"/>
  <c r="AX50" i="125"/>
  <c r="BE49" i="125"/>
  <c r="BD49" i="125"/>
  <c r="BB49" i="125"/>
  <c r="BA49" i="125"/>
  <c r="AY49" i="125"/>
  <c r="AX49" i="125"/>
  <c r="BE48" i="125"/>
  <c r="BD48" i="125"/>
  <c r="BB48" i="125"/>
  <c r="BA48" i="125"/>
  <c r="AY48" i="125"/>
  <c r="AX48" i="125"/>
  <c r="BE47" i="125"/>
  <c r="BD47" i="125"/>
  <c r="BB47" i="125"/>
  <c r="BA47" i="125"/>
  <c r="AY47" i="125"/>
  <c r="AX47" i="125"/>
  <c r="BE46" i="125"/>
  <c r="BD46" i="125"/>
  <c r="BB46" i="125"/>
  <c r="BA46" i="125"/>
  <c r="AY46" i="125"/>
  <c r="AX46" i="125"/>
  <c r="BE45" i="125"/>
  <c r="BD45" i="125"/>
  <c r="BB45" i="125"/>
  <c r="BA45" i="125"/>
  <c r="AY45" i="125"/>
  <c r="AX45" i="125"/>
  <c r="BE44" i="125"/>
  <c r="BD44" i="125"/>
  <c r="BB44" i="125"/>
  <c r="BA44" i="125"/>
  <c r="AY44" i="125"/>
  <c r="AX44" i="125"/>
  <c r="BE43" i="125"/>
  <c r="BD43" i="125"/>
  <c r="BB43" i="125"/>
  <c r="BA43" i="125"/>
  <c r="AY43" i="125"/>
  <c r="AX43" i="125"/>
  <c r="BE42" i="125"/>
  <c r="BD42" i="125"/>
  <c r="BB42" i="125"/>
  <c r="BA42" i="125"/>
  <c r="AY42" i="125"/>
  <c r="AX42" i="125"/>
  <c r="BE41" i="125"/>
  <c r="BD41" i="125"/>
  <c r="BB41" i="125"/>
  <c r="BA41" i="125"/>
  <c r="AY41" i="125"/>
  <c r="AX41" i="125"/>
  <c r="BE40" i="125"/>
  <c r="BD40" i="125"/>
  <c r="BB40" i="125"/>
  <c r="BA40" i="125"/>
  <c r="AY40" i="125"/>
  <c r="AX40" i="125"/>
  <c r="BE39" i="125"/>
  <c r="BD39" i="125"/>
  <c r="BB39" i="125"/>
  <c r="BA39" i="125"/>
  <c r="AY39" i="125"/>
  <c r="AX39" i="125"/>
  <c r="BE38" i="125"/>
  <c r="BD38" i="125"/>
  <c r="BB38" i="125"/>
  <c r="BA38" i="125"/>
  <c r="AY38" i="125"/>
  <c r="AX38" i="125"/>
  <c r="BE37" i="125"/>
  <c r="BD37" i="125"/>
  <c r="BB37" i="125"/>
  <c r="BA37" i="125"/>
  <c r="AY37" i="125"/>
  <c r="AX37" i="125"/>
  <c r="BE36" i="125"/>
  <c r="BD36" i="125"/>
  <c r="BB36" i="125"/>
  <c r="BA36" i="125"/>
  <c r="AY36" i="125"/>
  <c r="AX36" i="125"/>
  <c r="BE35" i="125"/>
  <c r="BD35" i="125"/>
  <c r="BB35" i="125"/>
  <c r="BA35" i="125"/>
  <c r="AY35" i="125"/>
  <c r="AX35" i="125"/>
  <c r="BE34" i="125"/>
  <c r="BD34" i="125"/>
  <c r="BB34" i="125"/>
  <c r="BA34" i="125"/>
  <c r="AY34" i="125"/>
  <c r="AX34" i="125"/>
  <c r="BE33" i="125"/>
  <c r="BD33" i="125"/>
  <c r="BB33" i="125"/>
  <c r="BA33" i="125"/>
  <c r="AY33" i="125"/>
  <c r="AX33" i="125"/>
  <c r="BE32" i="125"/>
  <c r="BD32" i="125"/>
  <c r="BB32" i="125"/>
  <c r="BA32" i="125"/>
  <c r="O30" i="125"/>
  <c r="J30" i="125"/>
  <c r="E30" i="125"/>
  <c r="F15" i="98"/>
  <c r="C15" i="98"/>
  <c r="D13" i="125"/>
  <c r="C13" i="125"/>
  <c r="B13" i="125"/>
  <c r="BE56" i="124"/>
  <c r="BA56" i="124"/>
  <c r="BL56" i="124" s="1"/>
  <c r="AW56" i="124"/>
  <c r="BI56" i="124" s="1"/>
  <c r="A55" i="124"/>
  <c r="U54" i="124"/>
  <c r="N54" i="124"/>
  <c r="G54" i="124"/>
  <c r="BE26" i="124"/>
  <c r="BD26" i="124"/>
  <c r="BB26" i="124"/>
  <c r="BA26" i="124"/>
  <c r="A25" i="124"/>
  <c r="O24" i="124"/>
  <c r="J24" i="124"/>
  <c r="E24" i="124"/>
  <c r="A23" i="124"/>
  <c r="BE56" i="123"/>
  <c r="BD56" i="123"/>
  <c r="BB56" i="123"/>
  <c r="BA56" i="123"/>
  <c r="AY56" i="123"/>
  <c r="AX56" i="123"/>
  <c r="BE55" i="123"/>
  <c r="BD55" i="123"/>
  <c r="BB55" i="123"/>
  <c r="BA55" i="123"/>
  <c r="AY55" i="123"/>
  <c r="AX55" i="123"/>
  <c r="BE54" i="123"/>
  <c r="BD54" i="123"/>
  <c r="BB54" i="123"/>
  <c r="BA54" i="123"/>
  <c r="AY54" i="123"/>
  <c r="AX54" i="123"/>
  <c r="BE53" i="123"/>
  <c r="BD53" i="123"/>
  <c r="BB53" i="123"/>
  <c r="BA53" i="123"/>
  <c r="AY53" i="123"/>
  <c r="AX53" i="123"/>
  <c r="BE52" i="123"/>
  <c r="BD52" i="123"/>
  <c r="BB52" i="123"/>
  <c r="BA52" i="123"/>
  <c r="AY52" i="123"/>
  <c r="AX52" i="123"/>
  <c r="BE51" i="123"/>
  <c r="BD51" i="123"/>
  <c r="BB51" i="123"/>
  <c r="BA51" i="123"/>
  <c r="AY51" i="123"/>
  <c r="AX51" i="123"/>
  <c r="BE50" i="123"/>
  <c r="BD50" i="123"/>
  <c r="BB50" i="123"/>
  <c r="BA50" i="123"/>
  <c r="AY50" i="123"/>
  <c r="AX50" i="123"/>
  <c r="BE49" i="123"/>
  <c r="BD49" i="123"/>
  <c r="BB49" i="123"/>
  <c r="BA49" i="123"/>
  <c r="AY49" i="123"/>
  <c r="AX49" i="123"/>
  <c r="BE48" i="123"/>
  <c r="BD48" i="123"/>
  <c r="BB48" i="123"/>
  <c r="BA48" i="123"/>
  <c r="AY48" i="123"/>
  <c r="AX48" i="123"/>
  <c r="BE47" i="123"/>
  <c r="BD47" i="123"/>
  <c r="BB47" i="123"/>
  <c r="BA47" i="123"/>
  <c r="AY47" i="123"/>
  <c r="AX47" i="123"/>
  <c r="BE46" i="123"/>
  <c r="BD46" i="123"/>
  <c r="BB46" i="123"/>
  <c r="BA46" i="123"/>
  <c r="AY46" i="123"/>
  <c r="AX46" i="123"/>
  <c r="BE45" i="123"/>
  <c r="BD45" i="123"/>
  <c r="BB45" i="123"/>
  <c r="BA45" i="123"/>
  <c r="AY45" i="123"/>
  <c r="AX45" i="123"/>
  <c r="BE44" i="123"/>
  <c r="BD44" i="123"/>
  <c r="BB44" i="123"/>
  <c r="BA44" i="123"/>
  <c r="AY44" i="123"/>
  <c r="AX44" i="123"/>
  <c r="BE43" i="123"/>
  <c r="BD43" i="123"/>
  <c r="BB43" i="123"/>
  <c r="BA43" i="123"/>
  <c r="AY43" i="123"/>
  <c r="AX43" i="123"/>
  <c r="BE42" i="123"/>
  <c r="BD42" i="123"/>
  <c r="BB42" i="123"/>
  <c r="BA42" i="123"/>
  <c r="AY42" i="123"/>
  <c r="AX42" i="123"/>
  <c r="BE41" i="123"/>
  <c r="BD41" i="123"/>
  <c r="BB41" i="123"/>
  <c r="BA41" i="123"/>
  <c r="AY41" i="123"/>
  <c r="AX41" i="123"/>
  <c r="BE40" i="123"/>
  <c r="BD40" i="123"/>
  <c r="BB40" i="123"/>
  <c r="BA40" i="123"/>
  <c r="AY40" i="123"/>
  <c r="AX40" i="123"/>
  <c r="BE39" i="123"/>
  <c r="BD39" i="123"/>
  <c r="BB39" i="123"/>
  <c r="BA39" i="123"/>
  <c r="AY39" i="123"/>
  <c r="AX39" i="123"/>
  <c r="BE38" i="123"/>
  <c r="BD38" i="123"/>
  <c r="BB38" i="123"/>
  <c r="BA38" i="123"/>
  <c r="AY38" i="123"/>
  <c r="AX38" i="123"/>
  <c r="BE37" i="123"/>
  <c r="BD37" i="123"/>
  <c r="BB37" i="123"/>
  <c r="BA37" i="123"/>
  <c r="AY37" i="123"/>
  <c r="AX37" i="123"/>
  <c r="BE36" i="123"/>
  <c r="BD36" i="123"/>
  <c r="BB36" i="123"/>
  <c r="BA36" i="123"/>
  <c r="AY36" i="123"/>
  <c r="AX36" i="123"/>
  <c r="BE35" i="123"/>
  <c r="BD35" i="123"/>
  <c r="BB35" i="123"/>
  <c r="BA35" i="123"/>
  <c r="AY35" i="123"/>
  <c r="AX35" i="123"/>
  <c r="BE34" i="123"/>
  <c r="BD34" i="123"/>
  <c r="BB34" i="123"/>
  <c r="BA34" i="123"/>
  <c r="AY34" i="123"/>
  <c r="AX34" i="123"/>
  <c r="BE33" i="123"/>
  <c r="BD33" i="123"/>
  <c r="BB33" i="123"/>
  <c r="BA33" i="123"/>
  <c r="AY33" i="123"/>
  <c r="AX33" i="123"/>
  <c r="BE32" i="123"/>
  <c r="BD32" i="123"/>
  <c r="BB32" i="123"/>
  <c r="BA32" i="123"/>
  <c r="O30" i="123"/>
  <c r="J30" i="123"/>
  <c r="E30" i="123"/>
  <c r="D13" i="123"/>
  <c r="C13" i="123"/>
  <c r="B13" i="123"/>
  <c r="BO56" i="122"/>
  <c r="BE56" i="122"/>
  <c r="BA56" i="122"/>
  <c r="BL56" i="122" s="1"/>
  <c r="AW56" i="122"/>
  <c r="BI56" i="122" s="1"/>
  <c r="A55" i="122"/>
  <c r="U54" i="122"/>
  <c r="N54" i="122"/>
  <c r="G54" i="122"/>
  <c r="BE50" i="122"/>
  <c r="BD50" i="122"/>
  <c r="BB50" i="122"/>
  <c r="BA50" i="122"/>
  <c r="AY50" i="122"/>
  <c r="AX50" i="122"/>
  <c r="BE49" i="122"/>
  <c r="BD49" i="122"/>
  <c r="BB49" i="122"/>
  <c r="BA49" i="122"/>
  <c r="AY49" i="122"/>
  <c r="AX49" i="122"/>
  <c r="BE48" i="122"/>
  <c r="BD48" i="122"/>
  <c r="BB48" i="122"/>
  <c r="BA48" i="122"/>
  <c r="AY48" i="122"/>
  <c r="AX48" i="122"/>
  <c r="BE47" i="122"/>
  <c r="BD47" i="122"/>
  <c r="BB47" i="122"/>
  <c r="BA47" i="122"/>
  <c r="AY47" i="122"/>
  <c r="AX47" i="122"/>
  <c r="BE46" i="122"/>
  <c r="BD46" i="122"/>
  <c r="BB46" i="122"/>
  <c r="BA46" i="122"/>
  <c r="AY46" i="122"/>
  <c r="AX46" i="122"/>
  <c r="BE45" i="122"/>
  <c r="BD45" i="122"/>
  <c r="BB45" i="122"/>
  <c r="BA45" i="122"/>
  <c r="AY45" i="122"/>
  <c r="AX45" i="122"/>
  <c r="BE44" i="122"/>
  <c r="BD44" i="122"/>
  <c r="BB44" i="122"/>
  <c r="BA44" i="122"/>
  <c r="AY44" i="122"/>
  <c r="AX44" i="122"/>
  <c r="BE43" i="122"/>
  <c r="BD43" i="122"/>
  <c r="BB43" i="122"/>
  <c r="BA43" i="122"/>
  <c r="AY43" i="122"/>
  <c r="AX43" i="122"/>
  <c r="BE42" i="122"/>
  <c r="BD42" i="122"/>
  <c r="BB42" i="122"/>
  <c r="BA42" i="122"/>
  <c r="AY42" i="122"/>
  <c r="AX42" i="122"/>
  <c r="BE41" i="122"/>
  <c r="BD41" i="122"/>
  <c r="BB41" i="122"/>
  <c r="BA41" i="122"/>
  <c r="AY41" i="122"/>
  <c r="AX41" i="122"/>
  <c r="BE40" i="122"/>
  <c r="BD40" i="122"/>
  <c r="BB40" i="122"/>
  <c r="BA40" i="122"/>
  <c r="AY40" i="122"/>
  <c r="AX40" i="122"/>
  <c r="BE39" i="122"/>
  <c r="BD39" i="122"/>
  <c r="BB39" i="122"/>
  <c r="BA39" i="122"/>
  <c r="AY39" i="122"/>
  <c r="AX39" i="122"/>
  <c r="BE38" i="122"/>
  <c r="BD38" i="122"/>
  <c r="BB38" i="122"/>
  <c r="BA38" i="122"/>
  <c r="AY38" i="122"/>
  <c r="AX38" i="122"/>
  <c r="BE37" i="122"/>
  <c r="BD37" i="122"/>
  <c r="BB37" i="122"/>
  <c r="BA37" i="122"/>
  <c r="AY37" i="122"/>
  <c r="AX37" i="122"/>
  <c r="BE36" i="122"/>
  <c r="BD36" i="122"/>
  <c r="BB36" i="122"/>
  <c r="BA36" i="122"/>
  <c r="AY36" i="122"/>
  <c r="AX36" i="122"/>
  <c r="BE35" i="122"/>
  <c r="BD35" i="122"/>
  <c r="BB35" i="122"/>
  <c r="BA35" i="122"/>
  <c r="AY35" i="122"/>
  <c r="AX35" i="122"/>
  <c r="BE34" i="122"/>
  <c r="BD34" i="122"/>
  <c r="BB34" i="122"/>
  <c r="BA34" i="122"/>
  <c r="AY34" i="122"/>
  <c r="AX34" i="122"/>
  <c r="BE33" i="122"/>
  <c r="BD33" i="122"/>
  <c r="BB33" i="122"/>
  <c r="BA33" i="122"/>
  <c r="AY33" i="122"/>
  <c r="AX33" i="122"/>
  <c r="BE32" i="122"/>
  <c r="BD32" i="122"/>
  <c r="BB32" i="122"/>
  <c r="BA32" i="122"/>
  <c r="AY32" i="122"/>
  <c r="AX32" i="122"/>
  <c r="BE31" i="122"/>
  <c r="BD31" i="122"/>
  <c r="BB31" i="122"/>
  <c r="BA31" i="122"/>
  <c r="AY31" i="122"/>
  <c r="AX31" i="122"/>
  <c r="BE30" i="122"/>
  <c r="BD30" i="122"/>
  <c r="BB30" i="122"/>
  <c r="BA30" i="122"/>
  <c r="AY30" i="122"/>
  <c r="AX30" i="122"/>
  <c r="BE29" i="122"/>
  <c r="BD29" i="122"/>
  <c r="BB29" i="122"/>
  <c r="BA29" i="122"/>
  <c r="AY29" i="122"/>
  <c r="AX29" i="122"/>
  <c r="BE28" i="122"/>
  <c r="BD28" i="122"/>
  <c r="BB28" i="122"/>
  <c r="BA28" i="122"/>
  <c r="AY28" i="122"/>
  <c r="AX28" i="122"/>
  <c r="BE27" i="122"/>
  <c r="BD27" i="122"/>
  <c r="BB27" i="122"/>
  <c r="BA27" i="122"/>
  <c r="AY27" i="122"/>
  <c r="AX27" i="122"/>
  <c r="BE26" i="122"/>
  <c r="BD26" i="122"/>
  <c r="BB26" i="122"/>
  <c r="BA26" i="122"/>
  <c r="A25" i="122"/>
  <c r="O24" i="122"/>
  <c r="J24" i="122"/>
  <c r="E24" i="122"/>
  <c r="A23" i="122"/>
  <c r="A55" i="96"/>
  <c r="A25" i="96"/>
  <c r="BK60" i="138" l="1"/>
  <c r="BN64" i="138"/>
  <c r="BN61" i="138"/>
  <c r="BP63" i="138"/>
  <c r="BQ64" i="136"/>
  <c r="BP63" i="134"/>
  <c r="BM77" i="134"/>
  <c r="BM58" i="134"/>
  <c r="BN62" i="134"/>
  <c r="BM63" i="132"/>
  <c r="BQ63" i="132"/>
  <c r="BP61" i="132"/>
  <c r="BQ71" i="130"/>
  <c r="BN66" i="128"/>
  <c r="BM67" i="126"/>
  <c r="AZ75" i="128"/>
  <c r="AY70" i="134"/>
  <c r="AZ74" i="134"/>
  <c r="BK74" i="134" s="1"/>
  <c r="BG65" i="128"/>
  <c r="BP65" i="128" s="1"/>
  <c r="AY69" i="134"/>
  <c r="AZ57" i="134"/>
  <c r="BK57" i="134" s="1"/>
  <c r="BC63" i="130"/>
  <c r="BM63" i="130" s="1"/>
  <c r="BH69" i="128"/>
  <c r="BQ69" i="128" s="1"/>
  <c r="C54" i="67"/>
  <c r="AY76" i="134"/>
  <c r="BJ76" i="134" s="1"/>
  <c r="AZ60" i="134"/>
  <c r="AZ73" i="138"/>
  <c r="AY14" i="132"/>
  <c r="BC70" i="134"/>
  <c r="BM70" i="134" s="1"/>
  <c r="AZ67" i="134"/>
  <c r="BK67" i="134" s="1"/>
  <c r="BH64" i="134"/>
  <c r="BQ64" i="134" s="1"/>
  <c r="BD71" i="134"/>
  <c r="BN71" i="134" s="1"/>
  <c r="BC80" i="134"/>
  <c r="BM80" i="134" s="1"/>
  <c r="AY79" i="132"/>
  <c r="BJ79" i="132" s="1"/>
  <c r="BC64" i="126"/>
  <c r="BC72" i="138"/>
  <c r="BM72" i="138" s="1"/>
  <c r="F22" i="98"/>
  <c r="F14" i="98"/>
  <c r="F16" i="98"/>
  <c r="F20" i="98"/>
  <c r="I18" i="98"/>
  <c r="I15" i="98"/>
  <c r="BM56" i="124"/>
  <c r="BJ56" i="130"/>
  <c r="BC56" i="138"/>
  <c r="BM56" i="138" s="1"/>
  <c r="BH56" i="134"/>
  <c r="BQ56" i="134" s="1"/>
  <c r="BP56" i="130"/>
  <c r="BD64" i="134"/>
  <c r="BN64" i="134" s="1"/>
  <c r="BC56" i="126"/>
  <c r="BC62" i="126"/>
  <c r="BM62" i="126" s="1"/>
  <c r="BG66" i="126"/>
  <c r="BP66" i="126" s="1"/>
  <c r="BH67" i="126"/>
  <c r="BQ67" i="126" s="1"/>
  <c r="AX15" i="136"/>
  <c r="AY68" i="136"/>
  <c r="BJ68" i="136" s="1"/>
  <c r="BC62" i="128"/>
  <c r="BM62" i="128" s="1"/>
  <c r="BC59" i="130"/>
  <c r="AZ70" i="130"/>
  <c r="BK70" i="130" s="1"/>
  <c r="AZ64" i="136"/>
  <c r="BK64" i="136" s="1"/>
  <c r="AY66" i="136"/>
  <c r="BJ66" i="136" s="1"/>
  <c r="BH60" i="138"/>
  <c r="BQ60" i="138" s="1"/>
  <c r="BD56" i="124"/>
  <c r="BN56" i="124" s="1"/>
  <c r="BH62" i="126"/>
  <c r="BQ62" i="126" s="1"/>
  <c r="AZ70" i="126"/>
  <c r="BK70" i="126" s="1"/>
  <c r="AX15" i="128"/>
  <c r="BH72" i="128"/>
  <c r="BQ72" i="128" s="1"/>
  <c r="BC76" i="128"/>
  <c r="BM76" i="128" s="1"/>
  <c r="AX14" i="130"/>
  <c r="AY67" i="130"/>
  <c r="BJ67" i="130" s="1"/>
  <c r="BC61" i="132"/>
  <c r="BM61" i="132" s="1"/>
  <c r="AZ65" i="132"/>
  <c r="BK65" i="132" s="1"/>
  <c r="BG59" i="134"/>
  <c r="BP59" i="134" s="1"/>
  <c r="AY59" i="136"/>
  <c r="BJ59" i="136" s="1"/>
  <c r="AY74" i="138"/>
  <c r="BJ74" i="138" s="1"/>
  <c r="AY60" i="138"/>
  <c r="BJ60" i="138" s="1"/>
  <c r="BH78" i="138"/>
  <c r="BQ78" i="138" s="1"/>
  <c r="AZ61" i="126"/>
  <c r="BK61" i="126" s="1"/>
  <c r="BC70" i="126"/>
  <c r="BM70" i="126" s="1"/>
  <c r="BD75" i="126"/>
  <c r="BN75" i="126" s="1"/>
  <c r="BH79" i="126"/>
  <c r="BQ79" i="126" s="1"/>
  <c r="BC65" i="130"/>
  <c r="BM65" i="130" s="1"/>
  <c r="BG78" i="132"/>
  <c r="BP78" i="132" s="1"/>
  <c r="BG80" i="132"/>
  <c r="BP80" i="132" s="1"/>
  <c r="AY59" i="126"/>
  <c r="BD56" i="128"/>
  <c r="BN56" i="128" s="1"/>
  <c r="BD68" i="128"/>
  <c r="BN68" i="128" s="1"/>
  <c r="BC79" i="128"/>
  <c r="BM79" i="128" s="1"/>
  <c r="AZ74" i="130"/>
  <c r="BK74" i="130" s="1"/>
  <c r="AY75" i="130"/>
  <c r="BJ75" i="130" s="1"/>
  <c r="AY79" i="130"/>
  <c r="BJ79" i="130" s="1"/>
  <c r="BD61" i="134"/>
  <c r="BN61" i="134" s="1"/>
  <c r="BH75" i="134"/>
  <c r="BQ75" i="134" s="1"/>
  <c r="BG78" i="134"/>
  <c r="BP78" i="134" s="1"/>
  <c r="AZ71" i="136"/>
  <c r="BK71" i="136" s="1"/>
  <c r="BJ60" i="136"/>
  <c r="BC80" i="136"/>
  <c r="BM80" i="136" s="1"/>
  <c r="BE30" i="137"/>
  <c r="BG56" i="138"/>
  <c r="BP56" i="138" s="1"/>
  <c r="BD58" i="138"/>
  <c r="AZ59" i="138"/>
  <c r="BK59" i="138" s="1"/>
  <c r="BG67" i="138"/>
  <c r="BP67" i="138" s="1"/>
  <c r="AY76" i="138"/>
  <c r="BJ76" i="138" s="1"/>
  <c r="BC79" i="138"/>
  <c r="BM79" i="138" s="1"/>
  <c r="AX14" i="126"/>
  <c r="BA24" i="126"/>
  <c r="AY25" i="127"/>
  <c r="BE30" i="127"/>
  <c r="AZ56" i="130"/>
  <c r="BK56" i="130" s="1"/>
  <c r="AY60" i="130"/>
  <c r="BJ60" i="130" s="1"/>
  <c r="BD62" i="130"/>
  <c r="BN62" i="130" s="1"/>
  <c r="BC57" i="132"/>
  <c r="BM57" i="132" s="1"/>
  <c r="BH61" i="132"/>
  <c r="BQ61" i="132" s="1"/>
  <c r="BD63" i="132"/>
  <c r="BN63" i="132" s="1"/>
  <c r="BD58" i="134"/>
  <c r="BN58" i="134" s="1"/>
  <c r="BG66" i="134"/>
  <c r="BP66" i="134" s="1"/>
  <c r="AY56" i="138"/>
  <c r="BJ56" i="138" s="1"/>
  <c r="BG57" i="138"/>
  <c r="BP57" i="138" s="1"/>
  <c r="BD75" i="138"/>
  <c r="BN75" i="138" s="1"/>
  <c r="AY56" i="124"/>
  <c r="BJ56" i="124" s="1"/>
  <c r="AY26" i="126"/>
  <c r="AY24" i="126" s="1"/>
  <c r="BG75" i="126"/>
  <c r="BP75" i="126" s="1"/>
  <c r="BG80" i="126"/>
  <c r="BP80" i="126" s="1"/>
  <c r="BD64" i="132"/>
  <c r="BN64" i="132" s="1"/>
  <c r="BC71" i="132"/>
  <c r="BM71" i="132" s="1"/>
  <c r="AZ62" i="136"/>
  <c r="BK62" i="136" s="1"/>
  <c r="AY79" i="136"/>
  <c r="BJ79" i="136" s="1"/>
  <c r="BG58" i="138"/>
  <c r="BP58" i="138" s="1"/>
  <c r="BC63" i="128"/>
  <c r="BM63" i="128" s="1"/>
  <c r="BG63" i="130"/>
  <c r="BP63" i="130" s="1"/>
  <c r="BC67" i="130"/>
  <c r="BM67" i="130" s="1"/>
  <c r="BG71" i="130"/>
  <c r="BP71" i="130" s="1"/>
  <c r="BG60" i="126"/>
  <c r="BP60" i="126" s="1"/>
  <c r="AY65" i="128"/>
  <c r="BJ65" i="128" s="1"/>
  <c r="BG58" i="130"/>
  <c r="BP58" i="130" s="1"/>
  <c r="BH76" i="130"/>
  <c r="BQ76" i="130" s="1"/>
  <c r="BN61" i="132"/>
  <c r="BD72" i="134"/>
  <c r="BN72" i="134" s="1"/>
  <c r="BD60" i="136"/>
  <c r="BN60" i="136" s="1"/>
  <c r="BG80" i="136"/>
  <c r="BP80" i="136" s="1"/>
  <c r="AY25" i="137"/>
  <c r="BE24" i="138"/>
  <c r="BK63" i="132"/>
  <c r="BD79" i="134"/>
  <c r="BN79" i="134" s="1"/>
  <c r="BQ61" i="136"/>
  <c r="BK73" i="136"/>
  <c r="AY76" i="136"/>
  <c r="BJ76" i="136" s="1"/>
  <c r="AY24" i="138"/>
  <c r="AZ58" i="138"/>
  <c r="BK58" i="138" s="1"/>
  <c r="BG59" i="138"/>
  <c r="BP59" i="138" s="1"/>
  <c r="BH63" i="138"/>
  <c r="BQ63" i="138" s="1"/>
  <c r="BC64" i="138"/>
  <c r="BM64" i="138" s="1"/>
  <c r="AZ79" i="138"/>
  <c r="BK79" i="138" s="1"/>
  <c r="AY15" i="126"/>
  <c r="BG61" i="128"/>
  <c r="BP61" i="128" s="1"/>
  <c r="BH61" i="128"/>
  <c r="BQ61" i="128" s="1"/>
  <c r="BG74" i="128"/>
  <c r="BP74" i="128" s="1"/>
  <c r="BH74" i="128"/>
  <c r="BQ74" i="128" s="1"/>
  <c r="AX24" i="131"/>
  <c r="AY24" i="131"/>
  <c r="BD67" i="132"/>
  <c r="BN67" i="132" s="1"/>
  <c r="BC67" i="132"/>
  <c r="BM67" i="132" s="1"/>
  <c r="BG57" i="128"/>
  <c r="BP57" i="128" s="1"/>
  <c r="BH57" i="128"/>
  <c r="BQ57" i="128" s="1"/>
  <c r="AZ72" i="128"/>
  <c r="BK72" i="128" s="1"/>
  <c r="AY72" i="128"/>
  <c r="BJ72" i="128" s="1"/>
  <c r="BH56" i="130"/>
  <c r="BQ56" i="130" s="1"/>
  <c r="BH60" i="134"/>
  <c r="BQ60" i="134" s="1"/>
  <c r="BG60" i="134"/>
  <c r="BP60" i="134" s="1"/>
  <c r="AY14" i="122"/>
  <c r="AX14" i="122"/>
  <c r="AY16" i="126"/>
  <c r="BG68" i="126"/>
  <c r="BP68" i="126" s="1"/>
  <c r="BD72" i="126"/>
  <c r="BN72" i="126" s="1"/>
  <c r="AY75" i="126"/>
  <c r="BJ75" i="126" s="1"/>
  <c r="AX16" i="128"/>
  <c r="AZ67" i="128"/>
  <c r="BK67" i="128" s="1"/>
  <c r="AY67" i="128"/>
  <c r="BJ67" i="128" s="1"/>
  <c r="BH71" i="132"/>
  <c r="BQ71" i="132" s="1"/>
  <c r="BG71" i="132"/>
  <c r="BP71" i="132" s="1"/>
  <c r="AY79" i="134"/>
  <c r="BJ79" i="134" s="1"/>
  <c r="AZ79" i="134"/>
  <c r="BK79" i="134" s="1"/>
  <c r="BE24" i="124"/>
  <c r="BH56" i="128"/>
  <c r="BQ56" i="128" s="1"/>
  <c r="BG56" i="128"/>
  <c r="BP56" i="128" s="1"/>
  <c r="AZ62" i="128"/>
  <c r="BK62" i="128" s="1"/>
  <c r="AY62" i="128"/>
  <c r="BJ62" i="128" s="1"/>
  <c r="BG76" i="128"/>
  <c r="BP76" i="128" s="1"/>
  <c r="BH76" i="128"/>
  <c r="BQ76" i="128" s="1"/>
  <c r="BD68" i="130"/>
  <c r="BN68" i="130" s="1"/>
  <c r="BC68" i="130"/>
  <c r="BM68" i="130" s="1"/>
  <c r="BG72" i="132"/>
  <c r="BP72" i="132" s="1"/>
  <c r="BH70" i="134"/>
  <c r="BQ70" i="134" s="1"/>
  <c r="BG70" i="134"/>
  <c r="BP70" i="134" s="1"/>
  <c r="AY24" i="125"/>
  <c r="AY60" i="126"/>
  <c r="BJ60" i="126" s="1"/>
  <c r="BH70" i="126"/>
  <c r="BQ70" i="126" s="1"/>
  <c r="BD74" i="126"/>
  <c r="BN74" i="126" s="1"/>
  <c r="AZ78" i="126"/>
  <c r="BK78" i="126" s="1"/>
  <c r="BB24" i="128"/>
  <c r="BG58" i="128"/>
  <c r="BP58" i="128" s="1"/>
  <c r="AZ74" i="128"/>
  <c r="BK74" i="128" s="1"/>
  <c r="AZ59" i="130"/>
  <c r="BK59" i="130" s="1"/>
  <c r="BG60" i="130"/>
  <c r="BP60" i="130" s="1"/>
  <c r="BD30" i="131"/>
  <c r="BB30" i="131"/>
  <c r="BG71" i="136"/>
  <c r="BP71" i="136" s="1"/>
  <c r="BH71" i="136"/>
  <c r="BQ71" i="136" s="1"/>
  <c r="BA24" i="122"/>
  <c r="AY25" i="123"/>
  <c r="BJ69" i="126"/>
  <c r="BA30" i="127"/>
  <c r="AY62" i="130"/>
  <c r="BJ62" i="130" s="1"/>
  <c r="AZ62" i="130"/>
  <c r="BK62" i="130" s="1"/>
  <c r="BA30" i="135"/>
  <c r="BB24" i="122"/>
  <c r="AY25" i="125"/>
  <c r="BD78" i="126"/>
  <c r="BN78" i="126" s="1"/>
  <c r="BC78" i="126"/>
  <c r="BM78" i="126" s="1"/>
  <c r="BD56" i="130"/>
  <c r="BN56" i="130" s="1"/>
  <c r="BC56" i="130"/>
  <c r="BM56" i="130" s="1"/>
  <c r="AZ73" i="130"/>
  <c r="BK73" i="130" s="1"/>
  <c r="AY73" i="130"/>
  <c r="BJ73" i="130" s="1"/>
  <c r="BG56" i="132"/>
  <c r="BP56" i="132" s="1"/>
  <c r="BH58" i="132"/>
  <c r="BQ58" i="132" s="1"/>
  <c r="BG58" i="132"/>
  <c r="BP58" i="132" s="1"/>
  <c r="AZ67" i="132"/>
  <c r="BK67" i="132" s="1"/>
  <c r="AY67" i="132"/>
  <c r="BC69" i="132"/>
  <c r="BM69" i="132" s="1"/>
  <c r="BG68" i="136"/>
  <c r="BP68" i="136" s="1"/>
  <c r="BH68" i="136"/>
  <c r="BQ68" i="136" s="1"/>
  <c r="AZ80" i="136"/>
  <c r="BK80" i="136" s="1"/>
  <c r="AY80" i="136"/>
  <c r="BJ80" i="136" s="1"/>
  <c r="BQ60" i="126"/>
  <c r="AZ72" i="126"/>
  <c r="BK72" i="126" s="1"/>
  <c r="AY72" i="126"/>
  <c r="BJ72" i="126" s="1"/>
  <c r="AY58" i="128"/>
  <c r="BJ58" i="128" s="1"/>
  <c r="BG66" i="128"/>
  <c r="BP66" i="128" s="1"/>
  <c r="BG73" i="128"/>
  <c r="BP73" i="128" s="1"/>
  <c r="AZ61" i="130"/>
  <c r="BK61" i="130" s="1"/>
  <c r="AY61" i="130"/>
  <c r="BJ61" i="130" s="1"/>
  <c r="BD68" i="134"/>
  <c r="BN68" i="134" s="1"/>
  <c r="BC68" i="134"/>
  <c r="BM68" i="134" s="1"/>
  <c r="BD24" i="138"/>
  <c r="BB24" i="138"/>
  <c r="BD63" i="138"/>
  <c r="BN63" i="138" s="1"/>
  <c r="BQ67" i="138"/>
  <c r="BB30" i="123"/>
  <c r="BA30" i="123"/>
  <c r="BB24" i="124"/>
  <c r="BK60" i="130"/>
  <c r="AY71" i="130"/>
  <c r="BJ71" i="130" s="1"/>
  <c r="BA30" i="131"/>
  <c r="BE30" i="131"/>
  <c r="BH59" i="132"/>
  <c r="BQ59" i="132" s="1"/>
  <c r="BG75" i="132"/>
  <c r="BP75" i="132" s="1"/>
  <c r="BD76" i="132"/>
  <c r="BN76" i="132" s="1"/>
  <c r="BD78" i="132"/>
  <c r="BN78" i="132" s="1"/>
  <c r="BC56" i="134"/>
  <c r="BM56" i="134" s="1"/>
  <c r="AY62" i="134"/>
  <c r="BJ62" i="134" s="1"/>
  <c r="BH67" i="134"/>
  <c r="BQ67" i="134" s="1"/>
  <c r="BD78" i="134"/>
  <c r="BN78" i="134" s="1"/>
  <c r="BB24" i="136"/>
  <c r="BD59" i="136"/>
  <c r="BN59" i="136" s="1"/>
  <c r="BG77" i="136"/>
  <c r="BP77" i="136" s="1"/>
  <c r="BB30" i="137"/>
  <c r="AZ62" i="138"/>
  <c r="BK62" i="138" s="1"/>
  <c r="BH66" i="138"/>
  <c r="BQ66" i="138" s="1"/>
  <c r="BC69" i="138"/>
  <c r="BM69" i="138" s="1"/>
  <c r="AZ71" i="138"/>
  <c r="BK71" i="138" s="1"/>
  <c r="BG75" i="138"/>
  <c r="BP75" i="138" s="1"/>
  <c r="BK65" i="128"/>
  <c r="BP57" i="134"/>
  <c r="BJ70" i="136"/>
  <c r="BB30" i="135"/>
  <c r="BG59" i="136"/>
  <c r="BP59" i="136" s="1"/>
  <c r="BC63" i="136"/>
  <c r="BM63" i="136" s="1"/>
  <c r="BD67" i="136"/>
  <c r="BN67" i="136" s="1"/>
  <c r="AZ69" i="136"/>
  <c r="BK69" i="136" s="1"/>
  <c r="BC62" i="138"/>
  <c r="BM62" i="138" s="1"/>
  <c r="AZ63" i="138"/>
  <c r="BK63" i="138" s="1"/>
  <c r="AY67" i="138"/>
  <c r="BJ67" i="138" s="1"/>
  <c r="BG68" i="138"/>
  <c r="BP68" i="138" s="1"/>
  <c r="BH70" i="138"/>
  <c r="BQ70" i="138" s="1"/>
  <c r="BC71" i="138"/>
  <c r="BM71" i="138" s="1"/>
  <c r="BG72" i="138"/>
  <c r="BP72" i="138" s="1"/>
  <c r="BG76" i="138"/>
  <c r="BP76" i="138" s="1"/>
  <c r="BC77" i="138"/>
  <c r="BM77" i="138" s="1"/>
  <c r="AY25" i="139"/>
  <c r="D5" i="139" s="1"/>
  <c r="K22" i="98" s="1"/>
  <c r="BA30" i="139"/>
  <c r="BJ60" i="128"/>
  <c r="BQ56" i="132"/>
  <c r="BN69" i="132"/>
  <c r="BH61" i="138"/>
  <c r="BQ61" i="138" s="1"/>
  <c r="BG65" i="138"/>
  <c r="BP65" i="138" s="1"/>
  <c r="AZ68" i="138"/>
  <c r="BK68" i="138" s="1"/>
  <c r="AZ70" i="138"/>
  <c r="BK70" i="138" s="1"/>
  <c r="BE30" i="139"/>
  <c r="BD80" i="126"/>
  <c r="BN80" i="126" s="1"/>
  <c r="BC80" i="126"/>
  <c r="BM80" i="126" s="1"/>
  <c r="BG56" i="122"/>
  <c r="BP56" i="122" s="1"/>
  <c r="AZ56" i="126"/>
  <c r="BK56" i="126" s="1"/>
  <c r="AY56" i="126"/>
  <c r="BJ56" i="126" s="1"/>
  <c r="AZ74" i="126"/>
  <c r="BK74" i="126" s="1"/>
  <c r="AY74" i="126"/>
  <c r="BJ74" i="126" s="1"/>
  <c r="BC75" i="128"/>
  <c r="BM75" i="128" s="1"/>
  <c r="BD75" i="128"/>
  <c r="BN75" i="128" s="1"/>
  <c r="BD30" i="123"/>
  <c r="J14" i="98" s="1"/>
  <c r="BA30" i="125"/>
  <c r="BH76" i="126"/>
  <c r="BQ76" i="126" s="1"/>
  <c r="BH78" i="126"/>
  <c r="BQ78" i="126" s="1"/>
  <c r="BG78" i="126"/>
  <c r="BP78" i="126" s="1"/>
  <c r="BD71" i="128"/>
  <c r="BN71" i="128" s="1"/>
  <c r="BC71" i="128"/>
  <c r="BM71" i="128" s="1"/>
  <c r="AX15" i="122"/>
  <c r="BD24" i="122"/>
  <c r="BH58" i="126"/>
  <c r="BQ58" i="126" s="1"/>
  <c r="BG58" i="126"/>
  <c r="BP58" i="126" s="1"/>
  <c r="BQ66" i="126"/>
  <c r="AX16" i="122"/>
  <c r="AY16" i="122"/>
  <c r="BG56" i="124"/>
  <c r="BP56" i="124" s="1"/>
  <c r="BH56" i="124"/>
  <c r="BQ56" i="124" s="1"/>
  <c r="BD63" i="126"/>
  <c r="BN63" i="126" s="1"/>
  <c r="BC63" i="126"/>
  <c r="BM63" i="126" s="1"/>
  <c r="AY71" i="126"/>
  <c r="BJ71" i="126" s="1"/>
  <c r="AZ71" i="126"/>
  <c r="BK71" i="126" s="1"/>
  <c r="AY79" i="126"/>
  <c r="BJ79" i="126" s="1"/>
  <c r="AZ79" i="126"/>
  <c r="BK79" i="126" s="1"/>
  <c r="BB24" i="126"/>
  <c r="BD79" i="126"/>
  <c r="BN79" i="126" s="1"/>
  <c r="BC79" i="126"/>
  <c r="BM79" i="126" s="1"/>
  <c r="AY25" i="131"/>
  <c r="K18" i="98" s="1"/>
  <c r="AX25" i="131"/>
  <c r="BC62" i="132"/>
  <c r="BM62" i="132" s="1"/>
  <c r="BD62" i="132"/>
  <c r="BN62" i="132" s="1"/>
  <c r="AY63" i="126"/>
  <c r="BJ63" i="126" s="1"/>
  <c r="AZ63" i="126"/>
  <c r="BK63" i="126" s="1"/>
  <c r="BG69" i="126"/>
  <c r="BP69" i="126" s="1"/>
  <c r="BH69" i="126"/>
  <c r="BQ69" i="126" s="1"/>
  <c r="AZ76" i="126"/>
  <c r="BK76" i="126" s="1"/>
  <c r="AY76" i="126"/>
  <c r="BJ76" i="126" s="1"/>
  <c r="BD58" i="128"/>
  <c r="BN58" i="128" s="1"/>
  <c r="BC65" i="128"/>
  <c r="BM65" i="128" s="1"/>
  <c r="BD65" i="128"/>
  <c r="BN65" i="128" s="1"/>
  <c r="AZ63" i="130"/>
  <c r="BK63" i="130" s="1"/>
  <c r="AY63" i="130"/>
  <c r="BJ63" i="130" s="1"/>
  <c r="BH75" i="130"/>
  <c r="BQ75" i="130" s="1"/>
  <c r="BG75" i="130"/>
  <c r="BP75" i="130" s="1"/>
  <c r="BH79" i="130"/>
  <c r="BQ79" i="130" s="1"/>
  <c r="BG79" i="130"/>
  <c r="BP79" i="130" s="1"/>
  <c r="BE24" i="122"/>
  <c r="H14" i="98"/>
  <c r="BD24" i="126"/>
  <c r="AY62" i="126"/>
  <c r="BJ62" i="126" s="1"/>
  <c r="AZ62" i="126"/>
  <c r="BK62" i="126" s="1"/>
  <c r="AZ66" i="126"/>
  <c r="BK66" i="126" s="1"/>
  <c r="AY66" i="126"/>
  <c r="BJ66" i="126" s="1"/>
  <c r="BH67" i="128"/>
  <c r="BQ67" i="128" s="1"/>
  <c r="BG67" i="128"/>
  <c r="BP67" i="128" s="1"/>
  <c r="AX24" i="123"/>
  <c r="BE30" i="123"/>
  <c r="BD24" i="124"/>
  <c r="BD30" i="125"/>
  <c r="J15" i="98" s="1"/>
  <c r="AZ58" i="126"/>
  <c r="BK58" i="126" s="1"/>
  <c r="AY58" i="126"/>
  <c r="BJ58" i="126" s="1"/>
  <c r="BC66" i="126"/>
  <c r="BM66" i="126" s="1"/>
  <c r="BD66" i="126"/>
  <c r="BN66" i="126" s="1"/>
  <c r="AZ67" i="126"/>
  <c r="BK67" i="126" s="1"/>
  <c r="BH74" i="126"/>
  <c r="BQ74" i="126" s="1"/>
  <c r="AZ57" i="128"/>
  <c r="BK57" i="128" s="1"/>
  <c r="AY57" i="128"/>
  <c r="BJ57" i="128" s="1"/>
  <c r="BG60" i="128"/>
  <c r="BP60" i="128" s="1"/>
  <c r="BH60" i="128"/>
  <c r="BQ60" i="128" s="1"/>
  <c r="AZ66" i="128"/>
  <c r="BK66" i="128" s="1"/>
  <c r="BH59" i="130"/>
  <c r="BQ59" i="130" s="1"/>
  <c r="BG59" i="130"/>
  <c r="BP59" i="130" s="1"/>
  <c r="BD71" i="130"/>
  <c r="BN71" i="130" s="1"/>
  <c r="BC71" i="130"/>
  <c r="BM71" i="130" s="1"/>
  <c r="BH62" i="132"/>
  <c r="BQ62" i="132" s="1"/>
  <c r="BG62" i="132"/>
  <c r="BP62" i="132" s="1"/>
  <c r="AY72" i="132"/>
  <c r="BJ72" i="132" s="1"/>
  <c r="AZ72" i="132"/>
  <c r="BK72" i="132" s="1"/>
  <c r="AY32" i="133"/>
  <c r="AY30" i="133" s="1"/>
  <c r="E19" i="98" s="1"/>
  <c r="AX32" i="133"/>
  <c r="AX30" i="133" s="1"/>
  <c r="D19" i="98" s="1"/>
  <c r="BH62" i="128"/>
  <c r="BQ62" i="128" s="1"/>
  <c r="BG62" i="128"/>
  <c r="BP62" i="128" s="1"/>
  <c r="BD24" i="130"/>
  <c r="AZ64" i="130"/>
  <c r="BK64" i="130" s="1"/>
  <c r="AY64" i="130"/>
  <c r="BJ64" i="130" s="1"/>
  <c r="BH67" i="130"/>
  <c r="BQ67" i="130" s="1"/>
  <c r="BG67" i="130"/>
  <c r="BP67" i="130" s="1"/>
  <c r="AY57" i="132"/>
  <c r="BJ57" i="132" s="1"/>
  <c r="AZ57" i="132"/>
  <c r="BK57" i="132" s="1"/>
  <c r="BG77" i="132"/>
  <c r="BP77" i="132" s="1"/>
  <c r="BH77" i="132"/>
  <c r="BQ77" i="132" s="1"/>
  <c r="AX15" i="124"/>
  <c r="AY15" i="124"/>
  <c r="BH56" i="126"/>
  <c r="BQ56" i="126" s="1"/>
  <c r="BG56" i="126"/>
  <c r="BP56" i="126" s="1"/>
  <c r="AZ64" i="126"/>
  <c r="BK64" i="126" s="1"/>
  <c r="AY64" i="126"/>
  <c r="BJ64" i="126" s="1"/>
  <c r="AZ68" i="126"/>
  <c r="BK68" i="126" s="1"/>
  <c r="AY68" i="126"/>
  <c r="BJ68" i="126" s="1"/>
  <c r="BD30" i="127"/>
  <c r="J16" i="98" s="1"/>
  <c r="AZ69" i="128"/>
  <c r="BK69" i="128" s="1"/>
  <c r="AY69" i="128"/>
  <c r="BJ69" i="128" s="1"/>
  <c r="AZ77" i="128"/>
  <c r="BK77" i="128" s="1"/>
  <c r="AY77" i="128"/>
  <c r="BJ77" i="128" s="1"/>
  <c r="AX32" i="129"/>
  <c r="AX30" i="129" s="1"/>
  <c r="AY32" i="129"/>
  <c r="AY30" i="129" s="1"/>
  <c r="E17" i="98" s="1"/>
  <c r="AY73" i="132"/>
  <c r="BJ73" i="132" s="1"/>
  <c r="AZ73" i="132"/>
  <c r="BK73" i="132" s="1"/>
  <c r="BC58" i="130"/>
  <c r="BM58" i="130" s="1"/>
  <c r="BD58" i="130"/>
  <c r="BN58" i="130" s="1"/>
  <c r="BC64" i="130"/>
  <c r="BM64" i="130" s="1"/>
  <c r="BD64" i="130"/>
  <c r="BN64" i="130" s="1"/>
  <c r="BH69" i="130"/>
  <c r="BQ69" i="130" s="1"/>
  <c r="BG69" i="130"/>
  <c r="BP69" i="130" s="1"/>
  <c r="AZ80" i="130"/>
  <c r="BK80" i="130" s="1"/>
  <c r="AY80" i="130"/>
  <c r="BJ80" i="130" s="1"/>
  <c r="BD61" i="128"/>
  <c r="BN61" i="128" s="1"/>
  <c r="BC61" i="128"/>
  <c r="BM61" i="128" s="1"/>
  <c r="BA30" i="129"/>
  <c r="BD76" i="130"/>
  <c r="BN76" i="130" s="1"/>
  <c r="BC76" i="130"/>
  <c r="BM76" i="130" s="1"/>
  <c r="G18" i="98"/>
  <c r="BA24" i="124"/>
  <c r="BH59" i="126"/>
  <c r="BQ59" i="126" s="1"/>
  <c r="BG59" i="126"/>
  <c r="BP59" i="126" s="1"/>
  <c r="BD71" i="126"/>
  <c r="BN71" i="126" s="1"/>
  <c r="BC71" i="126"/>
  <c r="BM71" i="126" s="1"/>
  <c r="AZ59" i="128"/>
  <c r="BK59" i="128" s="1"/>
  <c r="AY59" i="128"/>
  <c r="BJ59" i="128" s="1"/>
  <c r="BC64" i="128"/>
  <c r="BM64" i="128" s="1"/>
  <c r="BD64" i="128"/>
  <c r="BN64" i="128" s="1"/>
  <c r="BC70" i="128"/>
  <c r="BM70" i="128" s="1"/>
  <c r="BD70" i="128"/>
  <c r="BN70" i="128" s="1"/>
  <c r="BH75" i="128"/>
  <c r="BQ75" i="128" s="1"/>
  <c r="BG75" i="128"/>
  <c r="BP75" i="128" s="1"/>
  <c r="BB24" i="130"/>
  <c r="BD75" i="130"/>
  <c r="BN75" i="130" s="1"/>
  <c r="BC75" i="130"/>
  <c r="BM75" i="130" s="1"/>
  <c r="BC79" i="130"/>
  <c r="BM79" i="130" s="1"/>
  <c r="BD79" i="130"/>
  <c r="BN79" i="130" s="1"/>
  <c r="BD24" i="128"/>
  <c r="BC57" i="130"/>
  <c r="BM57" i="130" s="1"/>
  <c r="BD57" i="130"/>
  <c r="BN57" i="130" s="1"/>
  <c r="BM62" i="130"/>
  <c r="BE24" i="132"/>
  <c r="BQ57" i="132"/>
  <c r="AY60" i="132"/>
  <c r="BJ60" i="132" s="1"/>
  <c r="AZ60" i="132"/>
  <c r="BK60" i="132" s="1"/>
  <c r="AY74" i="132"/>
  <c r="BJ74" i="132" s="1"/>
  <c r="AZ74" i="132"/>
  <c r="BK74" i="132" s="1"/>
  <c r="AY78" i="132"/>
  <c r="BJ78" i="132" s="1"/>
  <c r="AX24" i="133"/>
  <c r="AY24" i="133"/>
  <c r="BJ56" i="134"/>
  <c r="AY75" i="134"/>
  <c r="BJ75" i="134" s="1"/>
  <c r="AZ75" i="134"/>
  <c r="BK75" i="134" s="1"/>
  <c r="AY23" i="135"/>
  <c r="AX23" i="135"/>
  <c r="BE30" i="135"/>
  <c r="BH72" i="136"/>
  <c r="BQ72" i="136" s="1"/>
  <c r="BG72" i="136"/>
  <c r="BP72" i="136" s="1"/>
  <c r="BA30" i="137"/>
  <c r="BB30" i="129"/>
  <c r="H17" i="98" s="1"/>
  <c r="BG79" i="132"/>
  <c r="BP79" i="132" s="1"/>
  <c r="BH79" i="132"/>
  <c r="BQ79" i="132" s="1"/>
  <c r="AY14" i="138"/>
  <c r="AX14" i="138"/>
  <c r="BE24" i="130"/>
  <c r="BH64" i="130"/>
  <c r="BQ64" i="130" s="1"/>
  <c r="BG64" i="130"/>
  <c r="BP64" i="130" s="1"/>
  <c r="BG57" i="132"/>
  <c r="BP57" i="132" s="1"/>
  <c r="AZ62" i="132"/>
  <c r="BK62" i="132" s="1"/>
  <c r="AY62" i="132"/>
  <c r="BJ62" i="132" s="1"/>
  <c r="BH67" i="132"/>
  <c r="BQ67" i="132" s="1"/>
  <c r="BH68" i="132"/>
  <c r="BQ68" i="132" s="1"/>
  <c r="BC73" i="132"/>
  <c r="BM73" i="132" s="1"/>
  <c r="BD73" i="132"/>
  <c r="BN73" i="132" s="1"/>
  <c r="BD77" i="132"/>
  <c r="BN77" i="132" s="1"/>
  <c r="AX25" i="133"/>
  <c r="BE30" i="133"/>
  <c r="BC62" i="134"/>
  <c r="BM62" i="134" s="1"/>
  <c r="AX24" i="135"/>
  <c r="G20" i="98" s="1"/>
  <c r="H20" i="98"/>
  <c r="BE30" i="125"/>
  <c r="K15" i="98" s="1"/>
  <c r="AX24" i="126"/>
  <c r="BP74" i="126"/>
  <c r="AY24" i="128"/>
  <c r="BD30" i="129"/>
  <c r="AX16" i="130"/>
  <c r="BG57" i="130"/>
  <c r="BP57" i="130" s="1"/>
  <c r="AY69" i="130"/>
  <c r="BJ69" i="130" s="1"/>
  <c r="BC77" i="130"/>
  <c r="BM77" i="130" s="1"/>
  <c r="BD78" i="130"/>
  <c r="BN78" i="130" s="1"/>
  <c r="BD80" i="130"/>
  <c r="BN80" i="130" s="1"/>
  <c r="AX16" i="132"/>
  <c r="BD74" i="132"/>
  <c r="BN74" i="132" s="1"/>
  <c r="AY75" i="132"/>
  <c r="BJ75" i="132" s="1"/>
  <c r="AX24" i="134"/>
  <c r="AY59" i="134"/>
  <c r="BJ59" i="134" s="1"/>
  <c r="AZ59" i="134"/>
  <c r="BK59" i="134" s="1"/>
  <c r="AZ65" i="134"/>
  <c r="BK65" i="134" s="1"/>
  <c r="BG73" i="134"/>
  <c r="BP73" i="134" s="1"/>
  <c r="BH73" i="134"/>
  <c r="BQ73" i="134" s="1"/>
  <c r="AZ72" i="136"/>
  <c r="BK72" i="136" s="1"/>
  <c r="AY72" i="136"/>
  <c r="BJ72" i="136" s="1"/>
  <c r="BA24" i="130"/>
  <c r="AX16" i="134"/>
  <c r="AY16" i="134"/>
  <c r="BE24" i="134"/>
  <c r="BD57" i="134"/>
  <c r="BN57" i="134" s="1"/>
  <c r="AY61" i="134"/>
  <c r="BJ61" i="134" s="1"/>
  <c r="AZ61" i="134"/>
  <c r="BK61" i="134" s="1"/>
  <c r="BG68" i="134"/>
  <c r="BP68" i="134" s="1"/>
  <c r="BC76" i="134"/>
  <c r="BM76" i="134" s="1"/>
  <c r="BA24" i="128"/>
  <c r="AZ60" i="128"/>
  <c r="BK60" i="128" s="1"/>
  <c r="BC69" i="128"/>
  <c r="BM69" i="128" s="1"/>
  <c r="AZ76" i="128"/>
  <c r="BK76" i="128" s="1"/>
  <c r="BH77" i="128"/>
  <c r="BQ77" i="128" s="1"/>
  <c r="BG68" i="130"/>
  <c r="BP68" i="130" s="1"/>
  <c r="BG80" i="130"/>
  <c r="BP80" i="130" s="1"/>
  <c r="H18" i="98"/>
  <c r="AY58" i="132"/>
  <c r="BJ58" i="132" s="1"/>
  <c r="AZ61" i="132"/>
  <c r="BK61" i="132" s="1"/>
  <c r="AY61" i="132"/>
  <c r="BJ61" i="132" s="1"/>
  <c r="AY63" i="132"/>
  <c r="BJ63" i="132" s="1"/>
  <c r="BG65" i="132"/>
  <c r="BP65" i="132" s="1"/>
  <c r="BH65" i="132"/>
  <c r="BQ65" i="132" s="1"/>
  <c r="AY80" i="132"/>
  <c r="BJ80" i="132" s="1"/>
  <c r="BD77" i="136"/>
  <c r="BN77" i="136" s="1"/>
  <c r="BC77" i="136"/>
  <c r="BM77" i="136" s="1"/>
  <c r="AY63" i="134"/>
  <c r="BJ63" i="134" s="1"/>
  <c r="AZ63" i="134"/>
  <c r="BK63" i="134" s="1"/>
  <c r="AZ68" i="134"/>
  <c r="BK68" i="134" s="1"/>
  <c r="AY68" i="134"/>
  <c r="BJ68" i="134" s="1"/>
  <c r="BH57" i="136"/>
  <c r="BQ57" i="136" s="1"/>
  <c r="BG57" i="136"/>
  <c r="BP57" i="136" s="1"/>
  <c r="BH66" i="136"/>
  <c r="BQ66" i="136" s="1"/>
  <c r="BG66" i="136"/>
  <c r="BP66" i="136" s="1"/>
  <c r="BH74" i="136"/>
  <c r="BQ74" i="136" s="1"/>
  <c r="BG74" i="136"/>
  <c r="BP74" i="136" s="1"/>
  <c r="BB24" i="132"/>
  <c r="BC58" i="132"/>
  <c r="BM58" i="132" s="1"/>
  <c r="AZ59" i="132"/>
  <c r="BK59" i="132" s="1"/>
  <c r="BN68" i="132"/>
  <c r="AY23" i="133"/>
  <c r="AX15" i="134"/>
  <c r="BG62" i="134"/>
  <c r="BP62" i="134" s="1"/>
  <c r="BC63" i="134"/>
  <c r="BM63" i="134" s="1"/>
  <c r="BH65" i="134"/>
  <c r="BQ65" i="134" s="1"/>
  <c r="AZ71" i="134"/>
  <c r="BK71" i="134" s="1"/>
  <c r="BJ74" i="134"/>
  <c r="BD75" i="134"/>
  <c r="BN75" i="134" s="1"/>
  <c r="BH76" i="134"/>
  <c r="BQ76" i="134" s="1"/>
  <c r="BD77" i="134"/>
  <c r="BN77" i="134" s="1"/>
  <c r="AZ58" i="136"/>
  <c r="BK58" i="136" s="1"/>
  <c r="BD62" i="136"/>
  <c r="BN62" i="136" s="1"/>
  <c r="AZ67" i="136"/>
  <c r="BK67" i="136" s="1"/>
  <c r="BH67" i="136"/>
  <c r="BQ67" i="136" s="1"/>
  <c r="BD71" i="136"/>
  <c r="BN71" i="136" s="1"/>
  <c r="AZ75" i="136"/>
  <c r="BK75" i="136" s="1"/>
  <c r="BD79" i="136"/>
  <c r="BN79" i="136" s="1"/>
  <c r="BQ68" i="138"/>
  <c r="AY24" i="132"/>
  <c r="BP67" i="132"/>
  <c r="BQ78" i="134"/>
  <c r="BE24" i="136"/>
  <c r="BD24" i="136"/>
  <c r="AZ56" i="136"/>
  <c r="BK56" i="136" s="1"/>
  <c r="BD58" i="136"/>
  <c r="BN58" i="136" s="1"/>
  <c r="BK59" i="136"/>
  <c r="BP63" i="136"/>
  <c r="BC70" i="136"/>
  <c r="BM70" i="136" s="1"/>
  <c r="AY73" i="136"/>
  <c r="BJ73" i="136" s="1"/>
  <c r="BC70" i="138"/>
  <c r="BM70" i="138" s="1"/>
  <c r="AY75" i="138"/>
  <c r="BJ75" i="138" s="1"/>
  <c r="AY80" i="138"/>
  <c r="BJ80" i="138" s="1"/>
  <c r="BP58" i="136"/>
  <c r="BH62" i="138"/>
  <c r="BQ62" i="138" s="1"/>
  <c r="BK66" i="138"/>
  <c r="BH69" i="138"/>
  <c r="BQ69" i="138" s="1"/>
  <c r="BH71" i="138"/>
  <c r="BQ71" i="138" s="1"/>
  <c r="BC76" i="138"/>
  <c r="BM76" i="138" s="1"/>
  <c r="BA24" i="136"/>
  <c r="BB24" i="134"/>
  <c r="AZ56" i="134"/>
  <c r="BK56" i="134" s="1"/>
  <c r="AY58" i="134"/>
  <c r="BJ58" i="134" s="1"/>
  <c r="BG58" i="134"/>
  <c r="BP58" i="134" s="1"/>
  <c r="BQ62" i="134"/>
  <c r="AY66" i="134"/>
  <c r="BJ66" i="134" s="1"/>
  <c r="BH71" i="134"/>
  <c r="BQ71" i="134" s="1"/>
  <c r="BG80" i="134"/>
  <c r="BP80" i="134" s="1"/>
  <c r="AY25" i="135"/>
  <c r="AX14" i="136"/>
  <c r="BH58" i="136"/>
  <c r="BQ58" i="136" s="1"/>
  <c r="AZ63" i="136"/>
  <c r="BK63" i="136" s="1"/>
  <c r="BG64" i="136"/>
  <c r="BP64" i="136" s="1"/>
  <c r="BH70" i="136"/>
  <c r="BQ70" i="136" s="1"/>
  <c r="BC72" i="136"/>
  <c r="BM72" i="136" s="1"/>
  <c r="BC73" i="136"/>
  <c r="BM73" i="136" s="1"/>
  <c r="BC76" i="136"/>
  <c r="BM76" i="136" s="1"/>
  <c r="AY77" i="136"/>
  <c r="BJ77" i="136" s="1"/>
  <c r="AY24" i="137"/>
  <c r="H21" i="98" s="1"/>
  <c r="BC61" i="138"/>
  <c r="BM61" i="138" s="1"/>
  <c r="AY66" i="138"/>
  <c r="BJ66" i="138" s="1"/>
  <c r="BG74" i="138"/>
  <c r="BP74" i="138" s="1"/>
  <c r="BC78" i="138"/>
  <c r="BM78" i="138" s="1"/>
  <c r="BH79" i="138"/>
  <c r="BQ79" i="138" s="1"/>
  <c r="BC80" i="138"/>
  <c r="BM80" i="138" s="1"/>
  <c r="BD30" i="139"/>
  <c r="J22" i="98" s="1"/>
  <c r="BM72" i="130"/>
  <c r="BH79" i="134"/>
  <c r="BQ79" i="134" s="1"/>
  <c r="AY80" i="134"/>
  <c r="BJ80" i="134" s="1"/>
  <c r="K20" i="98"/>
  <c r="BC57" i="136"/>
  <c r="BM57" i="136" s="1"/>
  <c r="BN63" i="136"/>
  <c r="BD66" i="136"/>
  <c r="BN66" i="136" s="1"/>
  <c r="BD74" i="136"/>
  <c r="BN74" i="136" s="1"/>
  <c r="BH78" i="136"/>
  <c r="BQ78" i="136" s="1"/>
  <c r="BD30" i="137"/>
  <c r="J21" i="98" s="1"/>
  <c r="AY26" i="136"/>
  <c r="AY24" i="136" s="1"/>
  <c r="AX26" i="136"/>
  <c r="AX24" i="136" s="1"/>
  <c r="BC56" i="136"/>
  <c r="BM56" i="136" s="1"/>
  <c r="BJ63" i="136"/>
  <c r="BC68" i="136"/>
  <c r="BM68" i="136" s="1"/>
  <c r="BD69" i="136"/>
  <c r="BN69" i="136" s="1"/>
  <c r="BC69" i="136"/>
  <c r="BM69" i="136" s="1"/>
  <c r="AY78" i="136"/>
  <c r="BJ78" i="136" s="1"/>
  <c r="AZ78" i="136"/>
  <c r="BK78" i="136" s="1"/>
  <c r="G21" i="98"/>
  <c r="BD59" i="138"/>
  <c r="BN59" i="138" s="1"/>
  <c r="BC59" i="138"/>
  <c r="BM59" i="138" s="1"/>
  <c r="BK75" i="138"/>
  <c r="BI75" i="138"/>
  <c r="BJ58" i="136"/>
  <c r="BQ59" i="136"/>
  <c r="BP60" i="136"/>
  <c r="BG61" i="136"/>
  <c r="BP61" i="136" s="1"/>
  <c r="BH62" i="136"/>
  <c r="BQ62" i="136" s="1"/>
  <c r="BH63" i="136"/>
  <c r="BQ63" i="136" s="1"/>
  <c r="BG65" i="136"/>
  <c r="BP65" i="136" s="1"/>
  <c r="BP69" i="136"/>
  <c r="BJ71" i="136"/>
  <c r="BI71" i="136"/>
  <c r="BN73" i="136"/>
  <c r="BG76" i="136"/>
  <c r="BP76" i="136" s="1"/>
  <c r="BL78" i="136"/>
  <c r="BP78" i="136"/>
  <c r="AY61" i="138"/>
  <c r="BJ61" i="138" s="1"/>
  <c r="AZ61" i="138"/>
  <c r="BK61" i="138" s="1"/>
  <c r="BC74" i="138"/>
  <c r="BM74" i="138" s="1"/>
  <c r="BD74" i="138"/>
  <c r="BN74" i="138" s="1"/>
  <c r="BQ65" i="136"/>
  <c r="BN72" i="136"/>
  <c r="BI68" i="136"/>
  <c r="BO68" i="136"/>
  <c r="BH60" i="136"/>
  <c r="BQ60" i="136" s="1"/>
  <c r="AZ61" i="136"/>
  <c r="BK61" i="136" s="1"/>
  <c r="BJ62" i="136"/>
  <c r="BL63" i="136"/>
  <c r="AY16" i="138"/>
  <c r="AX16" i="138"/>
  <c r="BC65" i="138"/>
  <c r="BM65" i="138" s="1"/>
  <c r="BD65" i="138"/>
  <c r="BN65" i="138" s="1"/>
  <c r="AY57" i="136"/>
  <c r="BJ57" i="136" s="1"/>
  <c r="BK57" i="136"/>
  <c r="BI59" i="136"/>
  <c r="AZ60" i="136"/>
  <c r="BK60" i="136" s="1"/>
  <c r="BL61" i="136"/>
  <c r="BN61" i="136"/>
  <c r="BL62" i="136"/>
  <c r="BM64" i="136"/>
  <c r="BM65" i="136"/>
  <c r="BM66" i="136"/>
  <c r="BM67" i="136"/>
  <c r="BI69" i="136"/>
  <c r="AZ70" i="136"/>
  <c r="BK70" i="136" s="1"/>
  <c r="AZ74" i="136"/>
  <c r="BK74" i="136" s="1"/>
  <c r="AY74" i="136"/>
  <c r="BJ74" i="136" s="1"/>
  <c r="AZ65" i="136"/>
  <c r="BK65" i="136" s="1"/>
  <c r="AY65" i="136"/>
  <c r="BJ65" i="136" s="1"/>
  <c r="BL66" i="136"/>
  <c r="BH69" i="136"/>
  <c r="BQ69" i="136" s="1"/>
  <c r="BI74" i="136"/>
  <c r="AX23" i="137"/>
  <c r="AX16" i="136"/>
  <c r="BM62" i="136"/>
  <c r="BJ69" i="136"/>
  <c r="BH73" i="136"/>
  <c r="BQ73" i="136" s="1"/>
  <c r="BG73" i="136"/>
  <c r="BP73" i="136" s="1"/>
  <c r="BM74" i="136"/>
  <c r="AZ64" i="138"/>
  <c r="BK64" i="138" s="1"/>
  <c r="AY64" i="138"/>
  <c r="BJ64" i="138" s="1"/>
  <c r="BK67" i="138"/>
  <c r="BI67" i="138"/>
  <c r="BL69" i="136"/>
  <c r="BI60" i="136"/>
  <c r="BI54" i="136" s="1"/>
  <c r="B3" i="136" s="1"/>
  <c r="C11" i="98" s="1"/>
  <c r="BD78" i="136"/>
  <c r="BN78" i="136" s="1"/>
  <c r="BC78" i="136"/>
  <c r="BM78" i="136" s="1"/>
  <c r="AX32" i="137"/>
  <c r="AX30" i="137" s="1"/>
  <c r="AY32" i="137"/>
  <c r="AY30" i="137" s="1"/>
  <c r="E21" i="98" s="1"/>
  <c r="BH56" i="136"/>
  <c r="BQ56" i="136" s="1"/>
  <c r="BI70" i="136"/>
  <c r="BL56" i="136"/>
  <c r="BL54" i="136" s="1"/>
  <c r="B4" i="136" s="1"/>
  <c r="F11" i="98" s="1"/>
  <c r="BL59" i="136"/>
  <c r="BC61" i="136"/>
  <c r="BM61" i="136" s="1"/>
  <c r="BO63" i="136"/>
  <c r="BO54" i="136" s="1"/>
  <c r="B5" i="136" s="1"/>
  <c r="I11" i="98" s="1"/>
  <c r="BD64" i="136"/>
  <c r="BN64" i="136" s="1"/>
  <c r="BD65" i="136"/>
  <c r="BN65" i="136" s="1"/>
  <c r="BO65" i="136"/>
  <c r="BL67" i="136"/>
  <c r="BK68" i="136"/>
  <c r="BI73" i="136"/>
  <c r="BC75" i="136"/>
  <c r="BM75" i="136" s="1"/>
  <c r="BO77" i="136"/>
  <c r="BQ77" i="136"/>
  <c r="BQ56" i="138"/>
  <c r="BD68" i="138"/>
  <c r="BN68" i="138" s="1"/>
  <c r="BC68" i="138"/>
  <c r="BM68" i="138" s="1"/>
  <c r="BI69" i="138"/>
  <c r="AY69" i="138"/>
  <c r="BJ69" i="138" s="1"/>
  <c r="AZ69" i="138"/>
  <c r="BK69" i="138" s="1"/>
  <c r="BL73" i="138"/>
  <c r="BK74" i="138"/>
  <c r="BI74" i="138"/>
  <c r="AY15" i="138"/>
  <c r="AX26" i="138"/>
  <c r="AX24" i="138" s="1"/>
  <c r="AY57" i="138"/>
  <c r="BJ57" i="138" s="1"/>
  <c r="AY72" i="138"/>
  <c r="BJ72" i="138" s="1"/>
  <c r="BO78" i="138"/>
  <c r="BB30" i="139"/>
  <c r="H22" i="98" s="1"/>
  <c r="BL57" i="138"/>
  <c r="BL54" i="138" s="1"/>
  <c r="B4" i="138" s="1"/>
  <c r="F12" i="98" s="1"/>
  <c r="BL66" i="138"/>
  <c r="BC67" i="138"/>
  <c r="BM67" i="138" s="1"/>
  <c r="BD67" i="138"/>
  <c r="BN67" i="138" s="1"/>
  <c r="BQ76" i="138"/>
  <c r="AZ65" i="138"/>
  <c r="BK65" i="138" s="1"/>
  <c r="AY65" i="138"/>
  <c r="BJ65" i="138" s="1"/>
  <c r="BI78" i="138"/>
  <c r="BH80" i="138"/>
  <c r="BQ80" i="138" s="1"/>
  <c r="BG80" i="138"/>
  <c r="BP80" i="138" s="1"/>
  <c r="BK66" i="136"/>
  <c r="BN75" i="136"/>
  <c r="BQ76" i="136"/>
  <c r="BA24" i="138"/>
  <c r="BD57" i="138"/>
  <c r="BN57" i="138" s="1"/>
  <c r="BD60" i="138"/>
  <c r="BN60" i="138" s="1"/>
  <c r="BC60" i="138"/>
  <c r="BM60" i="138" s="1"/>
  <c r="BI61" i="138"/>
  <c r="BG64" i="138"/>
  <c r="BP64" i="138" s="1"/>
  <c r="BD66" i="138"/>
  <c r="BN66" i="138" s="1"/>
  <c r="BG73" i="138"/>
  <c r="BP73" i="138" s="1"/>
  <c r="AY78" i="138"/>
  <c r="BJ78" i="138" s="1"/>
  <c r="AZ78" i="138"/>
  <c r="BK78" i="138" s="1"/>
  <c r="AX24" i="139"/>
  <c r="BM63" i="138"/>
  <c r="BI66" i="138"/>
  <c r="BN71" i="138"/>
  <c r="BD73" i="138"/>
  <c r="BN73" i="138" s="1"/>
  <c r="BC73" i="138"/>
  <c r="BM73" i="138" s="1"/>
  <c r="BO74" i="138"/>
  <c r="BQ74" i="138"/>
  <c r="BQ75" i="138"/>
  <c r="AZ77" i="138"/>
  <c r="BK77" i="138" s="1"/>
  <c r="AY77" i="138"/>
  <c r="BJ77" i="138" s="1"/>
  <c r="AY32" i="139"/>
  <c r="AY30" i="139" s="1"/>
  <c r="E22" i="98" s="1"/>
  <c r="AX32" i="139"/>
  <c r="AX30" i="139" s="1"/>
  <c r="BN58" i="138"/>
  <c r="BQ59" i="138"/>
  <c r="BO59" i="138"/>
  <c r="BO60" i="138"/>
  <c r="BO61" i="138"/>
  <c r="BP61" i="138"/>
  <c r="BP66" i="138"/>
  <c r="BO66" i="138"/>
  <c r="BO67" i="138"/>
  <c r="BO68" i="138"/>
  <c r="BO69" i="138"/>
  <c r="BP69" i="138"/>
  <c r="BK73" i="138"/>
  <c r="BO77" i="138"/>
  <c r="BN79" i="138"/>
  <c r="BK57" i="138"/>
  <c r="BP60" i="138"/>
  <c r="BJ62" i="138"/>
  <c r="BJ70" i="138"/>
  <c r="BH77" i="138"/>
  <c r="BQ77" i="138" s="1"/>
  <c r="BG77" i="138"/>
  <c r="BP77" i="138" s="1"/>
  <c r="BL79" i="138"/>
  <c r="AX23" i="139"/>
  <c r="C3" i="139" s="1"/>
  <c r="BL60" i="138"/>
  <c r="BL68" i="138"/>
  <c r="I22" i="98"/>
  <c r="AX26" i="128"/>
  <c r="AX24" i="128" s="1"/>
  <c r="BE24" i="128"/>
  <c r="BM56" i="128"/>
  <c r="BM57" i="128"/>
  <c r="BL60" i="128"/>
  <c r="BN60" i="128"/>
  <c r="BJ66" i="128"/>
  <c r="BH70" i="128"/>
  <c r="BQ70" i="128" s="1"/>
  <c r="BL71" i="128"/>
  <c r="BD72" i="128"/>
  <c r="BN72" i="128" s="1"/>
  <c r="BC72" i="128"/>
  <c r="BM72" i="128" s="1"/>
  <c r="BD73" i="128"/>
  <c r="BN73" i="128" s="1"/>
  <c r="BO74" i="128"/>
  <c r="BK75" i="128"/>
  <c r="BJ75" i="128"/>
  <c r="AY26" i="130"/>
  <c r="AY24" i="130" s="1"/>
  <c r="AX26" i="130"/>
  <c r="AX24" i="130" s="1"/>
  <c r="BG62" i="130"/>
  <c r="BP62" i="130" s="1"/>
  <c r="BH62" i="130"/>
  <c r="BQ62" i="130" s="1"/>
  <c r="BI70" i="128"/>
  <c r="BO73" i="128"/>
  <c r="BD60" i="130"/>
  <c r="BN60" i="130" s="1"/>
  <c r="BC60" i="130"/>
  <c r="BM60" i="130" s="1"/>
  <c r="AX14" i="128"/>
  <c r="BD57" i="128"/>
  <c r="BN57" i="128" s="1"/>
  <c r="BK58" i="128"/>
  <c r="BC60" i="128"/>
  <c r="BM60" i="128" s="1"/>
  <c r="BQ64" i="128"/>
  <c r="BC66" i="128"/>
  <c r="BM66" i="128" s="1"/>
  <c r="BD67" i="128"/>
  <c r="BN67" i="128" s="1"/>
  <c r="BC67" i="128"/>
  <c r="BM67" i="128" s="1"/>
  <c r="AY70" i="128"/>
  <c r="BJ70" i="128" s="1"/>
  <c r="AZ70" i="128"/>
  <c r="BK70" i="128" s="1"/>
  <c r="BD77" i="128"/>
  <c r="BN77" i="128" s="1"/>
  <c r="BC77" i="128"/>
  <c r="BM77" i="128" s="1"/>
  <c r="AY78" i="128"/>
  <c r="BJ78" i="128" s="1"/>
  <c r="AZ78" i="128"/>
  <c r="BK78" i="128" s="1"/>
  <c r="BH79" i="128"/>
  <c r="BQ79" i="128" s="1"/>
  <c r="BG79" i="128"/>
  <c r="BP79" i="128" s="1"/>
  <c r="BN80" i="128"/>
  <c r="BL80" i="128"/>
  <c r="BN59" i="130"/>
  <c r="BM59" i="130"/>
  <c r="BL59" i="130"/>
  <c r="AZ80" i="128"/>
  <c r="BK80" i="128" s="1"/>
  <c r="AY80" i="128"/>
  <c r="BJ80" i="128" s="1"/>
  <c r="BD59" i="128"/>
  <c r="BN59" i="128" s="1"/>
  <c r="BC59" i="128"/>
  <c r="BM59" i="128" s="1"/>
  <c r="BO61" i="128"/>
  <c r="BH68" i="128"/>
  <c r="BQ68" i="128" s="1"/>
  <c r="BG68" i="128"/>
  <c r="BP68" i="128" s="1"/>
  <c r="BI79" i="128"/>
  <c r="BD61" i="130"/>
  <c r="BN61" i="130" s="1"/>
  <c r="BC61" i="130"/>
  <c r="BM61" i="130" s="1"/>
  <c r="BI69" i="130"/>
  <c r="BK69" i="130"/>
  <c r="AY76" i="130"/>
  <c r="BJ76" i="130" s="1"/>
  <c r="AZ76" i="130"/>
  <c r="BK76" i="130" s="1"/>
  <c r="BQ59" i="128"/>
  <c r="BJ61" i="128"/>
  <c r="BI61" i="128"/>
  <c r="BH63" i="128"/>
  <c r="BQ63" i="128" s="1"/>
  <c r="BG63" i="128"/>
  <c r="BP63" i="128" s="1"/>
  <c r="BK64" i="128"/>
  <c r="BG64" i="128"/>
  <c r="BP64" i="128" s="1"/>
  <c r="BQ66" i="128"/>
  <c r="BO66" i="128"/>
  <c r="AZ73" i="128"/>
  <c r="BK73" i="128" s="1"/>
  <c r="AY73" i="128"/>
  <c r="BJ73" i="128" s="1"/>
  <c r="BL75" i="128"/>
  <c r="BD78" i="128"/>
  <c r="BN78" i="128" s="1"/>
  <c r="BC78" i="128"/>
  <c r="BM78" i="128" s="1"/>
  <c r="AZ79" i="128"/>
  <c r="BK79" i="128" s="1"/>
  <c r="AY79" i="128"/>
  <c r="BJ79" i="128" s="1"/>
  <c r="BC80" i="128"/>
  <c r="BM80" i="128" s="1"/>
  <c r="AX24" i="129"/>
  <c r="G17" i="98" s="1"/>
  <c r="BK57" i="130"/>
  <c r="BI57" i="130"/>
  <c r="BI54" i="130" s="1"/>
  <c r="B3" i="130" s="1"/>
  <c r="C8" i="98" s="1"/>
  <c r="BQ73" i="128"/>
  <c r="BK56" i="128"/>
  <c r="BQ58" i="128"/>
  <c r="BO58" i="128"/>
  <c r="BI67" i="128"/>
  <c r="AZ68" i="128"/>
  <c r="BK68" i="128" s="1"/>
  <c r="AY68" i="128"/>
  <c r="BJ68" i="128" s="1"/>
  <c r="BL69" i="128"/>
  <c r="BN69" i="128"/>
  <c r="BH71" i="128"/>
  <c r="BQ71" i="128" s="1"/>
  <c r="BG71" i="128"/>
  <c r="BP71" i="128" s="1"/>
  <c r="AY25" i="129"/>
  <c r="AX25" i="129"/>
  <c r="J17" i="98" s="1"/>
  <c r="AZ58" i="130"/>
  <c r="BK58" i="130" s="1"/>
  <c r="AY58" i="130"/>
  <c r="BJ58" i="130" s="1"/>
  <c r="BI56" i="128"/>
  <c r="BI59" i="128"/>
  <c r="BG59" i="128"/>
  <c r="BP59" i="128" s="1"/>
  <c r="BI60" i="128"/>
  <c r="AZ61" i="128"/>
  <c r="BK61" i="128" s="1"/>
  <c r="AZ63" i="128"/>
  <c r="BK63" i="128" s="1"/>
  <c r="AY63" i="128"/>
  <c r="BJ63" i="128" s="1"/>
  <c r="AY64" i="128"/>
  <c r="BJ64" i="128" s="1"/>
  <c r="BL64" i="128"/>
  <c r="BO76" i="128"/>
  <c r="BI77" i="128"/>
  <c r="BO79" i="128"/>
  <c r="BH80" i="128"/>
  <c r="BQ80" i="128" s="1"/>
  <c r="BG80" i="128"/>
  <c r="BP80" i="128" s="1"/>
  <c r="BE30" i="129"/>
  <c r="AY78" i="130"/>
  <c r="BJ78" i="130" s="1"/>
  <c r="AZ78" i="130"/>
  <c r="BK78" i="130" s="1"/>
  <c r="AY56" i="128"/>
  <c r="BJ56" i="128" s="1"/>
  <c r="BL62" i="128"/>
  <c r="AZ71" i="128"/>
  <c r="BK71" i="128" s="1"/>
  <c r="AY71" i="128"/>
  <c r="BJ71" i="128" s="1"/>
  <c r="BC74" i="128"/>
  <c r="BM74" i="128" s="1"/>
  <c r="BD74" i="128"/>
  <c r="BN74" i="128" s="1"/>
  <c r="BH78" i="128"/>
  <c r="BQ78" i="128" s="1"/>
  <c r="BC74" i="130"/>
  <c r="BM74" i="130" s="1"/>
  <c r="BD74" i="130"/>
  <c r="BN74" i="130" s="1"/>
  <c r="BN67" i="130"/>
  <c r="BL67" i="130"/>
  <c r="BD73" i="130"/>
  <c r="BN73" i="130" s="1"/>
  <c r="BC73" i="130"/>
  <c r="BM73" i="130" s="1"/>
  <c r="C18" i="98"/>
  <c r="BQ57" i="130"/>
  <c r="BK71" i="130"/>
  <c r="BQ73" i="130"/>
  <c r="AZ77" i="130"/>
  <c r="BK77" i="130" s="1"/>
  <c r="AY77" i="130"/>
  <c r="BJ77" i="130" s="1"/>
  <c r="BP77" i="128"/>
  <c r="BO77" i="128"/>
  <c r="BP78" i="128"/>
  <c r="AX23" i="129"/>
  <c r="D17" i="98" s="1"/>
  <c r="BI58" i="130"/>
  <c r="AY66" i="130"/>
  <c r="BJ66" i="130" s="1"/>
  <c r="AZ66" i="130"/>
  <c r="BK66" i="130" s="1"/>
  <c r="BC70" i="130"/>
  <c r="BM70" i="130" s="1"/>
  <c r="BD70" i="130"/>
  <c r="BN70" i="130" s="1"/>
  <c r="AZ72" i="130"/>
  <c r="BK72" i="130" s="1"/>
  <c r="AY72" i="130"/>
  <c r="BJ72" i="130" s="1"/>
  <c r="AX32" i="131"/>
  <c r="AX30" i="131" s="1"/>
  <c r="AY32" i="131"/>
  <c r="AY30" i="131" s="1"/>
  <c r="BH65" i="130"/>
  <c r="BQ65" i="130" s="1"/>
  <c r="BG65" i="130"/>
  <c r="BP65" i="130" s="1"/>
  <c r="BO74" i="130"/>
  <c r="AY23" i="131"/>
  <c r="AX23" i="131"/>
  <c r="AY57" i="130"/>
  <c r="BJ57" i="130" s="1"/>
  <c r="BL62" i="130"/>
  <c r="BD66" i="130"/>
  <c r="BN66" i="130" s="1"/>
  <c r="BH70" i="130"/>
  <c r="BQ70" i="130" s="1"/>
  <c r="BL71" i="130"/>
  <c r="BI71" i="130"/>
  <c r="BD72" i="130"/>
  <c r="BN72" i="130" s="1"/>
  <c r="F17" i="98"/>
  <c r="AY15" i="130"/>
  <c r="AX15" i="130"/>
  <c r="BQ60" i="130"/>
  <c r="BO60" i="130"/>
  <c r="BH61" i="130"/>
  <c r="BQ61" i="130" s="1"/>
  <c r="BG61" i="130"/>
  <c r="BP61" i="130" s="1"/>
  <c r="BI70" i="130"/>
  <c r="BJ70" i="130"/>
  <c r="BH77" i="130"/>
  <c r="BQ77" i="130" s="1"/>
  <c r="BG77" i="130"/>
  <c r="BP77" i="130" s="1"/>
  <c r="BL56" i="130"/>
  <c r="BQ58" i="130"/>
  <c r="BO58" i="130"/>
  <c r="BO54" i="130" s="1"/>
  <c r="B5" i="130" s="1"/>
  <c r="I8" i="98" s="1"/>
  <c r="BI60" i="130"/>
  <c r="AZ65" i="130"/>
  <c r="BK65" i="130" s="1"/>
  <c r="AY65" i="130"/>
  <c r="BJ65" i="130" s="1"/>
  <c r="BG66" i="130"/>
  <c r="BP66" i="130" s="1"/>
  <c r="BH66" i="130"/>
  <c r="BQ66" i="130" s="1"/>
  <c r="AY68" i="130"/>
  <c r="BJ68" i="130" s="1"/>
  <c r="BD69" i="130"/>
  <c r="BN69" i="130" s="1"/>
  <c r="BC69" i="130"/>
  <c r="BM69" i="130" s="1"/>
  <c r="BO71" i="130"/>
  <c r="BH72" i="130"/>
  <c r="BQ72" i="130" s="1"/>
  <c r="BG72" i="130"/>
  <c r="BP72" i="130" s="1"/>
  <c r="BL75" i="130"/>
  <c r="BO61" i="130"/>
  <c r="BH78" i="130"/>
  <c r="BQ78" i="130" s="1"/>
  <c r="BA24" i="132"/>
  <c r="BK64" i="132"/>
  <c r="BI64" i="132"/>
  <c r="AZ70" i="132"/>
  <c r="BK70" i="132" s="1"/>
  <c r="AY70" i="132"/>
  <c r="BJ70" i="132" s="1"/>
  <c r="AY77" i="132"/>
  <c r="BJ77" i="132" s="1"/>
  <c r="AZ77" i="132"/>
  <c r="BK77" i="132" s="1"/>
  <c r="I19" i="98"/>
  <c r="K19" i="98"/>
  <c r="BP59" i="132"/>
  <c r="BO59" i="132"/>
  <c r="BD66" i="132"/>
  <c r="BN66" i="132" s="1"/>
  <c r="BC66" i="132"/>
  <c r="BM66" i="132" s="1"/>
  <c r="BO63" i="130"/>
  <c r="AY15" i="132"/>
  <c r="AZ56" i="132"/>
  <c r="BK56" i="132" s="1"/>
  <c r="AY56" i="132"/>
  <c r="BJ56" i="132" s="1"/>
  <c r="BD60" i="132"/>
  <c r="BN60" i="132" s="1"/>
  <c r="BC60" i="132"/>
  <c r="BM60" i="132" s="1"/>
  <c r="BM64" i="132"/>
  <c r="BL64" i="132"/>
  <c r="BD70" i="132"/>
  <c r="BN70" i="132" s="1"/>
  <c r="BC70" i="132"/>
  <c r="BM70" i="132" s="1"/>
  <c r="AZ71" i="132"/>
  <c r="BK71" i="132" s="1"/>
  <c r="AY71" i="132"/>
  <c r="BJ71" i="132" s="1"/>
  <c r="BQ72" i="132"/>
  <c r="BI62" i="130"/>
  <c r="BQ68" i="130"/>
  <c r="BO69" i="130"/>
  <c r="BP70" i="130"/>
  <c r="BG73" i="130"/>
  <c r="BP73" i="130" s="1"/>
  <c r="BH74" i="130"/>
  <c r="BQ74" i="130" s="1"/>
  <c r="BD24" i="132"/>
  <c r="BH66" i="132"/>
  <c r="BQ66" i="132" s="1"/>
  <c r="BG66" i="132"/>
  <c r="BP66" i="132" s="1"/>
  <c r="BH69" i="132"/>
  <c r="BQ69" i="132" s="1"/>
  <c r="BG69" i="132"/>
  <c r="BP69" i="132" s="1"/>
  <c r="BN71" i="132"/>
  <c r="BC56" i="132"/>
  <c r="BM56" i="132" s="1"/>
  <c r="BD56" i="132"/>
  <c r="BN56" i="132" s="1"/>
  <c r="BG60" i="132"/>
  <c r="BP60" i="132" s="1"/>
  <c r="BH60" i="132"/>
  <c r="BQ60" i="132" s="1"/>
  <c r="BL68" i="132"/>
  <c r="BH70" i="132"/>
  <c r="BQ70" i="132" s="1"/>
  <c r="BG70" i="132"/>
  <c r="BP70" i="132" s="1"/>
  <c r="BH76" i="132"/>
  <c r="BQ76" i="132" s="1"/>
  <c r="BG76" i="132"/>
  <c r="BP76" i="132" s="1"/>
  <c r="AZ69" i="132"/>
  <c r="BK69" i="132" s="1"/>
  <c r="AY69" i="132"/>
  <c r="BJ69" i="132" s="1"/>
  <c r="BC79" i="132"/>
  <c r="BM79" i="132" s="1"/>
  <c r="BD79" i="132"/>
  <c r="BN79" i="132" s="1"/>
  <c r="BN63" i="130"/>
  <c r="BO65" i="130"/>
  <c r="BO77" i="130"/>
  <c r="BP78" i="130"/>
  <c r="BL79" i="130"/>
  <c r="AX26" i="132"/>
  <c r="AX24" i="132" s="1"/>
  <c r="BI60" i="132"/>
  <c r="BH64" i="132"/>
  <c r="BQ64" i="132" s="1"/>
  <c r="BG64" i="132"/>
  <c r="BP64" i="132" s="1"/>
  <c r="BD65" i="132"/>
  <c r="BN65" i="132" s="1"/>
  <c r="BC65" i="132"/>
  <c r="BM65" i="132" s="1"/>
  <c r="BO68" i="132"/>
  <c r="BP68" i="132"/>
  <c r="BD30" i="133"/>
  <c r="J19" i="98" s="1"/>
  <c r="BA30" i="133"/>
  <c r="G19" i="98" s="1"/>
  <c r="BM80" i="130"/>
  <c r="AZ66" i="132"/>
  <c r="BK66" i="132" s="1"/>
  <c r="AY66" i="132"/>
  <c r="BJ66" i="132" s="1"/>
  <c r="BP74" i="132"/>
  <c r="BI76" i="132"/>
  <c r="BI66" i="134"/>
  <c r="BK66" i="134"/>
  <c r="BI56" i="132"/>
  <c r="AY64" i="132"/>
  <c r="BJ64" i="132" s="1"/>
  <c r="BO67" i="132"/>
  <c r="BC68" i="132"/>
  <c r="BM68" i="132" s="1"/>
  <c r="BO73" i="132"/>
  <c r="AZ76" i="132"/>
  <c r="BK76" i="132" s="1"/>
  <c r="AY76" i="132"/>
  <c r="BJ76" i="132" s="1"/>
  <c r="BL78" i="132"/>
  <c r="BL70" i="134"/>
  <c r="BN70" i="134"/>
  <c r="BL63" i="132"/>
  <c r="BL54" i="132" s="1"/>
  <c r="B4" i="132" s="1"/>
  <c r="F9" i="98" s="1"/>
  <c r="BG73" i="132"/>
  <c r="BP73" i="132" s="1"/>
  <c r="BH73" i="132"/>
  <c r="BQ73" i="132" s="1"/>
  <c r="BH74" i="132"/>
  <c r="BQ74" i="132" s="1"/>
  <c r="BL76" i="132"/>
  <c r="BM77" i="132"/>
  <c r="BK78" i="132"/>
  <c r="BL80" i="132"/>
  <c r="BO60" i="134"/>
  <c r="BO69" i="134"/>
  <c r="AZ64" i="134"/>
  <c r="BK64" i="134" s="1"/>
  <c r="AY64" i="134"/>
  <c r="BJ64" i="134" s="1"/>
  <c r="BJ59" i="132"/>
  <c r="BI67" i="132"/>
  <c r="BL69" i="132"/>
  <c r="BM74" i="132"/>
  <c r="BM75" i="132"/>
  <c r="BL75" i="132"/>
  <c r="BO77" i="132"/>
  <c r="BO78" i="132"/>
  <c r="BA24" i="134"/>
  <c r="BN57" i="132"/>
  <c r="BJ67" i="132"/>
  <c r="BL73" i="132"/>
  <c r="BQ78" i="132"/>
  <c r="BO79" i="132"/>
  <c r="C19" i="98"/>
  <c r="BO58" i="132"/>
  <c r="BC59" i="132"/>
  <c r="BM59" i="132" s="1"/>
  <c r="BG63" i="132"/>
  <c r="BP63" i="132" s="1"/>
  <c r="AZ68" i="132"/>
  <c r="BK68" i="132" s="1"/>
  <c r="BO71" i="132"/>
  <c r="BD72" i="132"/>
  <c r="BN72" i="132" s="1"/>
  <c r="BD75" i="132"/>
  <c r="BN75" i="132" s="1"/>
  <c r="BH72" i="134"/>
  <c r="BQ72" i="134" s="1"/>
  <c r="BG72" i="134"/>
  <c r="BP72" i="134" s="1"/>
  <c r="BB30" i="133"/>
  <c r="H19" i="98" s="1"/>
  <c r="BO62" i="134"/>
  <c r="BL64" i="134"/>
  <c r="BM64" i="134"/>
  <c r="BG69" i="134"/>
  <c r="BP69" i="134" s="1"/>
  <c r="BH69" i="134"/>
  <c r="BQ69" i="134" s="1"/>
  <c r="BI72" i="134"/>
  <c r="BK72" i="134"/>
  <c r="BO75" i="134"/>
  <c r="BP75" i="134"/>
  <c r="BD24" i="134"/>
  <c r="BC59" i="134"/>
  <c r="BM59" i="134" s="1"/>
  <c r="BD59" i="134"/>
  <c r="BN59" i="134" s="1"/>
  <c r="BK60" i="134"/>
  <c r="BI60" i="134"/>
  <c r="AX14" i="134"/>
  <c r="BL58" i="134"/>
  <c r="BI58" i="134"/>
  <c r="BI69" i="134"/>
  <c r="BK69" i="134"/>
  <c r="BJ69" i="134"/>
  <c r="BC80" i="132"/>
  <c r="BM80" i="132" s="1"/>
  <c r="AY26" i="134"/>
  <c r="AY24" i="134" s="1"/>
  <c r="BI56" i="134"/>
  <c r="BK58" i="134"/>
  <c r="BJ60" i="134"/>
  <c r="BI62" i="134"/>
  <c r="BJ70" i="134"/>
  <c r="BK70" i="134"/>
  <c r="BC74" i="134"/>
  <c r="BM74" i="134" s="1"/>
  <c r="AZ73" i="134"/>
  <c r="BK73" i="134" s="1"/>
  <c r="AY73" i="134"/>
  <c r="BJ73" i="134" s="1"/>
  <c r="AZ77" i="134"/>
  <c r="BK77" i="134" s="1"/>
  <c r="AY77" i="134"/>
  <c r="BJ77" i="134" s="1"/>
  <c r="BN56" i="134"/>
  <c r="BL56" i="134"/>
  <c r="BI59" i="134"/>
  <c r="BN60" i="134"/>
  <c r="BL60" i="134"/>
  <c r="BN63" i="134"/>
  <c r="BC66" i="134"/>
  <c r="BM66" i="134" s="1"/>
  <c r="BP67" i="134"/>
  <c r="BL73" i="134"/>
  <c r="BQ80" i="134"/>
  <c r="BO80" i="134"/>
  <c r="BD30" i="135"/>
  <c r="J20" i="98" s="1"/>
  <c r="BQ57" i="134"/>
  <c r="BO57" i="134"/>
  <c r="BQ58" i="134"/>
  <c r="BO58" i="134"/>
  <c r="BI61" i="134"/>
  <c r="BG61" i="134"/>
  <c r="BP61" i="134" s="1"/>
  <c r="BH61" i="134"/>
  <c r="BQ61" i="134" s="1"/>
  <c r="BI64" i="134"/>
  <c r="BM65" i="134"/>
  <c r="BL65" i="134"/>
  <c r="BO66" i="134"/>
  <c r="BQ66" i="134"/>
  <c r="BD69" i="134"/>
  <c r="BN69" i="134" s="1"/>
  <c r="BC69" i="134"/>
  <c r="BM69" i="134" s="1"/>
  <c r="BD73" i="134"/>
  <c r="BN73" i="134" s="1"/>
  <c r="BC73" i="134"/>
  <c r="BM73" i="134" s="1"/>
  <c r="AZ78" i="134"/>
  <c r="BK78" i="134" s="1"/>
  <c r="AY78" i="134"/>
  <c r="BJ78" i="134" s="1"/>
  <c r="BO61" i="134"/>
  <c r="BP74" i="134"/>
  <c r="BO74" i="134"/>
  <c r="BQ74" i="134"/>
  <c r="BI80" i="134"/>
  <c r="BL68" i="134"/>
  <c r="BI75" i="134"/>
  <c r="BD67" i="134"/>
  <c r="BN67" i="134" s="1"/>
  <c r="BN76" i="134"/>
  <c r="BL76" i="134"/>
  <c r="AY32" i="135"/>
  <c r="AY30" i="135" s="1"/>
  <c r="E20" i="98" s="1"/>
  <c r="AX32" i="135"/>
  <c r="AX30" i="135" s="1"/>
  <c r="D20" i="98" s="1"/>
  <c r="BJ57" i="134"/>
  <c r="BI67" i="134"/>
  <c r="BO68" i="134"/>
  <c r="BI74" i="134"/>
  <c r="BI78" i="134"/>
  <c r="BM79" i="134"/>
  <c r="BL79" i="134"/>
  <c r="BQ59" i="134"/>
  <c r="BO59" i="134"/>
  <c r="BC60" i="134"/>
  <c r="BM60" i="134" s="1"/>
  <c r="BH63" i="134"/>
  <c r="BQ63" i="134" s="1"/>
  <c r="BP64" i="134"/>
  <c r="BO64" i="134"/>
  <c r="BD65" i="134"/>
  <c r="BN65" i="134" s="1"/>
  <c r="BN66" i="134"/>
  <c r="BM71" i="134"/>
  <c r="AY72" i="134"/>
  <c r="BJ72" i="134" s="1"/>
  <c r="BN74" i="134"/>
  <c r="BL74" i="134"/>
  <c r="BH77" i="134"/>
  <c r="BQ77" i="134" s="1"/>
  <c r="BG77" i="134"/>
  <c r="BP77" i="134" s="1"/>
  <c r="BM78" i="134"/>
  <c r="BO77" i="134"/>
  <c r="I20" i="98"/>
  <c r="AY26" i="124"/>
  <c r="AY24" i="124" s="1"/>
  <c r="AX26" i="124"/>
  <c r="AX24" i="124" s="1"/>
  <c r="AX16" i="124"/>
  <c r="AY23" i="125"/>
  <c r="AX14" i="124"/>
  <c r="BI54" i="124"/>
  <c r="B3" i="124" s="1"/>
  <c r="C5" i="98" s="1"/>
  <c r="AX32" i="125"/>
  <c r="AX30" i="125" s="1"/>
  <c r="D15" i="98" s="1"/>
  <c r="AY32" i="125"/>
  <c r="AY30" i="125" s="1"/>
  <c r="BO56" i="124"/>
  <c r="BO54" i="124" s="1"/>
  <c r="B5" i="124" s="1"/>
  <c r="I5" i="98" s="1"/>
  <c r="BL54" i="124"/>
  <c r="B4" i="124" s="1"/>
  <c r="F5" i="98" s="1"/>
  <c r="G15" i="98"/>
  <c r="BM56" i="126"/>
  <c r="BN56" i="126"/>
  <c r="BL56" i="126"/>
  <c r="BC59" i="126"/>
  <c r="BM59" i="126" s="1"/>
  <c r="BD59" i="126"/>
  <c r="BN59" i="126" s="1"/>
  <c r="BI62" i="126"/>
  <c r="BD68" i="126"/>
  <c r="BN68" i="126" s="1"/>
  <c r="BC68" i="126"/>
  <c r="BM68" i="126" s="1"/>
  <c r="BI69" i="126"/>
  <c r="C16" i="98"/>
  <c r="AY32" i="127"/>
  <c r="AY30" i="127" s="1"/>
  <c r="AX32" i="127"/>
  <c r="AX30" i="127" s="1"/>
  <c r="BC65" i="126"/>
  <c r="BM65" i="126" s="1"/>
  <c r="BD65" i="126"/>
  <c r="BN65" i="126" s="1"/>
  <c r="BO70" i="126"/>
  <c r="BP70" i="126"/>
  <c r="AZ73" i="126"/>
  <c r="BK73" i="126" s="1"/>
  <c r="AY73" i="126"/>
  <c r="BJ73" i="126" s="1"/>
  <c r="BD76" i="126"/>
  <c r="BN76" i="126" s="1"/>
  <c r="BC76" i="126"/>
  <c r="BM76" i="126" s="1"/>
  <c r="AZ80" i="126"/>
  <c r="BK80" i="126" s="1"/>
  <c r="AY80" i="126"/>
  <c r="BJ80" i="126" s="1"/>
  <c r="BB30" i="125"/>
  <c r="H15" i="98" s="1"/>
  <c r="BC58" i="126"/>
  <c r="BM58" i="126" s="1"/>
  <c r="BD58" i="126"/>
  <c r="BN58" i="126" s="1"/>
  <c r="BK59" i="126"/>
  <c r="BI59" i="126"/>
  <c r="BD61" i="126"/>
  <c r="BN61" i="126" s="1"/>
  <c r="BC61" i="126"/>
  <c r="BM61" i="126" s="1"/>
  <c r="BD77" i="126"/>
  <c r="BN77" i="126" s="1"/>
  <c r="BC77" i="126"/>
  <c r="BM77" i="126" s="1"/>
  <c r="K16" i="98"/>
  <c r="BE24" i="126"/>
  <c r="BK60" i="126"/>
  <c r="BL62" i="126"/>
  <c r="BN62" i="126"/>
  <c r="BH65" i="126"/>
  <c r="BQ65" i="126" s="1"/>
  <c r="BG65" i="126"/>
  <c r="BP65" i="126" s="1"/>
  <c r="BL66" i="126"/>
  <c r="BD69" i="126"/>
  <c r="BN69" i="126" s="1"/>
  <c r="BC69" i="126"/>
  <c r="BM69" i="126" s="1"/>
  <c r="BJ70" i="126"/>
  <c r="BI70" i="126"/>
  <c r="BC73" i="126"/>
  <c r="BM73" i="126" s="1"/>
  <c r="BD73" i="126"/>
  <c r="BN73" i="126" s="1"/>
  <c r="BO77" i="126"/>
  <c r="AY57" i="126"/>
  <c r="BJ57" i="126" s="1"/>
  <c r="BJ59" i="126"/>
  <c r="BG61" i="126"/>
  <c r="BP61" i="126" s="1"/>
  <c r="BH61" i="126"/>
  <c r="BQ61" i="126" s="1"/>
  <c r="BO69" i="126"/>
  <c r="BG72" i="126"/>
  <c r="BP72" i="126" s="1"/>
  <c r="BM57" i="126"/>
  <c r="BD60" i="126"/>
  <c r="BN60" i="126" s="1"/>
  <c r="BC60" i="126"/>
  <c r="BM60" i="126" s="1"/>
  <c r="BH73" i="126"/>
  <c r="BQ73" i="126" s="1"/>
  <c r="BG73" i="126"/>
  <c r="BP73" i="126" s="1"/>
  <c r="AY24" i="127"/>
  <c r="AX24" i="127"/>
  <c r="G16" i="98" s="1"/>
  <c r="BO66" i="126"/>
  <c r="BL70" i="126"/>
  <c r="BN70" i="126"/>
  <c r="BH71" i="126"/>
  <c r="BQ71" i="126" s="1"/>
  <c r="BQ75" i="126"/>
  <c r="BJ78" i="126"/>
  <c r="AZ65" i="126"/>
  <c r="BK65" i="126" s="1"/>
  <c r="AY65" i="126"/>
  <c r="BJ65" i="126" s="1"/>
  <c r="BM72" i="126"/>
  <c r="BL72" i="126"/>
  <c r="BH77" i="126"/>
  <c r="BQ77" i="126" s="1"/>
  <c r="BG77" i="126"/>
  <c r="BP77" i="126" s="1"/>
  <c r="BL78" i="126"/>
  <c r="BD57" i="126"/>
  <c r="BN57" i="126" s="1"/>
  <c r="BO60" i="126"/>
  <c r="BO54" i="126" s="1"/>
  <c r="B5" i="126" s="1"/>
  <c r="I6" i="98" s="1"/>
  <c r="BO61" i="126"/>
  <c r="BH63" i="126"/>
  <c r="BQ63" i="126" s="1"/>
  <c r="BG64" i="126"/>
  <c r="BP64" i="126" s="1"/>
  <c r="BD67" i="126"/>
  <c r="BN67" i="126" s="1"/>
  <c r="BQ68" i="126"/>
  <c r="BO68" i="126"/>
  <c r="AY23" i="127"/>
  <c r="AX23" i="127"/>
  <c r="BB30" i="127"/>
  <c r="BM64" i="126"/>
  <c r="BL64" i="126"/>
  <c r="BI74" i="126"/>
  <c r="BI77" i="126"/>
  <c r="BG57" i="126"/>
  <c r="BP57" i="126" s="1"/>
  <c r="BI58" i="126"/>
  <c r="BJ61" i="126"/>
  <c r="BN64" i="126"/>
  <c r="AZ69" i="126"/>
  <c r="BK69" i="126" s="1"/>
  <c r="BL74" i="126"/>
  <c r="AZ77" i="126"/>
  <c r="BK77" i="126" s="1"/>
  <c r="AY77" i="126"/>
  <c r="BJ77" i="126" s="1"/>
  <c r="BP76" i="126"/>
  <c r="BL80" i="126"/>
  <c r="BI67" i="126"/>
  <c r="BL76" i="126"/>
  <c r="I16" i="98"/>
  <c r="AY26" i="122"/>
  <c r="AY24" i="122" s="1"/>
  <c r="AX26" i="122"/>
  <c r="AX24" i="122" s="1"/>
  <c r="BI54" i="122"/>
  <c r="B3" i="122" s="1"/>
  <c r="C4" i="98" s="1"/>
  <c r="BK56" i="122"/>
  <c r="C14" i="98"/>
  <c r="AY32" i="123"/>
  <c r="AY30" i="123" s="1"/>
  <c r="AX32" i="123"/>
  <c r="AX30" i="123" s="1"/>
  <c r="BC56" i="122"/>
  <c r="BM56" i="122" s="1"/>
  <c r="BN56" i="122"/>
  <c r="K14" i="98"/>
  <c r="AY56" i="122"/>
  <c r="BJ56" i="122" s="1"/>
  <c r="AY23" i="123"/>
  <c r="AX23" i="123"/>
  <c r="BO54" i="122"/>
  <c r="B5" i="122" s="1"/>
  <c r="I4" i="98" s="1"/>
  <c r="I14" i="98"/>
  <c r="BO54" i="138" l="1"/>
  <c r="B5" i="138" s="1"/>
  <c r="I12" i="98" s="1"/>
  <c r="BL54" i="128"/>
  <c r="B4" i="128" s="1"/>
  <c r="F7" i="98" s="1"/>
  <c r="BO54" i="128"/>
  <c r="B5" i="128" s="1"/>
  <c r="I7" i="98" s="1"/>
  <c r="BI54" i="126"/>
  <c r="B3" i="126" s="1"/>
  <c r="C6" i="98" s="1"/>
  <c r="C4" i="139"/>
  <c r="G22" i="98" s="1"/>
  <c r="K21" i="98"/>
  <c r="E14" i="98"/>
  <c r="E15" i="98"/>
  <c r="D22" i="98"/>
  <c r="BJ54" i="124"/>
  <c r="C3" i="124" s="1"/>
  <c r="D5" i="98" s="1"/>
  <c r="BP54" i="122"/>
  <c r="C5" i="122" s="1"/>
  <c r="J4" i="98" s="1"/>
  <c r="D16" i="98"/>
  <c r="D18" i="98"/>
  <c r="J18" i="98"/>
  <c r="E16" i="98"/>
  <c r="G14" i="98"/>
  <c r="BM54" i="122"/>
  <c r="C4" i="122" s="1"/>
  <c r="G4" i="98" s="1"/>
  <c r="BJ54" i="130"/>
  <c r="C3" i="130" s="1"/>
  <c r="D8" i="98" s="1"/>
  <c r="BK54" i="130"/>
  <c r="D3" i="130" s="1"/>
  <c r="E8" i="98" s="1"/>
  <c r="BP54" i="130"/>
  <c r="C5" i="130" s="1"/>
  <c r="J8" i="98" s="1"/>
  <c r="E18" i="98"/>
  <c r="BQ54" i="126"/>
  <c r="D5" i="126" s="1"/>
  <c r="K6" i="98" s="1"/>
  <c r="BP54" i="124"/>
  <c r="C5" i="124" s="1"/>
  <c r="J5" i="98" s="1"/>
  <c r="BJ54" i="132"/>
  <c r="C3" i="132" s="1"/>
  <c r="D9" i="98" s="1"/>
  <c r="BP54" i="138"/>
  <c r="C5" i="138" s="1"/>
  <c r="J12" i="98" s="1"/>
  <c r="BQ54" i="134"/>
  <c r="D5" i="134" s="1"/>
  <c r="K10" i="98" s="1"/>
  <c r="K17" i="98"/>
  <c r="BK54" i="138"/>
  <c r="D3" i="138" s="1"/>
  <c r="E12" i="98" s="1"/>
  <c r="D14" i="98"/>
  <c r="BK54" i="134"/>
  <c r="BP54" i="126"/>
  <c r="C5" i="126" s="1"/>
  <c r="J6" i="98" s="1"/>
  <c r="BK54" i="136"/>
  <c r="D3" i="136" s="1"/>
  <c r="E11" i="98" s="1"/>
  <c r="BN54" i="138"/>
  <c r="D4" i="138" s="1"/>
  <c r="H12" i="98" s="1"/>
  <c r="BJ54" i="136"/>
  <c r="C3" i="136" s="1"/>
  <c r="D11" i="98" s="1"/>
  <c r="BN54" i="136"/>
  <c r="D4" i="136" s="1"/>
  <c r="H11" i="98" s="1"/>
  <c r="BP54" i="136"/>
  <c r="C5" i="136" s="1"/>
  <c r="J11" i="98" s="1"/>
  <c r="BM54" i="138"/>
  <c r="C4" i="138" s="1"/>
  <c r="G12" i="98" s="1"/>
  <c r="BQ54" i="136"/>
  <c r="D5" i="136" s="1"/>
  <c r="K11" i="98" s="1"/>
  <c r="BQ54" i="138"/>
  <c r="D5" i="138" s="1"/>
  <c r="K12" i="98" s="1"/>
  <c r="D21" i="98"/>
  <c r="BI54" i="138"/>
  <c r="B3" i="138" s="1"/>
  <c r="C12" i="98" s="1"/>
  <c r="BJ54" i="138"/>
  <c r="C3" i="138" s="1"/>
  <c r="D12" i="98" s="1"/>
  <c r="BM54" i="136"/>
  <c r="C4" i="136" s="1"/>
  <c r="G11" i="98" s="1"/>
  <c r="BJ54" i="134"/>
  <c r="C3" i="134" s="1"/>
  <c r="D10" i="98" s="1"/>
  <c r="BP54" i="132"/>
  <c r="C5" i="132" s="1"/>
  <c r="J9" i="98" s="1"/>
  <c r="D3" i="134"/>
  <c r="E10" i="98" s="1"/>
  <c r="BQ54" i="132"/>
  <c r="D5" i="132" s="1"/>
  <c r="K9" i="98" s="1"/>
  <c r="BN54" i="128"/>
  <c r="D4" i="128" s="1"/>
  <c r="H7" i="98" s="1"/>
  <c r="BQ54" i="130"/>
  <c r="D5" i="130" s="1"/>
  <c r="K8" i="98" s="1"/>
  <c r="BJ54" i="128"/>
  <c r="C3" i="128" s="1"/>
  <c r="D7" i="98" s="1"/>
  <c r="BP54" i="134"/>
  <c r="C5" i="134" s="1"/>
  <c r="J10" i="98" s="1"/>
  <c r="BM54" i="128"/>
  <c r="C4" i="128" s="1"/>
  <c r="G7" i="98" s="1"/>
  <c r="BM54" i="134"/>
  <c r="C4" i="134" s="1"/>
  <c r="G10" i="98" s="1"/>
  <c r="BK54" i="128"/>
  <c r="D3" i="128" s="1"/>
  <c r="E7" i="98" s="1"/>
  <c r="BL54" i="134"/>
  <c r="B4" i="134" s="1"/>
  <c r="F10" i="98" s="1"/>
  <c r="BI54" i="134"/>
  <c r="B3" i="134" s="1"/>
  <c r="C10" i="98" s="1"/>
  <c r="BQ54" i="128"/>
  <c r="D5" i="128" s="1"/>
  <c r="K7" i="98" s="1"/>
  <c r="BN54" i="134"/>
  <c r="D4" i="134" s="1"/>
  <c r="H10" i="98" s="1"/>
  <c r="BO54" i="132"/>
  <c r="B5" i="132" s="1"/>
  <c r="I9" i="98" s="1"/>
  <c r="BP54" i="128"/>
  <c r="C5" i="128" s="1"/>
  <c r="J7" i="98" s="1"/>
  <c r="BK54" i="132"/>
  <c r="D3" i="132" s="1"/>
  <c r="E9" i="98" s="1"/>
  <c r="BO54" i="134"/>
  <c r="B5" i="134" s="1"/>
  <c r="I10" i="98" s="1"/>
  <c r="BL54" i="130"/>
  <c r="B4" i="130" s="1"/>
  <c r="F8" i="98" s="1"/>
  <c r="BI54" i="128"/>
  <c r="B3" i="128" s="1"/>
  <c r="C7" i="98" s="1"/>
  <c r="BN54" i="130"/>
  <c r="D4" i="130" s="1"/>
  <c r="H8" i="98" s="1"/>
  <c r="BM54" i="132"/>
  <c r="C4" i="132" s="1"/>
  <c r="G9" i="98" s="1"/>
  <c r="BI54" i="132"/>
  <c r="B3" i="132" s="1"/>
  <c r="C9" i="98" s="1"/>
  <c r="BN54" i="132"/>
  <c r="D4" i="132" s="1"/>
  <c r="H9" i="98" s="1"/>
  <c r="BM54" i="130"/>
  <c r="C4" i="130" s="1"/>
  <c r="G8" i="98" s="1"/>
  <c r="BM54" i="124"/>
  <c r="C4" i="124" s="1"/>
  <c r="G5" i="98" s="1"/>
  <c r="BK54" i="126"/>
  <c r="D3" i="126" s="1"/>
  <c r="E6" i="98" s="1"/>
  <c r="BN54" i="124"/>
  <c r="D4" i="124" s="1"/>
  <c r="H5" i="98" s="1"/>
  <c r="BK54" i="124"/>
  <c r="D3" i="124" s="1"/>
  <c r="E5" i="98" s="1"/>
  <c r="BL54" i="126"/>
  <c r="B4" i="126" s="1"/>
  <c r="F6" i="98" s="1"/>
  <c r="BN54" i="126"/>
  <c r="D4" i="126" s="1"/>
  <c r="H6" i="98" s="1"/>
  <c r="BM54" i="126"/>
  <c r="C4" i="126" s="1"/>
  <c r="G6" i="98" s="1"/>
  <c r="BJ54" i="126"/>
  <c r="C3" i="126" s="1"/>
  <c r="D6" i="98" s="1"/>
  <c r="BQ54" i="124"/>
  <c r="D5" i="124" s="1"/>
  <c r="K5" i="98" s="1"/>
  <c r="H16" i="98"/>
  <c r="BQ54" i="122"/>
  <c r="D5" i="122" s="1"/>
  <c r="K4" i="98" s="1"/>
  <c r="BJ54" i="122"/>
  <c r="C3" i="122" s="1"/>
  <c r="D4" i="98" s="1"/>
  <c r="BN54" i="122"/>
  <c r="D4" i="122" s="1"/>
  <c r="H4" i="98" s="1"/>
  <c r="BK54" i="122"/>
  <c r="D3" i="122" s="1"/>
  <c r="E4" i="98" s="1"/>
  <c r="BL54" i="122"/>
  <c r="B4" i="122" s="1"/>
  <c r="F4" i="98" s="1"/>
  <c r="N31" i="67" l="1"/>
  <c r="N32" i="67"/>
  <c r="N33" i="67"/>
  <c r="N34" i="67"/>
  <c r="N35" i="67"/>
  <c r="N36" i="67"/>
  <c r="N30" i="67"/>
  <c r="C65" i="67" l="1"/>
  <c r="E67" i="67" s="1"/>
  <c r="D67" i="67" l="1"/>
  <c r="O32" i="67"/>
  <c r="O33" i="67"/>
  <c r="O34" i="67"/>
  <c r="O35" i="67"/>
  <c r="O36" i="67"/>
  <c r="D93" i="67" l="1"/>
  <c r="C38" i="67"/>
  <c r="C99" i="67"/>
  <c r="C93" i="67"/>
  <c r="B97" i="67"/>
  <c r="B103" i="67" a="1"/>
  <c r="B103" i="67" s="1"/>
  <c r="B8" i="148" s="1"/>
  <c r="B104" i="67" a="1"/>
  <c r="B104" i="67" s="1"/>
  <c r="B8" i="149" s="1"/>
  <c r="B105" i="67" a="1"/>
  <c r="B105" i="67" s="1"/>
  <c r="B8" i="150" s="1"/>
  <c r="B102" i="67" a="1"/>
  <c r="B102" i="67" s="1"/>
  <c r="O30" i="67"/>
  <c r="O31" i="67"/>
  <c r="B13" i="98"/>
  <c r="B3" i="98"/>
  <c r="B36" i="98" l="1"/>
  <c r="A27" i="150"/>
  <c r="B35" i="98"/>
  <c r="A27" i="149"/>
  <c r="B34" i="98"/>
  <c r="A27" i="148"/>
  <c r="A31" i="150"/>
  <c r="A31" i="149"/>
  <c r="A31" i="148"/>
  <c r="BE56" i="97"/>
  <c r="BD56" i="97"/>
  <c r="BB56" i="97"/>
  <c r="BA56" i="97"/>
  <c r="AY56" i="97"/>
  <c r="AX56" i="97"/>
  <c r="BE55" i="97"/>
  <c r="BD55" i="97"/>
  <c r="BB55" i="97"/>
  <c r="BA55" i="97"/>
  <c r="AY55" i="97"/>
  <c r="AX55" i="97"/>
  <c r="BE54" i="97"/>
  <c r="BD54" i="97"/>
  <c r="BB54" i="97"/>
  <c r="BA54" i="97"/>
  <c r="AY54" i="97"/>
  <c r="AX54" i="97"/>
  <c r="BE53" i="97"/>
  <c r="BD53" i="97"/>
  <c r="BB53" i="97"/>
  <c r="BA53" i="97"/>
  <c r="AY53" i="97"/>
  <c r="AX53" i="97"/>
  <c r="BE52" i="97"/>
  <c r="BD52" i="97"/>
  <c r="BB52" i="97"/>
  <c r="BA52" i="97"/>
  <c r="AY52" i="97"/>
  <c r="AX52" i="97"/>
  <c r="BE51" i="97"/>
  <c r="BD51" i="97"/>
  <c r="BB51" i="97"/>
  <c r="BA51" i="97"/>
  <c r="AY51" i="97"/>
  <c r="AX51" i="97"/>
  <c r="BE50" i="97"/>
  <c r="BD50" i="97"/>
  <c r="BB50" i="97"/>
  <c r="BA50" i="97"/>
  <c r="AY50" i="97"/>
  <c r="AX50" i="97"/>
  <c r="BE49" i="97"/>
  <c r="BD49" i="97"/>
  <c r="BB49" i="97"/>
  <c r="BA49" i="97"/>
  <c r="AY49" i="97"/>
  <c r="AX49" i="97"/>
  <c r="BE48" i="97"/>
  <c r="BD48" i="97"/>
  <c r="BB48" i="97"/>
  <c r="BA48" i="97"/>
  <c r="AY48" i="97"/>
  <c r="AX48" i="97"/>
  <c r="BE47" i="97"/>
  <c r="BD47" i="97"/>
  <c r="BB47" i="97"/>
  <c r="BA47" i="97"/>
  <c r="AY47" i="97"/>
  <c r="AX47" i="97"/>
  <c r="BE46" i="97"/>
  <c r="BD46" i="97"/>
  <c r="BB46" i="97"/>
  <c r="BA46" i="97"/>
  <c r="AY46" i="97"/>
  <c r="AX46" i="97"/>
  <c r="BE45" i="97"/>
  <c r="BD45" i="97"/>
  <c r="BB45" i="97"/>
  <c r="BA45" i="97"/>
  <c r="AY45" i="97"/>
  <c r="AX45" i="97"/>
  <c r="BE44" i="97"/>
  <c r="BD44" i="97"/>
  <c r="BB44" i="97"/>
  <c r="BA44" i="97"/>
  <c r="AY44" i="97"/>
  <c r="AX44" i="97"/>
  <c r="BE43" i="97"/>
  <c r="BD43" i="97"/>
  <c r="BB43" i="97"/>
  <c r="BA43" i="97"/>
  <c r="AY43" i="97"/>
  <c r="AX43" i="97"/>
  <c r="BE42" i="97"/>
  <c r="BD42" i="97"/>
  <c r="BB42" i="97"/>
  <c r="BA42" i="97"/>
  <c r="AY42" i="97"/>
  <c r="AX42" i="97"/>
  <c r="BE41" i="97"/>
  <c r="BD41" i="97"/>
  <c r="BB41" i="97"/>
  <c r="BA41" i="97"/>
  <c r="AY41" i="97"/>
  <c r="AX41" i="97"/>
  <c r="BE40" i="97"/>
  <c r="BD40" i="97"/>
  <c r="BB40" i="97"/>
  <c r="BA40" i="97"/>
  <c r="AY40" i="97"/>
  <c r="AX40" i="97"/>
  <c r="BE39" i="97"/>
  <c r="BD39" i="97"/>
  <c r="BB39" i="97"/>
  <c r="BA39" i="97"/>
  <c r="AY39" i="97"/>
  <c r="AX39" i="97"/>
  <c r="BE38" i="97"/>
  <c r="BD38" i="97"/>
  <c r="BB38" i="97"/>
  <c r="BA38" i="97"/>
  <c r="AY38" i="97"/>
  <c r="AX38" i="97"/>
  <c r="BE37" i="97"/>
  <c r="BD37" i="97"/>
  <c r="BB37" i="97"/>
  <c r="BA37" i="97"/>
  <c r="AY37" i="97"/>
  <c r="AX37" i="97"/>
  <c r="BE36" i="97"/>
  <c r="BD36" i="97"/>
  <c r="BB36" i="97"/>
  <c r="BA36" i="97"/>
  <c r="AY36" i="97"/>
  <c r="AX36" i="97"/>
  <c r="BE35" i="97"/>
  <c r="BD35" i="97"/>
  <c r="BB35" i="97"/>
  <c r="BA35" i="97"/>
  <c r="AY35" i="97"/>
  <c r="AX35" i="97"/>
  <c r="BE34" i="97"/>
  <c r="BD34" i="97"/>
  <c r="BB34" i="97"/>
  <c r="BA34" i="97"/>
  <c r="AY34" i="97"/>
  <c r="AX34" i="97"/>
  <c r="BE33" i="97"/>
  <c r="BD33" i="97"/>
  <c r="BB33" i="97"/>
  <c r="BA33" i="97"/>
  <c r="AY33" i="97"/>
  <c r="AX33" i="97"/>
  <c r="BE32" i="97"/>
  <c r="BD32" i="97"/>
  <c r="BB32" i="97"/>
  <c r="BA32" i="97"/>
  <c r="O30" i="97"/>
  <c r="J30" i="97"/>
  <c r="E30" i="97"/>
  <c r="AX25" i="97"/>
  <c r="C5" i="97" s="1"/>
  <c r="AY24" i="97"/>
  <c r="AY23" i="97"/>
  <c r="D3" i="97" s="1"/>
  <c r="I13" i="98"/>
  <c r="F13" i="98"/>
  <c r="D13" i="97"/>
  <c r="C13" i="97"/>
  <c r="B13" i="97"/>
  <c r="BL80" i="96"/>
  <c r="BH80" i="96"/>
  <c r="BQ80" i="96" s="1"/>
  <c r="BE80" i="96"/>
  <c r="BO80" i="96" s="1"/>
  <c r="BD80" i="96"/>
  <c r="BA80" i="96"/>
  <c r="AZ80" i="96"/>
  <c r="BK80" i="96" s="1"/>
  <c r="AW80" i="96"/>
  <c r="BI80" i="96" s="1"/>
  <c r="BH79" i="96"/>
  <c r="BQ79" i="96" s="1"/>
  <c r="BE79" i="96"/>
  <c r="BD79" i="96"/>
  <c r="BA79" i="96"/>
  <c r="AY79" i="96"/>
  <c r="BJ79" i="96" s="1"/>
  <c r="AW79" i="96"/>
  <c r="BI79" i="96" s="1"/>
  <c r="BE78" i="96"/>
  <c r="BD78" i="96"/>
  <c r="BA78" i="96"/>
  <c r="AW78" i="96"/>
  <c r="BH77" i="96"/>
  <c r="BE77" i="96"/>
  <c r="BO77" i="96" s="1"/>
  <c r="BD77" i="96"/>
  <c r="BA77" i="96"/>
  <c r="AY77" i="96"/>
  <c r="AW77" i="96"/>
  <c r="BI77" i="96" s="1"/>
  <c r="BG76" i="96"/>
  <c r="BP76" i="96" s="1"/>
  <c r="BE76" i="96"/>
  <c r="BO76" i="96" s="1"/>
  <c r="BD76" i="96"/>
  <c r="BN76" i="96" s="1"/>
  <c r="BA76" i="96"/>
  <c r="BL76" i="96" s="1"/>
  <c r="AZ76" i="96"/>
  <c r="AW76" i="96"/>
  <c r="BH75" i="96"/>
  <c r="BE75" i="96"/>
  <c r="BC75" i="96"/>
  <c r="BA75" i="96"/>
  <c r="BL75" i="96" s="1"/>
  <c r="AZ75" i="96"/>
  <c r="AW75" i="96"/>
  <c r="BO74" i="96"/>
  <c r="BI74" i="96"/>
  <c r="BH74" i="96"/>
  <c r="BE74" i="96"/>
  <c r="BA74" i="96"/>
  <c r="AY74" i="96"/>
  <c r="BJ74" i="96" s="1"/>
  <c r="AW74" i="96"/>
  <c r="BO73" i="96"/>
  <c r="BH73" i="96"/>
  <c r="BE73" i="96"/>
  <c r="BC73" i="96"/>
  <c r="BM73" i="96" s="1"/>
  <c r="BA73" i="96"/>
  <c r="BL73" i="96" s="1"/>
  <c r="AZ73" i="96"/>
  <c r="AW73" i="96"/>
  <c r="BH72" i="96"/>
  <c r="BQ72" i="96" s="1"/>
  <c r="BE72" i="96"/>
  <c r="BO72" i="96" s="1"/>
  <c r="BD72" i="96"/>
  <c r="BA72" i="96"/>
  <c r="BL72" i="96" s="1"/>
  <c r="AZ72" i="96"/>
  <c r="BK72" i="96" s="1"/>
  <c r="AW72" i="96"/>
  <c r="BI72" i="96" s="1"/>
  <c r="BH71" i="96"/>
  <c r="BE71" i="96"/>
  <c r="BD71" i="96"/>
  <c r="BA71" i="96"/>
  <c r="AY71" i="96"/>
  <c r="AW71" i="96"/>
  <c r="BI71" i="96" s="1"/>
  <c r="BE70" i="96"/>
  <c r="BD70" i="96"/>
  <c r="BA70" i="96"/>
  <c r="BL70" i="96" s="1"/>
  <c r="AW70" i="96"/>
  <c r="BG69" i="96"/>
  <c r="BE69" i="96"/>
  <c r="BD69" i="96"/>
  <c r="BA69" i="96"/>
  <c r="AY69" i="96"/>
  <c r="BJ69" i="96" s="1"/>
  <c r="AW69" i="96"/>
  <c r="BI69" i="96" s="1"/>
  <c r="BO68" i="96"/>
  <c r="BH68" i="96"/>
  <c r="BE68" i="96"/>
  <c r="BD68" i="96"/>
  <c r="BN68" i="96" s="1"/>
  <c r="BA68" i="96"/>
  <c r="BL68" i="96" s="1"/>
  <c r="AZ68" i="96"/>
  <c r="AW68" i="96"/>
  <c r="BL67" i="96"/>
  <c r="BH67" i="96"/>
  <c r="BE67" i="96"/>
  <c r="BC67" i="96"/>
  <c r="BA67" i="96"/>
  <c r="AY67" i="96"/>
  <c r="AW67" i="96"/>
  <c r="BI66" i="96"/>
  <c r="BG66" i="96"/>
  <c r="BP66" i="96" s="1"/>
  <c r="BE66" i="96"/>
  <c r="BA66" i="96"/>
  <c r="AZ66" i="96"/>
  <c r="AW66" i="96"/>
  <c r="BO65" i="96"/>
  <c r="BH65" i="96"/>
  <c r="BQ65" i="96" s="1"/>
  <c r="BE65" i="96"/>
  <c r="BC65" i="96"/>
  <c r="BA65" i="96"/>
  <c r="BL65" i="96" s="1"/>
  <c r="AZ65" i="96"/>
  <c r="AW65" i="96"/>
  <c r="BO64" i="96"/>
  <c r="BH64" i="96"/>
  <c r="BQ64" i="96" s="1"/>
  <c r="BE64" i="96"/>
  <c r="BD64" i="96"/>
  <c r="BC64" i="96"/>
  <c r="BA64" i="96"/>
  <c r="BL64" i="96" s="1"/>
  <c r="AZ64" i="96"/>
  <c r="BK64" i="96" s="1"/>
  <c r="AW64" i="96"/>
  <c r="BI64" i="96" s="1"/>
  <c r="BH63" i="96"/>
  <c r="BE63" i="96"/>
  <c r="BO63" i="96" s="1"/>
  <c r="BD63" i="96"/>
  <c r="BA63" i="96"/>
  <c r="AY63" i="96"/>
  <c r="AW63" i="96"/>
  <c r="BI63" i="96" s="1"/>
  <c r="BE62" i="96"/>
  <c r="BD62" i="96"/>
  <c r="BA62" i="96"/>
  <c r="BL62" i="96" s="1"/>
  <c r="AW62" i="96"/>
  <c r="BG61" i="96"/>
  <c r="BE61" i="96"/>
  <c r="BD61" i="96"/>
  <c r="BA61" i="96"/>
  <c r="AY61" i="96"/>
  <c r="BJ61" i="96" s="1"/>
  <c r="AW61" i="96"/>
  <c r="BI61" i="96" s="1"/>
  <c r="BO60" i="96"/>
  <c r="BL60" i="96"/>
  <c r="BH60" i="96"/>
  <c r="BE60" i="96"/>
  <c r="BD60" i="96"/>
  <c r="BN60" i="96" s="1"/>
  <c r="BA60" i="96"/>
  <c r="AY60" i="96"/>
  <c r="AW60" i="96"/>
  <c r="BO59" i="96"/>
  <c r="BG59" i="96"/>
  <c r="BE59" i="96"/>
  <c r="BD59" i="96"/>
  <c r="BA59" i="96"/>
  <c r="BL59" i="96" s="1"/>
  <c r="AY59" i="96"/>
  <c r="AW59" i="96"/>
  <c r="BO58" i="96"/>
  <c r="BI58" i="96"/>
  <c r="BH58" i="96"/>
  <c r="BE58" i="96"/>
  <c r="BC58" i="96"/>
  <c r="BA58" i="96"/>
  <c r="AY58" i="96"/>
  <c r="AW58" i="96"/>
  <c r="BH57" i="96"/>
  <c r="BQ57" i="96" s="1"/>
  <c r="BE57" i="96"/>
  <c r="BC57" i="96"/>
  <c r="BA57" i="96"/>
  <c r="AZ57" i="96"/>
  <c r="AW57" i="96"/>
  <c r="BI57" i="96" s="1"/>
  <c r="BH56" i="96"/>
  <c r="BQ56" i="96" s="1"/>
  <c r="BE56" i="96"/>
  <c r="BO56" i="96" s="1"/>
  <c r="BD56" i="96"/>
  <c r="BN56" i="96" s="1"/>
  <c r="BA56" i="96"/>
  <c r="AZ56" i="96"/>
  <c r="AW56" i="96"/>
  <c r="U54" i="96"/>
  <c r="N54" i="96"/>
  <c r="G54" i="96"/>
  <c r="BE50" i="96"/>
  <c r="BD50" i="96"/>
  <c r="BB50" i="96"/>
  <c r="BA50" i="96"/>
  <c r="AY50" i="96"/>
  <c r="AX50" i="96"/>
  <c r="BE49" i="96"/>
  <c r="BD49" i="96"/>
  <c r="BB49" i="96"/>
  <c r="BA49" i="96"/>
  <c r="AY49" i="96"/>
  <c r="AX49" i="96"/>
  <c r="BE48" i="96"/>
  <c r="BD48" i="96"/>
  <c r="BB48" i="96"/>
  <c r="BA48" i="96"/>
  <c r="AY48" i="96"/>
  <c r="AX48" i="96"/>
  <c r="BE47" i="96"/>
  <c r="BD47" i="96"/>
  <c r="BB47" i="96"/>
  <c r="BA47" i="96"/>
  <c r="AY47" i="96"/>
  <c r="AX47" i="96"/>
  <c r="BE46" i="96"/>
  <c r="BD46" i="96"/>
  <c r="BB46" i="96"/>
  <c r="BA46" i="96"/>
  <c r="AY46" i="96"/>
  <c r="AX46" i="96"/>
  <c r="BE45" i="96"/>
  <c r="BD45" i="96"/>
  <c r="BB45" i="96"/>
  <c r="BA45" i="96"/>
  <c r="AY45" i="96"/>
  <c r="AX45" i="96"/>
  <c r="BE44" i="96"/>
  <c r="BD44" i="96"/>
  <c r="BB44" i="96"/>
  <c r="BA44" i="96"/>
  <c r="AY44" i="96"/>
  <c r="AX44" i="96"/>
  <c r="BE43" i="96"/>
  <c r="BD43" i="96"/>
  <c r="BB43" i="96"/>
  <c r="BA43" i="96"/>
  <c r="AY43" i="96"/>
  <c r="AX43" i="96"/>
  <c r="BE42" i="96"/>
  <c r="BD42" i="96"/>
  <c r="BB42" i="96"/>
  <c r="BA42" i="96"/>
  <c r="AY42" i="96"/>
  <c r="AX42" i="96"/>
  <c r="BE41" i="96"/>
  <c r="BD41" i="96"/>
  <c r="BB41" i="96"/>
  <c r="BA41" i="96"/>
  <c r="AY41" i="96"/>
  <c r="AX41" i="96"/>
  <c r="BE40" i="96"/>
  <c r="BD40" i="96"/>
  <c r="BB40" i="96"/>
  <c r="BA40" i="96"/>
  <c r="AY40" i="96"/>
  <c r="AX40" i="96"/>
  <c r="BE39" i="96"/>
  <c r="BD39" i="96"/>
  <c r="BB39" i="96"/>
  <c r="BA39" i="96"/>
  <c r="AY39" i="96"/>
  <c r="AX39" i="96"/>
  <c r="BE38" i="96"/>
  <c r="BD38" i="96"/>
  <c r="BB38" i="96"/>
  <c r="BA38" i="96"/>
  <c r="AY38" i="96"/>
  <c r="AX38" i="96"/>
  <c r="BE37" i="96"/>
  <c r="BD37" i="96"/>
  <c r="BB37" i="96"/>
  <c r="BA37" i="96"/>
  <c r="AY37" i="96"/>
  <c r="AX37" i="96"/>
  <c r="BE36" i="96"/>
  <c r="BD36" i="96"/>
  <c r="BB36" i="96"/>
  <c r="BA36" i="96"/>
  <c r="AY36" i="96"/>
  <c r="AX36" i="96"/>
  <c r="BE35" i="96"/>
  <c r="BD35" i="96"/>
  <c r="BB35" i="96"/>
  <c r="BA35" i="96"/>
  <c r="AY35" i="96"/>
  <c r="AX35" i="96"/>
  <c r="BE34" i="96"/>
  <c r="BD34" i="96"/>
  <c r="BB34" i="96"/>
  <c r="BA34" i="96"/>
  <c r="AY34" i="96"/>
  <c r="AX34" i="96"/>
  <c r="BE33" i="96"/>
  <c r="BD33" i="96"/>
  <c r="BB33" i="96"/>
  <c r="BA33" i="96"/>
  <c r="AY33" i="96"/>
  <c r="AX33" i="96"/>
  <c r="BE32" i="96"/>
  <c r="BD32" i="96"/>
  <c r="BB32" i="96"/>
  <c r="BA32" i="96"/>
  <c r="AY32" i="96"/>
  <c r="AX32" i="96"/>
  <c r="BE31" i="96"/>
  <c r="BD31" i="96"/>
  <c r="BB31" i="96"/>
  <c r="BA31" i="96"/>
  <c r="AY31" i="96"/>
  <c r="AX31" i="96"/>
  <c r="BE30" i="96"/>
  <c r="BD30" i="96"/>
  <c r="BB30" i="96"/>
  <c r="BA30" i="96"/>
  <c r="AY30" i="96"/>
  <c r="AX30" i="96"/>
  <c r="BE29" i="96"/>
  <c r="BD29" i="96"/>
  <c r="BB29" i="96"/>
  <c r="BA29" i="96"/>
  <c r="AY29" i="96"/>
  <c r="AX29" i="96"/>
  <c r="BE28" i="96"/>
  <c r="BD28" i="96"/>
  <c r="BB28" i="96"/>
  <c r="BA28" i="96"/>
  <c r="AY28" i="96"/>
  <c r="AX28" i="96"/>
  <c r="BE27" i="96"/>
  <c r="BD27" i="96"/>
  <c r="BB27" i="96"/>
  <c r="BA27" i="96"/>
  <c r="AY27" i="96"/>
  <c r="AX27" i="96"/>
  <c r="BE26" i="96"/>
  <c r="BD26" i="96"/>
  <c r="BB26" i="96"/>
  <c r="BA26" i="96"/>
  <c r="AX26" i="96"/>
  <c r="O24" i="96"/>
  <c r="J24" i="96"/>
  <c r="E24" i="96"/>
  <c r="AX16" i="96"/>
  <c r="AX15" i="96"/>
  <c r="AY14" i="96"/>
  <c r="A23" i="96"/>
  <c r="D13" i="64"/>
  <c r="C13" i="64"/>
  <c r="B13" i="64"/>
  <c r="B9" i="92"/>
  <c r="B8" i="92"/>
  <c r="BH80" i="92"/>
  <c r="BE80" i="92"/>
  <c r="BD80" i="92"/>
  <c r="BA80" i="92"/>
  <c r="AZ80" i="92"/>
  <c r="AW80" i="92"/>
  <c r="BI80" i="92" s="1"/>
  <c r="BH79" i="92"/>
  <c r="BE79" i="92"/>
  <c r="BD79" i="92"/>
  <c r="BA79" i="92"/>
  <c r="AZ79" i="92"/>
  <c r="AW79" i="92"/>
  <c r="BI79" i="92" s="1"/>
  <c r="BH78" i="92"/>
  <c r="BE78" i="92"/>
  <c r="BC78" i="92"/>
  <c r="BA78" i="92"/>
  <c r="BL78" i="92" s="1"/>
  <c r="AZ78" i="92"/>
  <c r="AW78" i="92"/>
  <c r="BH77" i="92"/>
  <c r="BE77" i="92"/>
  <c r="BO77" i="92" s="1"/>
  <c r="BA77" i="92"/>
  <c r="AY77" i="92"/>
  <c r="AW77" i="92"/>
  <c r="BI77" i="92" s="1"/>
  <c r="BH76" i="92"/>
  <c r="BE76" i="92"/>
  <c r="BO76" i="92" s="1"/>
  <c r="BD76" i="92"/>
  <c r="BA76" i="92"/>
  <c r="BL76" i="92" s="1"/>
  <c r="AZ76" i="92"/>
  <c r="AW76" i="92"/>
  <c r="BH75" i="92"/>
  <c r="BE75" i="92"/>
  <c r="BO75" i="92" s="1"/>
  <c r="BC75" i="92"/>
  <c r="BA75" i="92"/>
  <c r="BL75" i="92" s="1"/>
  <c r="AZ75" i="92"/>
  <c r="AW75" i="92"/>
  <c r="BI75" i="92" s="1"/>
  <c r="BI74" i="92"/>
  <c r="BG74" i="92"/>
  <c r="BE74" i="92"/>
  <c r="BD74" i="92"/>
  <c r="BA74" i="92"/>
  <c r="AY74" i="92"/>
  <c r="AW74" i="92"/>
  <c r="BE73" i="92"/>
  <c r="BC73" i="92"/>
  <c r="BD73" i="92"/>
  <c r="BA73" i="92"/>
  <c r="AW73" i="92"/>
  <c r="BH72" i="92"/>
  <c r="BE72" i="92"/>
  <c r="BD72" i="92"/>
  <c r="BA72" i="92"/>
  <c r="AZ72" i="92"/>
  <c r="BK72" i="92" s="1"/>
  <c r="AW72" i="92"/>
  <c r="BI72" i="92" s="1"/>
  <c r="BG71" i="92"/>
  <c r="BP71" i="92" s="1"/>
  <c r="BE71" i="92"/>
  <c r="BO71" i="92" s="1"/>
  <c r="BD71" i="92"/>
  <c r="BA71" i="92"/>
  <c r="AZ71" i="92"/>
  <c r="AW71" i="92"/>
  <c r="BI71" i="92" s="1"/>
  <c r="BG70" i="92"/>
  <c r="BE70" i="92"/>
  <c r="BD70" i="92"/>
  <c r="BA70" i="92"/>
  <c r="BL70" i="92" s="1"/>
  <c r="AZ70" i="92"/>
  <c r="AW70" i="92"/>
  <c r="BI69" i="92"/>
  <c r="BG69" i="92"/>
  <c r="BE69" i="92"/>
  <c r="BO69" i="92" s="1"/>
  <c r="BA69" i="92"/>
  <c r="AY69" i="92"/>
  <c r="AW69" i="92"/>
  <c r="BH68" i="92"/>
  <c r="BE68" i="92"/>
  <c r="BO68" i="92" s="1"/>
  <c r="BD68" i="92"/>
  <c r="BA68" i="92"/>
  <c r="BL68" i="92" s="1"/>
  <c r="AZ68" i="92"/>
  <c r="AW68" i="92"/>
  <c r="BH67" i="92"/>
  <c r="BE67" i="92"/>
  <c r="BO67" i="92" s="1"/>
  <c r="BC67" i="92"/>
  <c r="BA67" i="92"/>
  <c r="BL67" i="92" s="1"/>
  <c r="AZ67" i="92"/>
  <c r="AW67" i="92"/>
  <c r="BI66" i="92"/>
  <c r="BH66" i="92"/>
  <c r="BE66" i="92"/>
  <c r="BD66" i="92"/>
  <c r="BA66" i="92"/>
  <c r="AY66" i="92"/>
  <c r="BJ66" i="92" s="1"/>
  <c r="AW66" i="92"/>
  <c r="BE65" i="92"/>
  <c r="BD65" i="92"/>
  <c r="BA65" i="92"/>
  <c r="AW65" i="92"/>
  <c r="BH64" i="92"/>
  <c r="BE64" i="92"/>
  <c r="BD64" i="92"/>
  <c r="BA64" i="92"/>
  <c r="AZ64" i="92"/>
  <c r="AW64" i="92"/>
  <c r="BI64" i="92" s="1"/>
  <c r="BI63" i="92"/>
  <c r="BG63" i="92"/>
  <c r="BE63" i="92"/>
  <c r="BO63" i="92" s="1"/>
  <c r="BD63" i="92"/>
  <c r="BA63" i="92"/>
  <c r="AZ63" i="92"/>
  <c r="AW63" i="92"/>
  <c r="BH62" i="92"/>
  <c r="BE62" i="92"/>
  <c r="BC62" i="92"/>
  <c r="BA62" i="92"/>
  <c r="BL62" i="92" s="1"/>
  <c r="AZ62" i="92"/>
  <c r="AW62" i="92"/>
  <c r="BH61" i="92"/>
  <c r="BE61" i="92"/>
  <c r="BO61" i="92" s="1"/>
  <c r="BA61" i="92"/>
  <c r="AY61" i="92"/>
  <c r="AW61" i="92"/>
  <c r="BI61" i="92" s="1"/>
  <c r="BH60" i="92"/>
  <c r="BE60" i="92"/>
  <c r="BO60" i="92" s="1"/>
  <c r="BD60" i="92"/>
  <c r="BA60" i="92"/>
  <c r="BL60" i="92" s="1"/>
  <c r="AZ60" i="92"/>
  <c r="AW60" i="92"/>
  <c r="BH59" i="92"/>
  <c r="BE59" i="92"/>
  <c r="BD59" i="92"/>
  <c r="BC59" i="92"/>
  <c r="BA59" i="92"/>
  <c r="BL59" i="92" s="1"/>
  <c r="AZ59" i="92"/>
  <c r="AW59" i="92"/>
  <c r="BI58" i="92"/>
  <c r="BH58" i="92"/>
  <c r="BE58" i="92"/>
  <c r="BO58" i="92" s="1"/>
  <c r="BD58" i="92"/>
  <c r="BA58" i="92"/>
  <c r="AY58" i="92"/>
  <c r="AW58" i="92"/>
  <c r="BE57" i="92"/>
  <c r="BD57" i="92"/>
  <c r="BA57" i="92"/>
  <c r="BL57" i="92" s="1"/>
  <c r="AW57" i="92"/>
  <c r="BH56" i="92"/>
  <c r="BE56" i="92"/>
  <c r="BD56" i="92"/>
  <c r="BA56" i="92"/>
  <c r="BL56" i="92" s="1"/>
  <c r="AZ56" i="92"/>
  <c r="AW56" i="92"/>
  <c r="BI56" i="92" s="1"/>
  <c r="U54" i="92"/>
  <c r="N54" i="92"/>
  <c r="G54" i="92"/>
  <c r="BE50" i="92"/>
  <c r="BD50" i="92"/>
  <c r="BB50" i="92"/>
  <c r="BA50" i="92"/>
  <c r="AY50" i="92"/>
  <c r="AX50" i="92"/>
  <c r="BE49" i="92"/>
  <c r="BD49" i="92"/>
  <c r="BB49" i="92"/>
  <c r="BA49" i="92"/>
  <c r="AY49" i="92"/>
  <c r="AX49" i="92"/>
  <c r="BE48" i="92"/>
  <c r="BD48" i="92"/>
  <c r="BB48" i="92"/>
  <c r="BA48" i="92"/>
  <c r="AY48" i="92"/>
  <c r="AX48" i="92"/>
  <c r="BE47" i="92"/>
  <c r="BD47" i="92"/>
  <c r="BB47" i="92"/>
  <c r="BA47" i="92"/>
  <c r="AY47" i="92"/>
  <c r="AX47" i="92"/>
  <c r="BE46" i="92"/>
  <c r="BD46" i="92"/>
  <c r="BB46" i="92"/>
  <c r="BA46" i="92"/>
  <c r="AY46" i="92"/>
  <c r="AX46" i="92"/>
  <c r="BE45" i="92"/>
  <c r="BD45" i="92"/>
  <c r="BB45" i="92"/>
  <c r="BA45" i="92"/>
  <c r="AY45" i="92"/>
  <c r="AX45" i="92"/>
  <c r="BE44" i="92"/>
  <c r="BD44" i="92"/>
  <c r="BB44" i="92"/>
  <c r="BA44" i="92"/>
  <c r="AY44" i="92"/>
  <c r="AX44" i="92"/>
  <c r="BE43" i="92"/>
  <c r="BD43" i="92"/>
  <c r="BB43" i="92"/>
  <c r="BA43" i="92"/>
  <c r="AY43" i="92"/>
  <c r="AX43" i="92"/>
  <c r="BE42" i="92"/>
  <c r="BD42" i="92"/>
  <c r="BB42" i="92"/>
  <c r="BA42" i="92"/>
  <c r="AY42" i="92"/>
  <c r="AX42" i="92"/>
  <c r="BE41" i="92"/>
  <c r="BD41" i="92"/>
  <c r="BB41" i="92"/>
  <c r="BA41" i="92"/>
  <c r="AY41" i="92"/>
  <c r="AX41" i="92"/>
  <c r="BE40" i="92"/>
  <c r="BD40" i="92"/>
  <c r="BB40" i="92"/>
  <c r="BA40" i="92"/>
  <c r="AY40" i="92"/>
  <c r="AX40" i="92"/>
  <c r="BE39" i="92"/>
  <c r="BD39" i="92"/>
  <c r="BB39" i="92"/>
  <c r="BA39" i="92"/>
  <c r="AY39" i="92"/>
  <c r="AX39" i="92"/>
  <c r="BE38" i="92"/>
  <c r="BD38" i="92"/>
  <c r="BB38" i="92"/>
  <c r="BA38" i="92"/>
  <c r="AY38" i="92"/>
  <c r="AX38" i="92"/>
  <c r="BE37" i="92"/>
  <c r="BD37" i="92"/>
  <c r="BB37" i="92"/>
  <c r="BA37" i="92"/>
  <c r="AY37" i="92"/>
  <c r="AX37" i="92"/>
  <c r="BE36" i="92"/>
  <c r="BD36" i="92"/>
  <c r="BB36" i="92"/>
  <c r="BA36" i="92"/>
  <c r="AY36" i="92"/>
  <c r="AX36" i="92"/>
  <c r="BE35" i="92"/>
  <c r="BD35" i="92"/>
  <c r="BB35" i="92"/>
  <c r="BA35" i="92"/>
  <c r="AY35" i="92"/>
  <c r="AX35" i="92"/>
  <c r="BE34" i="92"/>
  <c r="BD34" i="92"/>
  <c r="BB34" i="92"/>
  <c r="BA34" i="92"/>
  <c r="AY34" i="92"/>
  <c r="AX34" i="92"/>
  <c r="BE33" i="92"/>
  <c r="BD33" i="92"/>
  <c r="BB33" i="92"/>
  <c r="BA33" i="92"/>
  <c r="AY33" i="92"/>
  <c r="AX33" i="92"/>
  <c r="BE32" i="92"/>
  <c r="BD32" i="92"/>
  <c r="BB32" i="92"/>
  <c r="BA32" i="92"/>
  <c r="AY32" i="92"/>
  <c r="AX32" i="92"/>
  <c r="BE31" i="92"/>
  <c r="BD31" i="92"/>
  <c r="BB31" i="92"/>
  <c r="BA31" i="92"/>
  <c r="AY31" i="92"/>
  <c r="AX31" i="92"/>
  <c r="BE30" i="92"/>
  <c r="BD30" i="92"/>
  <c r="BB30" i="92"/>
  <c r="BA30" i="92"/>
  <c r="AY30" i="92"/>
  <c r="AX30" i="92"/>
  <c r="BE29" i="92"/>
  <c r="BD29" i="92"/>
  <c r="BB29" i="92"/>
  <c r="BA29" i="92"/>
  <c r="AY29" i="92"/>
  <c r="AX29" i="92"/>
  <c r="BE28" i="92"/>
  <c r="BD28" i="92"/>
  <c r="BB28" i="92"/>
  <c r="BA28" i="92"/>
  <c r="AY28" i="92"/>
  <c r="AX28" i="92"/>
  <c r="BE27" i="92"/>
  <c r="BD27" i="92"/>
  <c r="BB27" i="92"/>
  <c r="BA27" i="92"/>
  <c r="AY27" i="92"/>
  <c r="AX27" i="92"/>
  <c r="BE26" i="92"/>
  <c r="BD26" i="92"/>
  <c r="BB26" i="92"/>
  <c r="BA26" i="92"/>
  <c r="AX26" i="92"/>
  <c r="O24" i="92"/>
  <c r="J24" i="92"/>
  <c r="E24" i="92"/>
  <c r="AY16" i="92"/>
  <c r="AY15" i="92"/>
  <c r="A23" i="92"/>
  <c r="BQ66" i="92" l="1"/>
  <c r="BN71" i="92"/>
  <c r="BM75" i="92"/>
  <c r="BQ58" i="92"/>
  <c r="BK71" i="92"/>
  <c r="BJ74" i="92"/>
  <c r="BK79" i="92"/>
  <c r="BN79" i="92"/>
  <c r="BM67" i="92"/>
  <c r="BN76" i="92"/>
  <c r="BJ58" i="92"/>
  <c r="BK63" i="92"/>
  <c r="BJ69" i="92"/>
  <c r="BN70" i="92"/>
  <c r="BK80" i="92"/>
  <c r="BM62" i="92"/>
  <c r="BK75" i="92"/>
  <c r="BK67" i="92"/>
  <c r="BM78" i="92"/>
  <c r="BM75" i="96"/>
  <c r="BM67" i="96"/>
  <c r="BJ61" i="92"/>
  <c r="BN59" i="92"/>
  <c r="BM59" i="92"/>
  <c r="BN60" i="92"/>
  <c r="A52" i="92"/>
  <c r="A21" i="92"/>
  <c r="BP61" i="96"/>
  <c r="A25" i="92"/>
  <c r="A55" i="92"/>
  <c r="BD78" i="92"/>
  <c r="BN78" i="92" s="1"/>
  <c r="BH74" i="92"/>
  <c r="BQ74" i="92" s="1"/>
  <c r="AZ59" i="96"/>
  <c r="BK59" i="96" s="1"/>
  <c r="AZ60" i="96"/>
  <c r="BK60" i="96" s="1"/>
  <c r="BC64" i="92"/>
  <c r="BM64" i="92" s="1"/>
  <c r="BC79" i="92"/>
  <c r="BM79" i="92" s="1"/>
  <c r="AY56" i="96"/>
  <c r="BJ56" i="96" s="1"/>
  <c r="BG58" i="96"/>
  <c r="BP58" i="96" s="1"/>
  <c r="AZ74" i="96"/>
  <c r="BK74" i="96" s="1"/>
  <c r="BG77" i="92"/>
  <c r="BP77" i="92" s="1"/>
  <c r="BG61" i="92"/>
  <c r="BP61" i="92" s="1"/>
  <c r="BD57" i="96"/>
  <c r="BN57" i="96" s="1"/>
  <c r="BC62" i="96"/>
  <c r="BM62" i="96" s="1"/>
  <c r="BC63" i="96"/>
  <c r="BM63" i="96" s="1"/>
  <c r="BH69" i="96"/>
  <c r="BQ69" i="96" s="1"/>
  <c r="BH76" i="96"/>
  <c r="BQ76" i="96" s="1"/>
  <c r="BC70" i="92"/>
  <c r="BM70" i="92" s="1"/>
  <c r="AZ61" i="92"/>
  <c r="BK61" i="92" s="1"/>
  <c r="BC65" i="92"/>
  <c r="BM65" i="92" s="1"/>
  <c r="BD67" i="92"/>
  <c r="BN67" i="92" s="1"/>
  <c r="BH61" i="96"/>
  <c r="BQ61" i="96" s="1"/>
  <c r="BG63" i="96"/>
  <c r="BP63" i="96" s="1"/>
  <c r="BH66" i="96"/>
  <c r="BQ66" i="96" s="1"/>
  <c r="BG67" i="96"/>
  <c r="BP67" i="96" s="1"/>
  <c r="BE24" i="92"/>
  <c r="BD24" i="96"/>
  <c r="BK56" i="96"/>
  <c r="BN65" i="92"/>
  <c r="BP63" i="92"/>
  <c r="BQ80" i="92"/>
  <c r="BD30" i="97"/>
  <c r="J13" i="98" s="1"/>
  <c r="BG58" i="92"/>
  <c r="BP58" i="92" s="1"/>
  <c r="BH63" i="92"/>
  <c r="BQ63" i="92" s="1"/>
  <c r="BG66" i="92"/>
  <c r="BP66" i="92" s="1"/>
  <c r="AX24" i="96"/>
  <c r="BD73" i="96"/>
  <c r="BN73" i="96" s="1"/>
  <c r="BA30" i="97"/>
  <c r="BJ58" i="96"/>
  <c r="BH59" i="96"/>
  <c r="BQ59" i="96" s="1"/>
  <c r="AZ67" i="96"/>
  <c r="BK67" i="96" s="1"/>
  <c r="BQ74" i="96"/>
  <c r="BD75" i="96"/>
  <c r="BN75" i="96" s="1"/>
  <c r="BB30" i="97"/>
  <c r="H13" i="98" s="1"/>
  <c r="BA24" i="92"/>
  <c r="AY63" i="92"/>
  <c r="BJ63" i="92" s="1"/>
  <c r="BC71" i="92"/>
  <c r="BM71" i="92" s="1"/>
  <c r="BD24" i="92"/>
  <c r="BN57" i="92"/>
  <c r="AZ58" i="92"/>
  <c r="BK58" i="92" s="1"/>
  <c r="BG68" i="92"/>
  <c r="BP68" i="92" s="1"/>
  <c r="BH69" i="92"/>
  <c r="BQ69" i="92" s="1"/>
  <c r="BD65" i="96"/>
  <c r="BN65" i="96" s="1"/>
  <c r="BC69" i="96"/>
  <c r="BM69" i="96" s="1"/>
  <c r="BG71" i="96"/>
  <c r="BP71" i="96" s="1"/>
  <c r="BP69" i="96"/>
  <c r="BG75" i="92"/>
  <c r="BP75" i="92" s="1"/>
  <c r="BC56" i="92"/>
  <c r="BM56" i="92" s="1"/>
  <c r="BC57" i="92"/>
  <c r="BM57" i="92" s="1"/>
  <c r="BD62" i="92"/>
  <c r="BN62" i="92" s="1"/>
  <c r="BN64" i="92"/>
  <c r="BH70" i="92"/>
  <c r="BQ70" i="92" s="1"/>
  <c r="BN73" i="92"/>
  <c r="BQ58" i="96"/>
  <c r="BN62" i="96"/>
  <c r="BC78" i="96"/>
  <c r="BM78" i="96" s="1"/>
  <c r="B27" i="98"/>
  <c r="BQ79" i="92"/>
  <c r="BN80" i="92"/>
  <c r="BG79" i="92"/>
  <c r="BP79" i="92" s="1"/>
  <c r="BC80" i="92"/>
  <c r="BM80" i="92" s="1"/>
  <c r="BK59" i="92"/>
  <c r="BG62" i="92"/>
  <c r="BP62" i="92" s="1"/>
  <c r="BN63" i="92"/>
  <c r="AZ66" i="92"/>
  <c r="BK66" i="92" s="1"/>
  <c r="BO66" i="92"/>
  <c r="BQ67" i="92"/>
  <c r="BN68" i="92"/>
  <c r="BP69" i="92"/>
  <c r="AY71" i="92"/>
  <c r="BJ71" i="92" s="1"/>
  <c r="BH71" i="92"/>
  <c r="BQ71" i="92" s="1"/>
  <c r="BQ72" i="92"/>
  <c r="AZ74" i="92"/>
  <c r="BK74" i="92" s="1"/>
  <c r="BO74" i="92"/>
  <c r="BD75" i="92"/>
  <c r="BN75" i="92" s="1"/>
  <c r="AZ77" i="92"/>
  <c r="BK77" i="92" s="1"/>
  <c r="BQ78" i="92"/>
  <c r="AY79" i="92"/>
  <c r="BJ79" i="92" s="1"/>
  <c r="BL64" i="92"/>
  <c r="BP74" i="92"/>
  <c r="BQ77" i="92"/>
  <c r="BO79" i="92"/>
  <c r="BK56" i="92"/>
  <c r="BJ77" i="92"/>
  <c r="AX16" i="92"/>
  <c r="AX24" i="92"/>
  <c r="BK64" i="92"/>
  <c r="BL65" i="92"/>
  <c r="BG67" i="92"/>
  <c r="BP67" i="92" s="1"/>
  <c r="BL73" i="92"/>
  <c r="BG78" i="92"/>
  <c r="BP78" i="92" s="1"/>
  <c r="BM73" i="92"/>
  <c r="BG59" i="92"/>
  <c r="BP59" i="92" s="1"/>
  <c r="BQ61" i="92"/>
  <c r="BQ64" i="92"/>
  <c r="AZ69" i="92"/>
  <c r="BK69" i="92" s="1"/>
  <c r="BQ56" i="92"/>
  <c r="BG76" i="92"/>
  <c r="BP76" i="92" s="1"/>
  <c r="AY25" i="97"/>
  <c r="D5" i="97" s="1"/>
  <c r="AX24" i="97"/>
  <c r="C4" i="97" s="1"/>
  <c r="BE30" i="97"/>
  <c r="BN78" i="96"/>
  <c r="AY16" i="96"/>
  <c r="BA24" i="96"/>
  <c r="BI56" i="96"/>
  <c r="BQ60" i="96"/>
  <c r="AZ61" i="96"/>
  <c r="BK61" i="96" s="1"/>
  <c r="AY66" i="96"/>
  <c r="BJ66" i="96" s="1"/>
  <c r="BG68" i="96"/>
  <c r="BP68" i="96" s="1"/>
  <c r="BN70" i="96"/>
  <c r="BN72" i="96"/>
  <c r="AY76" i="96"/>
  <c r="BJ76" i="96" s="1"/>
  <c r="BG77" i="96"/>
  <c r="BP77" i="96" s="1"/>
  <c r="BG79" i="96"/>
  <c r="BP79" i="96" s="1"/>
  <c r="BD58" i="96"/>
  <c r="BN58" i="96" s="1"/>
  <c r="BC59" i="96"/>
  <c r="BM59" i="96" s="1"/>
  <c r="BG60" i="96"/>
  <c r="BP60" i="96" s="1"/>
  <c r="BJ63" i="96"/>
  <c r="BG65" i="96"/>
  <c r="BP65" i="96" s="1"/>
  <c r="BO66" i="96"/>
  <c r="BD67" i="96"/>
  <c r="BN67" i="96" s="1"/>
  <c r="AY68" i="96"/>
  <c r="BJ68" i="96" s="1"/>
  <c r="BC70" i="96"/>
  <c r="BM70" i="96" s="1"/>
  <c r="BJ71" i="96"/>
  <c r="BQ71" i="96"/>
  <c r="BC72" i="96"/>
  <c r="BM72" i="96" s="1"/>
  <c r="BG74" i="96"/>
  <c r="BP74" i="96" s="1"/>
  <c r="BG75" i="96"/>
  <c r="BP75" i="96" s="1"/>
  <c r="BJ77" i="96"/>
  <c r="AZ79" i="96"/>
  <c r="BK79" i="96" s="1"/>
  <c r="BC80" i="96"/>
  <c r="BM80" i="96" s="1"/>
  <c r="AZ58" i="96"/>
  <c r="BK58" i="96" s="1"/>
  <c r="BK65" i="96"/>
  <c r="BI65" i="96"/>
  <c r="AZ71" i="96"/>
  <c r="BK71" i="96" s="1"/>
  <c r="AY75" i="96"/>
  <c r="BJ75" i="96" s="1"/>
  <c r="AZ77" i="96"/>
  <c r="BK77" i="96" s="1"/>
  <c r="BO79" i="96"/>
  <c r="BE24" i="96"/>
  <c r="AZ63" i="96"/>
  <c r="BK63" i="96" s="1"/>
  <c r="BQ63" i="96"/>
  <c r="BO71" i="96"/>
  <c r="BN77" i="96"/>
  <c r="BL78" i="96"/>
  <c r="BC79" i="96"/>
  <c r="BM79" i="96" s="1"/>
  <c r="BK66" i="96"/>
  <c r="AZ69" i="96"/>
  <c r="BK69" i="96" s="1"/>
  <c r="BC71" i="96"/>
  <c r="BM71" i="96" s="1"/>
  <c r="BQ73" i="96"/>
  <c r="BK76" i="96"/>
  <c r="AY32" i="97"/>
  <c r="AY30" i="97" s="1"/>
  <c r="E13" i="98" s="1"/>
  <c r="AX32" i="97"/>
  <c r="AX30" i="97" s="1"/>
  <c r="AX23" i="97"/>
  <c r="C3" i="97" s="1"/>
  <c r="C13" i="98"/>
  <c r="BH62" i="96"/>
  <c r="BQ62" i="96" s="1"/>
  <c r="BG62" i="96"/>
  <c r="BP62" i="96" s="1"/>
  <c r="BG56" i="96"/>
  <c r="BP56" i="96" s="1"/>
  <c r="BK57" i="96"/>
  <c r="BG57" i="96"/>
  <c r="BP57" i="96" s="1"/>
  <c r="BJ59" i="96"/>
  <c r="BI59" i="96"/>
  <c r="BP59" i="96"/>
  <c r="BN61" i="96"/>
  <c r="BI62" i="96"/>
  <c r="AY65" i="96"/>
  <c r="BJ65" i="96" s="1"/>
  <c r="BJ67" i="96"/>
  <c r="BI67" i="96"/>
  <c r="BL74" i="96"/>
  <c r="BH78" i="96"/>
  <c r="BQ78" i="96" s="1"/>
  <c r="BG78" i="96"/>
  <c r="BP78" i="96" s="1"/>
  <c r="BQ67" i="96"/>
  <c r="BO67" i="96"/>
  <c r="BN79" i="96"/>
  <c r="BL79" i="96"/>
  <c r="AY15" i="96"/>
  <c r="AZ62" i="96"/>
  <c r="BK62" i="96" s="1"/>
  <c r="AY62" i="96"/>
  <c r="BJ62" i="96" s="1"/>
  <c r="BK73" i="96"/>
  <c r="BG73" i="96"/>
  <c r="BP73" i="96" s="1"/>
  <c r="BD74" i="96"/>
  <c r="BN74" i="96" s="1"/>
  <c r="BC74" i="96"/>
  <c r="BM74" i="96" s="1"/>
  <c r="BC77" i="96"/>
  <c r="BM77" i="96" s="1"/>
  <c r="BI78" i="96"/>
  <c r="BB24" i="96"/>
  <c r="AY57" i="96"/>
  <c r="BJ57" i="96" s="1"/>
  <c r="BL57" i="96"/>
  <c r="BC61" i="96"/>
  <c r="BM61" i="96" s="1"/>
  <c r="BO70" i="96"/>
  <c r="BN71" i="96"/>
  <c r="BL71" i="96"/>
  <c r="BQ75" i="96"/>
  <c r="BO75" i="96"/>
  <c r="AZ78" i="96"/>
  <c r="BK78" i="96" s="1"/>
  <c r="AY78" i="96"/>
  <c r="BJ78" i="96" s="1"/>
  <c r="BN63" i="96"/>
  <c r="BL63" i="96"/>
  <c r="BL66" i="96"/>
  <c r="BM57" i="96"/>
  <c r="BM58" i="96"/>
  <c r="BQ68" i="96"/>
  <c r="BH70" i="96"/>
  <c r="BQ70" i="96" s="1"/>
  <c r="BG70" i="96"/>
  <c r="BP70" i="96" s="1"/>
  <c r="AY73" i="96"/>
  <c r="BJ73" i="96" s="1"/>
  <c r="BI75" i="96"/>
  <c r="BK75" i="96"/>
  <c r="BO62" i="96"/>
  <c r="AY26" i="96"/>
  <c r="AY24" i="96" s="1"/>
  <c r="BD66" i="96"/>
  <c r="BN66" i="96" s="1"/>
  <c r="BC66" i="96"/>
  <c r="BM66" i="96" s="1"/>
  <c r="BO78" i="96"/>
  <c r="AX14" i="96"/>
  <c r="BC56" i="96"/>
  <c r="BM56" i="96" s="1"/>
  <c r="BL56" i="96"/>
  <c r="BL58" i="96"/>
  <c r="BN59" i="96"/>
  <c r="BN64" i="96"/>
  <c r="BN69" i="96"/>
  <c r="BI70" i="96"/>
  <c r="BN80" i="96"/>
  <c r="BO57" i="96"/>
  <c r="BK68" i="96"/>
  <c r="AZ70" i="96"/>
  <c r="BK70" i="96" s="1"/>
  <c r="AY70" i="96"/>
  <c r="BJ70" i="96" s="1"/>
  <c r="BM65" i="96"/>
  <c r="BQ77" i="96"/>
  <c r="BI60" i="96"/>
  <c r="BL61" i="96"/>
  <c r="BM64" i="96"/>
  <c r="BI68" i="96"/>
  <c r="BL69" i="96"/>
  <c r="BI76" i="96"/>
  <c r="BL77" i="96"/>
  <c r="BJ60" i="96"/>
  <c r="BI73" i="96"/>
  <c r="BC60" i="96"/>
  <c r="BM60" i="96" s="1"/>
  <c r="AY64" i="96"/>
  <c r="BJ64" i="96" s="1"/>
  <c r="BG64" i="96"/>
  <c r="BP64" i="96" s="1"/>
  <c r="BC68" i="96"/>
  <c r="BM68" i="96" s="1"/>
  <c r="AY72" i="96"/>
  <c r="BJ72" i="96" s="1"/>
  <c r="BG72" i="96"/>
  <c r="BP72" i="96" s="1"/>
  <c r="BC76" i="96"/>
  <c r="BM76" i="96" s="1"/>
  <c r="AY80" i="96"/>
  <c r="BJ80" i="96" s="1"/>
  <c r="BG80" i="96"/>
  <c r="BP80" i="96" s="1"/>
  <c r="BO61" i="96"/>
  <c r="BO69" i="96"/>
  <c r="BK60" i="92"/>
  <c r="BD69" i="92"/>
  <c r="BN69" i="92" s="1"/>
  <c r="BC69" i="92"/>
  <c r="BM69" i="92" s="1"/>
  <c r="BP70" i="92"/>
  <c r="BO70" i="92"/>
  <c r="BC72" i="92"/>
  <c r="BM72" i="92" s="1"/>
  <c r="BQ76" i="92"/>
  <c r="BD77" i="92"/>
  <c r="BN77" i="92" s="1"/>
  <c r="BC77" i="92"/>
  <c r="BM77" i="92" s="1"/>
  <c r="BK78" i="92"/>
  <c r="BK62" i="92"/>
  <c r="BI62" i="92"/>
  <c r="AY26" i="92"/>
  <c r="AY24" i="92" s="1"/>
  <c r="BO57" i="92"/>
  <c r="AY60" i="92"/>
  <c r="BJ60" i="92" s="1"/>
  <c r="BK68" i="92"/>
  <c r="BK70" i="92"/>
  <c r="BI70" i="92"/>
  <c r="BN56" i="92"/>
  <c r="BH57" i="92"/>
  <c r="BQ57" i="92" s="1"/>
  <c r="BG57" i="92"/>
  <c r="BP57" i="92" s="1"/>
  <c r="BN58" i="92"/>
  <c r="BL58" i="92"/>
  <c r="BQ59" i="92"/>
  <c r="BO65" i="92"/>
  <c r="BK76" i="92"/>
  <c r="AY14" i="92"/>
  <c r="BI57" i="92"/>
  <c r="BH65" i="92"/>
  <c r="BQ65" i="92" s="1"/>
  <c r="BG65" i="92"/>
  <c r="BP65" i="92" s="1"/>
  <c r="BN66" i="92"/>
  <c r="BL66" i="92"/>
  <c r="AY68" i="92"/>
  <c r="BJ68" i="92" s="1"/>
  <c r="BO73" i="92"/>
  <c r="BB24" i="92"/>
  <c r="AZ57" i="92"/>
  <c r="BK57" i="92" s="1"/>
  <c r="AY57" i="92"/>
  <c r="BJ57" i="92" s="1"/>
  <c r="BQ60" i="92"/>
  <c r="BI65" i="92"/>
  <c r="BH73" i="92"/>
  <c r="BQ73" i="92" s="1"/>
  <c r="BG73" i="92"/>
  <c r="BP73" i="92" s="1"/>
  <c r="BN74" i="92"/>
  <c r="BL74" i="92"/>
  <c r="BQ75" i="92"/>
  <c r="AY76" i="92"/>
  <c r="BJ76" i="92" s="1"/>
  <c r="BL61" i="92"/>
  <c r="AZ65" i="92"/>
  <c r="BK65" i="92" s="1"/>
  <c r="AY65" i="92"/>
  <c r="BJ65" i="92" s="1"/>
  <c r="BN72" i="92"/>
  <c r="BI73" i="92"/>
  <c r="BG60" i="92"/>
  <c r="BP60" i="92" s="1"/>
  <c r="BD61" i="92"/>
  <c r="BN61" i="92" s="1"/>
  <c r="BC61" i="92"/>
  <c r="BM61" i="92" s="1"/>
  <c r="BQ62" i="92"/>
  <c r="BO62" i="92"/>
  <c r="BQ68" i="92"/>
  <c r="BL69" i="92"/>
  <c r="AZ73" i="92"/>
  <c r="BK73" i="92" s="1"/>
  <c r="AY73" i="92"/>
  <c r="BJ73" i="92" s="1"/>
  <c r="BL72" i="92"/>
  <c r="BL80" i="92"/>
  <c r="BC58" i="92"/>
  <c r="BM58" i="92" s="1"/>
  <c r="BI60" i="92"/>
  <c r="AY62" i="92"/>
  <c r="BJ62" i="92" s="1"/>
  <c r="BC66" i="92"/>
  <c r="BM66" i="92" s="1"/>
  <c r="BI68" i="92"/>
  <c r="AY70" i="92"/>
  <c r="BJ70" i="92" s="1"/>
  <c r="BC74" i="92"/>
  <c r="BM74" i="92" s="1"/>
  <c r="BI76" i="92"/>
  <c r="BL77" i="92"/>
  <c r="AY78" i="92"/>
  <c r="BJ78" i="92" s="1"/>
  <c r="BO78" i="92"/>
  <c r="AY59" i="92"/>
  <c r="BJ59" i="92" s="1"/>
  <c r="BO59" i="92"/>
  <c r="BC63" i="92"/>
  <c r="BM63" i="92" s="1"/>
  <c r="AY67" i="92"/>
  <c r="BJ67" i="92" s="1"/>
  <c r="AY75" i="92"/>
  <c r="BJ75" i="92" s="1"/>
  <c r="AY56" i="92"/>
  <c r="BJ56" i="92" s="1"/>
  <c r="BG56" i="92"/>
  <c r="BP56" i="92" s="1"/>
  <c r="BO56" i="92"/>
  <c r="BC60" i="92"/>
  <c r="BM60" i="92" s="1"/>
  <c r="BL63" i="92"/>
  <c r="AY64" i="92"/>
  <c r="BJ64" i="92" s="1"/>
  <c r="BG64" i="92"/>
  <c r="BP64" i="92" s="1"/>
  <c r="BO64" i="92"/>
  <c r="BC68" i="92"/>
  <c r="BM68" i="92" s="1"/>
  <c r="BL71" i="92"/>
  <c r="AY72" i="92"/>
  <c r="BJ72" i="92" s="1"/>
  <c r="BG72" i="92"/>
  <c r="BP72" i="92" s="1"/>
  <c r="BO72" i="92"/>
  <c r="BC76" i="92"/>
  <c r="BM76" i="92" s="1"/>
  <c r="BI78" i="92"/>
  <c r="BL79" i="92"/>
  <c r="AY80" i="92"/>
  <c r="BJ80" i="92" s="1"/>
  <c r="BG80" i="92"/>
  <c r="BP80" i="92" s="1"/>
  <c r="BO80" i="92"/>
  <c r="BI59" i="92"/>
  <c r="BI67" i="92"/>
  <c r="B9" i="64"/>
  <c r="O30" i="64"/>
  <c r="J30" i="64"/>
  <c r="E30" i="64"/>
  <c r="AW57" i="9"/>
  <c r="BI57" i="9" s="1"/>
  <c r="AY57" i="9"/>
  <c r="BA57" i="9"/>
  <c r="BL57" i="9" s="1"/>
  <c r="BD57" i="9"/>
  <c r="BE57" i="9"/>
  <c r="BO57" i="9" s="1"/>
  <c r="BG57" i="9"/>
  <c r="AW58" i="9"/>
  <c r="BI58" i="9" s="1"/>
  <c r="AZ58" i="9"/>
  <c r="BA58" i="9"/>
  <c r="BL58" i="9" s="1"/>
  <c r="BC58" i="9"/>
  <c r="BM58" i="9" s="1"/>
  <c r="BE58" i="9"/>
  <c r="BH58" i="9"/>
  <c r="AW59" i="9"/>
  <c r="BI59" i="9" s="1"/>
  <c r="AY59" i="9"/>
  <c r="BA59" i="9"/>
  <c r="BL59" i="9" s="1"/>
  <c r="BC59" i="9"/>
  <c r="BE59" i="9"/>
  <c r="BO59" i="9" s="1"/>
  <c r="BG59" i="9"/>
  <c r="BP59" i="9" s="1"/>
  <c r="AW60" i="9"/>
  <c r="BI60" i="9" s="1"/>
  <c r="AY60" i="9"/>
  <c r="BA60" i="9"/>
  <c r="BL60" i="9" s="1"/>
  <c r="BD60" i="9"/>
  <c r="BE60" i="9"/>
  <c r="BO60" i="9" s="1"/>
  <c r="BH60" i="9"/>
  <c r="AW61" i="9"/>
  <c r="BI61" i="9" s="1"/>
  <c r="AZ61" i="9"/>
  <c r="BA61" i="9"/>
  <c r="BL61" i="9" s="1"/>
  <c r="BC61" i="9"/>
  <c r="BE61" i="9"/>
  <c r="BO61" i="9" s="1"/>
  <c r="BH61" i="9"/>
  <c r="AW62" i="9"/>
  <c r="BI62" i="9" s="1"/>
  <c r="AY62" i="9"/>
  <c r="BA62" i="9"/>
  <c r="BL62" i="9" s="1"/>
  <c r="BD62" i="9"/>
  <c r="BE62" i="9"/>
  <c r="BO62" i="9" s="1"/>
  <c r="BG62" i="9"/>
  <c r="AW63" i="9"/>
  <c r="BI63" i="9" s="1"/>
  <c r="AY63" i="9"/>
  <c r="BA63" i="9"/>
  <c r="BL63" i="9" s="1"/>
  <c r="BC63" i="9"/>
  <c r="BE63" i="9"/>
  <c r="BO63" i="9" s="1"/>
  <c r="BG63" i="9"/>
  <c r="AW64" i="9"/>
  <c r="AY64" i="9"/>
  <c r="BA64" i="9"/>
  <c r="BL64" i="9" s="1"/>
  <c r="BD64" i="9"/>
  <c r="BE64" i="9"/>
  <c r="BO64" i="9" s="1"/>
  <c r="BG64" i="9"/>
  <c r="AW65" i="9"/>
  <c r="BI65" i="9" s="1"/>
  <c r="AY65" i="9"/>
  <c r="BA65" i="9"/>
  <c r="BL65" i="9" s="1"/>
  <c r="BD65" i="9"/>
  <c r="BE65" i="9"/>
  <c r="BO65" i="9" s="1"/>
  <c r="BG65" i="9"/>
  <c r="AW66" i="9"/>
  <c r="AZ66" i="9"/>
  <c r="BA66" i="9"/>
  <c r="BL66" i="9" s="1"/>
  <c r="BC66" i="9"/>
  <c r="BE66" i="9"/>
  <c r="BH66" i="9"/>
  <c r="AW67" i="9"/>
  <c r="BI67" i="9" s="1"/>
  <c r="AY67" i="9"/>
  <c r="BA67" i="9"/>
  <c r="BC67" i="9"/>
  <c r="BE67" i="9"/>
  <c r="BO67" i="9" s="1"/>
  <c r="BG67" i="9"/>
  <c r="AW68" i="9"/>
  <c r="AZ68" i="9"/>
  <c r="BA68" i="9"/>
  <c r="BL68" i="9" s="1"/>
  <c r="BC68" i="9"/>
  <c r="BE68" i="9"/>
  <c r="BH68" i="9"/>
  <c r="AW69" i="9"/>
  <c r="BI69" i="9" s="1"/>
  <c r="AZ69" i="9"/>
  <c r="BA69" i="9"/>
  <c r="BC69" i="9"/>
  <c r="BE69" i="9"/>
  <c r="BO69" i="9" s="1"/>
  <c r="BH69" i="9"/>
  <c r="AW70" i="9"/>
  <c r="BI70" i="9" s="1"/>
  <c r="AY70" i="9"/>
  <c r="BA70" i="9"/>
  <c r="BL70" i="9" s="1"/>
  <c r="BD70" i="9"/>
  <c r="BE70" i="9"/>
  <c r="BO70" i="9" s="1"/>
  <c r="BG70" i="9"/>
  <c r="AW71" i="9"/>
  <c r="BI71" i="9" s="1"/>
  <c r="AY71" i="9"/>
  <c r="BA71" i="9"/>
  <c r="BL71" i="9" s="1"/>
  <c r="BC71" i="9"/>
  <c r="BE71" i="9"/>
  <c r="BO71" i="9" s="1"/>
  <c r="BG71" i="9"/>
  <c r="AW72" i="9"/>
  <c r="AZ72" i="9"/>
  <c r="BA72" i="9"/>
  <c r="BL72" i="9" s="1"/>
  <c r="BC72" i="9"/>
  <c r="BE72" i="9"/>
  <c r="BO72" i="9" s="1"/>
  <c r="BG72" i="9"/>
  <c r="AW73" i="9"/>
  <c r="BI73" i="9" s="1"/>
  <c r="AY73" i="9"/>
  <c r="BA73" i="9"/>
  <c r="BL73" i="9" s="1"/>
  <c r="BD73" i="9"/>
  <c r="BE73" i="9"/>
  <c r="BO73" i="9" s="1"/>
  <c r="BG73" i="9"/>
  <c r="AW74" i="9"/>
  <c r="AZ74" i="9"/>
  <c r="BA74" i="9"/>
  <c r="BL74" i="9" s="1"/>
  <c r="BC74" i="9"/>
  <c r="BE74" i="9"/>
  <c r="BH74" i="9"/>
  <c r="AW75" i="9"/>
  <c r="BI75" i="9" s="1"/>
  <c r="AY75" i="9"/>
  <c r="BA75" i="9"/>
  <c r="BC75" i="9"/>
  <c r="BE75" i="9"/>
  <c r="BO75" i="9" s="1"/>
  <c r="BG75" i="9"/>
  <c r="AW76" i="9"/>
  <c r="BI76" i="9" s="1"/>
  <c r="AY76" i="9"/>
  <c r="BA76" i="9"/>
  <c r="BL76" i="9" s="1"/>
  <c r="BC76" i="9"/>
  <c r="BE76" i="9"/>
  <c r="BO76" i="9" s="1"/>
  <c r="BH76" i="9"/>
  <c r="AW77" i="9"/>
  <c r="BI77" i="9" s="1"/>
  <c r="AZ77" i="9"/>
  <c r="BA77" i="9"/>
  <c r="BL77" i="9" s="1"/>
  <c r="BC77" i="9"/>
  <c r="BE77" i="9"/>
  <c r="BO77" i="9" s="1"/>
  <c r="BH77" i="9"/>
  <c r="AW78" i="9"/>
  <c r="BI78" i="9" s="1"/>
  <c r="AZ78" i="9"/>
  <c r="BA78" i="9"/>
  <c r="BL78" i="9" s="1"/>
  <c r="BD78" i="9"/>
  <c r="BE78" i="9"/>
  <c r="BO78" i="9" s="1"/>
  <c r="BH78" i="9"/>
  <c r="AW79" i="9"/>
  <c r="BI79" i="9" s="1"/>
  <c r="AY79" i="9"/>
  <c r="BA79" i="9"/>
  <c r="BL79" i="9" s="1"/>
  <c r="BC79" i="9"/>
  <c r="BE79" i="9"/>
  <c r="BO79" i="9" s="1"/>
  <c r="BG79" i="9"/>
  <c r="AW80" i="9"/>
  <c r="BI80" i="9" s="1"/>
  <c r="AY80" i="9"/>
  <c r="BA80" i="9"/>
  <c r="BL80" i="9" s="1"/>
  <c r="BD80" i="9"/>
  <c r="BE80" i="9"/>
  <c r="BO80" i="9" s="1"/>
  <c r="BH80" i="9"/>
  <c r="BA56" i="9"/>
  <c r="BL56" i="9" s="1"/>
  <c r="BH56" i="9"/>
  <c r="BE56" i="9"/>
  <c r="BC56" i="9"/>
  <c r="AZ56" i="9"/>
  <c r="AW56" i="9"/>
  <c r="N54" i="9"/>
  <c r="U54" i="9"/>
  <c r="G54" i="9"/>
  <c r="O24" i="9"/>
  <c r="J24" i="9"/>
  <c r="AX27" i="9"/>
  <c r="AY27" i="9"/>
  <c r="BA27" i="9"/>
  <c r="BB27" i="9"/>
  <c r="BD27" i="9"/>
  <c r="BE27" i="9"/>
  <c r="AX28" i="9"/>
  <c r="AY28" i="9"/>
  <c r="BA28" i="9"/>
  <c r="BB28" i="9"/>
  <c r="BD28" i="9"/>
  <c r="BE28" i="9"/>
  <c r="AX29" i="9"/>
  <c r="AY29" i="9"/>
  <c r="BA29" i="9"/>
  <c r="BB29" i="9"/>
  <c r="BD29" i="9"/>
  <c r="BE29" i="9"/>
  <c r="AX30" i="9"/>
  <c r="AY30" i="9"/>
  <c r="BA30" i="9"/>
  <c r="BB30" i="9"/>
  <c r="BD30" i="9"/>
  <c r="BE30" i="9"/>
  <c r="AX31" i="9"/>
  <c r="AY31" i="9"/>
  <c r="BA31" i="9"/>
  <c r="BB31" i="9"/>
  <c r="BD31" i="9"/>
  <c r="BE31" i="9"/>
  <c r="AX32" i="9"/>
  <c r="AY32" i="9"/>
  <c r="BA32" i="9"/>
  <c r="BB32" i="9"/>
  <c r="BD32" i="9"/>
  <c r="BE32" i="9"/>
  <c r="AX33" i="9"/>
  <c r="AY33" i="9"/>
  <c r="BA33" i="9"/>
  <c r="BB33" i="9"/>
  <c r="BD33" i="9"/>
  <c r="BE33" i="9"/>
  <c r="AX34" i="9"/>
  <c r="AY34" i="9"/>
  <c r="BA34" i="9"/>
  <c r="BB34" i="9"/>
  <c r="BD34" i="9"/>
  <c r="BE34" i="9"/>
  <c r="AX35" i="9"/>
  <c r="AY35" i="9"/>
  <c r="BA35" i="9"/>
  <c r="BB35" i="9"/>
  <c r="BD35" i="9"/>
  <c r="BE35" i="9"/>
  <c r="AX36" i="9"/>
  <c r="AY36" i="9"/>
  <c r="BA36" i="9"/>
  <c r="BB36" i="9"/>
  <c r="BD36" i="9"/>
  <c r="BE36" i="9"/>
  <c r="AX37" i="9"/>
  <c r="AY37" i="9"/>
  <c r="BA37" i="9"/>
  <c r="BB37" i="9"/>
  <c r="BD37" i="9"/>
  <c r="BE37" i="9"/>
  <c r="AX38" i="9"/>
  <c r="AY38" i="9"/>
  <c r="BA38" i="9"/>
  <c r="BB38" i="9"/>
  <c r="BD38" i="9"/>
  <c r="BE38" i="9"/>
  <c r="AX39" i="9"/>
  <c r="AY39" i="9"/>
  <c r="BA39" i="9"/>
  <c r="BB39" i="9"/>
  <c r="BD39" i="9"/>
  <c r="BE39" i="9"/>
  <c r="AX40" i="9"/>
  <c r="AY40" i="9"/>
  <c r="BA40" i="9"/>
  <c r="BB40" i="9"/>
  <c r="BD40" i="9"/>
  <c r="BE40" i="9"/>
  <c r="AX41" i="9"/>
  <c r="AY41" i="9"/>
  <c r="BA41" i="9"/>
  <c r="BB41" i="9"/>
  <c r="BD41" i="9"/>
  <c r="BE41" i="9"/>
  <c r="AX42" i="9"/>
  <c r="AY42" i="9"/>
  <c r="BA42" i="9"/>
  <c r="BB42" i="9"/>
  <c r="BD42" i="9"/>
  <c r="BE42" i="9"/>
  <c r="AX43" i="9"/>
  <c r="AY43" i="9"/>
  <c r="BA43" i="9"/>
  <c r="BB43" i="9"/>
  <c r="BD43" i="9"/>
  <c r="BE43" i="9"/>
  <c r="AX44" i="9"/>
  <c r="AY44" i="9"/>
  <c r="BA44" i="9"/>
  <c r="BB44" i="9"/>
  <c r="BD44" i="9"/>
  <c r="BE44" i="9"/>
  <c r="AX45" i="9"/>
  <c r="AY45" i="9"/>
  <c r="BA45" i="9"/>
  <c r="BB45" i="9"/>
  <c r="BD45" i="9"/>
  <c r="BE45" i="9"/>
  <c r="AX46" i="9"/>
  <c r="AY46" i="9"/>
  <c r="BA46" i="9"/>
  <c r="BB46" i="9"/>
  <c r="BD46" i="9"/>
  <c r="BE46" i="9"/>
  <c r="AX47" i="9"/>
  <c r="AY47" i="9"/>
  <c r="BA47" i="9"/>
  <c r="BB47" i="9"/>
  <c r="BD47" i="9"/>
  <c r="BE47" i="9"/>
  <c r="AX48" i="9"/>
  <c r="AY48" i="9"/>
  <c r="BA48" i="9"/>
  <c r="BB48" i="9"/>
  <c r="BD48" i="9"/>
  <c r="BE48" i="9"/>
  <c r="AX49" i="9"/>
  <c r="AY49" i="9"/>
  <c r="BA49" i="9"/>
  <c r="BB49" i="9"/>
  <c r="BD49" i="9"/>
  <c r="BE49" i="9"/>
  <c r="AX50" i="9"/>
  <c r="AY50" i="9"/>
  <c r="BA50" i="9"/>
  <c r="BB50" i="9"/>
  <c r="BD50" i="9"/>
  <c r="BE50" i="9"/>
  <c r="BE26" i="9"/>
  <c r="BD26" i="9"/>
  <c r="BB26" i="9"/>
  <c r="BA26" i="9"/>
  <c r="AX26" i="9"/>
  <c r="E24" i="9"/>
  <c r="A23" i="9"/>
  <c r="D121" i="67"/>
  <c r="D122" i="67"/>
  <c r="D123" i="67"/>
  <c r="D124" i="67"/>
  <c r="D125" i="67"/>
  <c r="D126" i="67"/>
  <c r="D127" i="67"/>
  <c r="D128" i="67"/>
  <c r="D129" i="67"/>
  <c r="D130" i="67"/>
  <c r="D131" i="67"/>
  <c r="D132" i="67"/>
  <c r="D133" i="67"/>
  <c r="D134" i="67"/>
  <c r="D135" i="67"/>
  <c r="D117" i="67"/>
  <c r="D118" i="67"/>
  <c r="D119" i="67"/>
  <c r="D120" i="67"/>
  <c r="BJ59" i="9" l="1"/>
  <c r="BJ73" i="9"/>
  <c r="BJ65" i="9"/>
  <c r="BM71" i="9"/>
  <c r="BQ60" i="9"/>
  <c r="G13" i="98"/>
  <c r="B8" i="64"/>
  <c r="K13" i="98"/>
  <c r="BL54" i="92"/>
  <c r="B4" i="92" s="1"/>
  <c r="F27" i="98" s="1"/>
  <c r="D13" i="98"/>
  <c r="BI54" i="96"/>
  <c r="B3" i="96" s="1"/>
  <c r="C3" i="98" s="1"/>
  <c r="C1" i="98" s="1"/>
  <c r="BN54" i="96"/>
  <c r="D4" i="96" s="1"/>
  <c r="H3" i="98" s="1"/>
  <c r="H1" i="98" s="1"/>
  <c r="BO54" i="96"/>
  <c r="B5" i="96" s="1"/>
  <c r="I3" i="98" s="1"/>
  <c r="I1" i="98" s="1"/>
  <c r="BH63" i="9"/>
  <c r="BQ63" i="9" s="1"/>
  <c r="BD79" i="9"/>
  <c r="BN79" i="9" s="1"/>
  <c r="BK54" i="96"/>
  <c r="D3" i="96" s="1"/>
  <c r="E3" i="98" s="1"/>
  <c r="E1" i="98" s="1"/>
  <c r="BQ54" i="96"/>
  <c r="D5" i="96" s="1"/>
  <c r="K3" i="98" s="1"/>
  <c r="BJ54" i="96"/>
  <c r="C3" i="96" s="1"/>
  <c r="D3" i="98" s="1"/>
  <c r="BM54" i="96"/>
  <c r="C4" i="96" s="1"/>
  <c r="G3" i="98" s="1"/>
  <c r="BL54" i="96"/>
  <c r="B4" i="96" s="1"/>
  <c r="F3" i="98" s="1"/>
  <c r="F1" i="98" s="1"/>
  <c r="BP54" i="96"/>
  <c r="C5" i="96" s="1"/>
  <c r="J3" i="98" s="1"/>
  <c r="J1" i="98" s="1"/>
  <c r="BK54" i="92"/>
  <c r="D3" i="92" s="1"/>
  <c r="E27" i="98" s="1"/>
  <c r="BP54" i="92"/>
  <c r="C5" i="92" s="1"/>
  <c r="J27" i="98" s="1"/>
  <c r="BQ54" i="92"/>
  <c r="D5" i="92" s="1"/>
  <c r="K27" i="98" s="1"/>
  <c r="BO54" i="92"/>
  <c r="B5" i="92" s="1"/>
  <c r="I27" i="98" s="1"/>
  <c r="BJ54" i="92"/>
  <c r="C3" i="92" s="1"/>
  <c r="BM54" i="92"/>
  <c r="C4" i="92" s="1"/>
  <c r="G27" i="98" s="1"/>
  <c r="BI54" i="92"/>
  <c r="B3" i="92" s="1"/>
  <c r="C27" i="98" s="1"/>
  <c r="BN54" i="92"/>
  <c r="D4" i="92" s="1"/>
  <c r="H27" i="98" s="1"/>
  <c r="BD56" i="9"/>
  <c r="BN56" i="9" s="1"/>
  <c r="BD72" i="9"/>
  <c r="BN72" i="9" s="1"/>
  <c r="AY68" i="9"/>
  <c r="BJ68" i="9" s="1"/>
  <c r="BK61" i="9"/>
  <c r="AY26" i="9"/>
  <c r="AY24" i="9" s="1"/>
  <c r="AZ67" i="9"/>
  <c r="BK67" i="9" s="1"/>
  <c r="BP64" i="9"/>
  <c r="BJ75" i="9"/>
  <c r="BP72" i="9"/>
  <c r="AY69" i="9"/>
  <c r="BJ69" i="9" s="1"/>
  <c r="BH64" i="9"/>
  <c r="BQ64" i="9" s="1"/>
  <c r="BC80" i="9"/>
  <c r="BM80" i="9" s="1"/>
  <c r="BN73" i="9"/>
  <c r="BG68" i="9"/>
  <c r="BP68" i="9" s="1"/>
  <c r="BP67" i="9"/>
  <c r="BN65" i="9"/>
  <c r="BM56" i="9"/>
  <c r="BG77" i="9"/>
  <c r="BP77" i="9" s="1"/>
  <c r="BQ76" i="9"/>
  <c r="AY61" i="9"/>
  <c r="BJ61" i="9" s="1"/>
  <c r="BN57" i="9"/>
  <c r="BE24" i="9"/>
  <c r="AY72" i="9"/>
  <c r="BJ72" i="9" s="1"/>
  <c r="BJ57" i="9"/>
  <c r="AX24" i="9"/>
  <c r="BD24" i="9"/>
  <c r="BB24" i="9"/>
  <c r="AZ75" i="9"/>
  <c r="BK75" i="9" s="1"/>
  <c r="BK72" i="9"/>
  <c r="BD67" i="9"/>
  <c r="BN67" i="9" s="1"/>
  <c r="BM66" i="9"/>
  <c r="BC65" i="9"/>
  <c r="BM65" i="9" s="1"/>
  <c r="BG61" i="9"/>
  <c r="BP61" i="9" s="1"/>
  <c r="BP73" i="9"/>
  <c r="BC64" i="9"/>
  <c r="BM64" i="9" s="1"/>
  <c r="BA24" i="9"/>
  <c r="BG80" i="9"/>
  <c r="BP80" i="9" s="1"/>
  <c r="BH79" i="9"/>
  <c r="BQ79" i="9" s="1"/>
  <c r="BG78" i="9"/>
  <c r="BP78" i="9" s="1"/>
  <c r="BK69" i="9"/>
  <c r="BK68" i="9"/>
  <c r="BQ56" i="9"/>
  <c r="BQ77" i="9"/>
  <c r="BP65" i="9"/>
  <c r="AZ64" i="9"/>
  <c r="BK64" i="9" s="1"/>
  <c r="BD63" i="9"/>
  <c r="BN63" i="9" s="1"/>
  <c r="BK56" i="9"/>
  <c r="AZ79" i="9"/>
  <c r="BK79" i="9" s="1"/>
  <c r="BQ68" i="9"/>
  <c r="BM63" i="9"/>
  <c r="BQ61" i="9"/>
  <c r="AY78" i="9"/>
  <c r="BJ78" i="9" s="1"/>
  <c r="BP75" i="9"/>
  <c r="BH71" i="9"/>
  <c r="BQ71" i="9" s="1"/>
  <c r="BD76" i="9"/>
  <c r="BN76" i="9" s="1"/>
  <c r="BM72" i="9"/>
  <c r="AZ63" i="9"/>
  <c r="BK63" i="9" s="1"/>
  <c r="BJ62" i="9"/>
  <c r="BQ80" i="9"/>
  <c r="AY77" i="9"/>
  <c r="BJ77" i="9" s="1"/>
  <c r="BM69" i="9"/>
  <c r="BC60" i="9"/>
  <c r="BM60" i="9" s="1"/>
  <c r="BG56" i="9"/>
  <c r="BP56" i="9" s="1"/>
  <c r="BJ80" i="9"/>
  <c r="BH59" i="9"/>
  <c r="BQ59" i="9" s="1"/>
  <c r="AY56" i="9"/>
  <c r="BJ56" i="9" s="1"/>
  <c r="BH75" i="9"/>
  <c r="BQ75" i="9" s="1"/>
  <c r="BL69" i="9"/>
  <c r="BN60" i="9"/>
  <c r="BC57" i="9"/>
  <c r="BM57" i="9" s="1"/>
  <c r="BD68" i="9"/>
  <c r="BN68" i="9" s="1"/>
  <c r="BJ64" i="9"/>
  <c r="AZ60" i="9"/>
  <c r="BK60" i="9" s="1"/>
  <c r="BI56" i="9"/>
  <c r="AZ76" i="9"/>
  <c r="BK76" i="9" s="1"/>
  <c r="BH72" i="9"/>
  <c r="BQ72" i="9" s="1"/>
  <c r="BD71" i="9"/>
  <c r="BN71" i="9" s="1"/>
  <c r="BG69" i="9"/>
  <c r="BP69" i="9" s="1"/>
  <c r="BO68" i="9"/>
  <c r="BJ67" i="9"/>
  <c r="BM61" i="9"/>
  <c r="BG60" i="9"/>
  <c r="BP60" i="9" s="1"/>
  <c r="BD59" i="9"/>
  <c r="BN59" i="9" s="1"/>
  <c r="BG76" i="9"/>
  <c r="BP76" i="9" s="1"/>
  <c r="BD75" i="9"/>
  <c r="BN75" i="9" s="1"/>
  <c r="BM74" i="9"/>
  <c r="BC73" i="9"/>
  <c r="BM73" i="9" s="1"/>
  <c r="BQ69" i="9"/>
  <c r="BH67" i="9"/>
  <c r="BQ67" i="9" s="1"/>
  <c r="AZ80" i="9"/>
  <c r="BK80" i="9" s="1"/>
  <c r="BJ60" i="9"/>
  <c r="BM79" i="9"/>
  <c r="BQ78" i="9"/>
  <c r="BK77" i="9"/>
  <c r="BJ76" i="9"/>
  <c r="AZ71" i="9"/>
  <c r="BK71" i="9" s="1"/>
  <c r="BJ70" i="9"/>
  <c r="BI68" i="9"/>
  <c r="BI64" i="9"/>
  <c r="AZ59" i="9"/>
  <c r="BK59" i="9" s="1"/>
  <c r="BM75" i="9"/>
  <c r="BM67" i="9"/>
  <c r="BK78" i="9"/>
  <c r="BM77" i="9"/>
  <c r="BL75" i="9"/>
  <c r="BQ74" i="9"/>
  <c r="BI74" i="9"/>
  <c r="BL67" i="9"/>
  <c r="BQ66" i="9"/>
  <c r="BI66" i="9"/>
  <c r="BC78" i="9"/>
  <c r="BM78" i="9" s="1"/>
  <c r="BM76" i="9"/>
  <c r="BO74" i="9"/>
  <c r="BG74" i="9"/>
  <c r="BP74" i="9" s="1"/>
  <c r="AY74" i="9"/>
  <c r="BJ74" i="9" s="1"/>
  <c r="BI72" i="9"/>
  <c r="BC70" i="9"/>
  <c r="BM70" i="9" s="1"/>
  <c r="BM68" i="9"/>
  <c r="BO66" i="9"/>
  <c r="BG66" i="9"/>
  <c r="BP66" i="9" s="1"/>
  <c r="AY66" i="9"/>
  <c r="BJ66" i="9" s="1"/>
  <c r="BC62" i="9"/>
  <c r="BM62" i="9" s="1"/>
  <c r="BO58" i="9"/>
  <c r="BG58" i="9"/>
  <c r="BP58" i="9" s="1"/>
  <c r="AY58" i="9"/>
  <c r="BJ58" i="9" s="1"/>
  <c r="BN80" i="9"/>
  <c r="BD74" i="9"/>
  <c r="BN74" i="9" s="1"/>
  <c r="BP70" i="9"/>
  <c r="BH70" i="9"/>
  <c r="BQ70" i="9" s="1"/>
  <c r="AZ70" i="9"/>
  <c r="BK70" i="9" s="1"/>
  <c r="BD66" i="9"/>
  <c r="BN66" i="9" s="1"/>
  <c r="BN64" i="9"/>
  <c r="BP62" i="9"/>
  <c r="BH62" i="9"/>
  <c r="BQ62" i="9" s="1"/>
  <c r="AZ62" i="9"/>
  <c r="BK62" i="9" s="1"/>
  <c r="BD58" i="9"/>
  <c r="BN58" i="9" s="1"/>
  <c r="BD77" i="9"/>
  <c r="BN77" i="9" s="1"/>
  <c r="BK74" i="9"/>
  <c r="BH73" i="9"/>
  <c r="BQ73" i="9" s="1"/>
  <c r="AZ73" i="9"/>
  <c r="BK73" i="9" s="1"/>
  <c r="BJ71" i="9"/>
  <c r="BD69" i="9"/>
  <c r="BN69" i="9" s="1"/>
  <c r="BK66" i="9"/>
  <c r="BH65" i="9"/>
  <c r="BQ65" i="9" s="1"/>
  <c r="AZ65" i="9"/>
  <c r="BK65" i="9" s="1"/>
  <c r="BJ63" i="9"/>
  <c r="BD61" i="9"/>
  <c r="BN61" i="9" s="1"/>
  <c r="BK58" i="9"/>
  <c r="BP57" i="9"/>
  <c r="BH57" i="9"/>
  <c r="BQ57" i="9" s="1"/>
  <c r="AZ57" i="9"/>
  <c r="BK57" i="9" s="1"/>
  <c r="BJ79" i="9"/>
  <c r="BN78" i="9"/>
  <c r="BN70" i="9"/>
  <c r="BN62" i="9"/>
  <c r="BM59" i="9"/>
  <c r="BP79" i="9"/>
  <c r="BP71" i="9"/>
  <c r="BP63" i="9"/>
  <c r="BQ58" i="9"/>
  <c r="D27" i="98" l="1"/>
  <c r="B33" i="98"/>
  <c r="A27" i="64"/>
  <c r="G1" i="98"/>
  <c r="D1" i="98"/>
  <c r="A31" i="64"/>
  <c r="K1" i="98"/>
  <c r="BQ54" i="9"/>
  <c r="BN54" i="9"/>
  <c r="BL54" i="9"/>
  <c r="B4" i="9" s="1"/>
  <c r="F26" i="98" s="1"/>
  <c r="BK54" i="9"/>
  <c r="BM54" i="9"/>
  <c r="BJ54" i="9"/>
  <c r="BP54" i="9"/>
  <c r="BI54" i="9"/>
  <c r="B3" i="9" s="1"/>
  <c r="C26" i="98" s="1"/>
  <c r="D116" i="67"/>
  <c r="H116" i="67" l="1"/>
  <c r="E116" i="67" s="1"/>
  <c r="H133" i="67"/>
  <c r="E133" i="67" s="1"/>
  <c r="H120" i="67"/>
  <c r="E120" i="67" s="1"/>
  <c r="H135" i="67"/>
  <c r="E135" i="67" s="1"/>
  <c r="G128" i="67"/>
  <c r="G131" i="67"/>
  <c r="H132" i="67"/>
  <c r="E132" i="67" s="1"/>
  <c r="G135" i="67"/>
  <c r="H131" i="67"/>
  <c r="E131" i="67" s="1"/>
  <c r="G127" i="67"/>
  <c r="H122" i="67"/>
  <c r="E122" i="67" s="1"/>
  <c r="H129" i="67"/>
  <c r="E129" i="67" s="1"/>
  <c r="G134" i="67"/>
  <c r="G126" i="67"/>
  <c r="H117" i="67"/>
  <c r="E117" i="67" s="1"/>
  <c r="H124" i="67"/>
  <c r="E124" i="67" s="1"/>
  <c r="H123" i="67"/>
  <c r="E123" i="67" s="1"/>
  <c r="H134" i="67"/>
  <c r="E134" i="67" s="1"/>
  <c r="G123" i="67"/>
  <c r="H130" i="67"/>
  <c r="E130" i="67" s="1"/>
  <c r="H126" i="67"/>
  <c r="E126" i="67" s="1"/>
  <c r="G130" i="67"/>
  <c r="H119" i="67"/>
  <c r="E119" i="67" s="1"/>
  <c r="G133" i="67"/>
  <c r="G122" i="67"/>
  <c r="H118" i="67"/>
  <c r="E118" i="67" s="1"/>
  <c r="G125" i="67"/>
  <c r="H127" i="67"/>
  <c r="E127" i="67" s="1"/>
  <c r="H121" i="67"/>
  <c r="E121" i="67" s="1"/>
  <c r="G129" i="67"/>
  <c r="H125" i="67"/>
  <c r="E125" i="67" s="1"/>
  <c r="G132" i="67"/>
  <c r="G121" i="67"/>
  <c r="H128" i="67"/>
  <c r="E128" i="67" s="1"/>
  <c r="G124" i="67"/>
  <c r="G116" i="67"/>
  <c r="G117" i="67"/>
  <c r="G120" i="67"/>
  <c r="G119" i="67"/>
  <c r="G118" i="67"/>
  <c r="C138" i="67"/>
  <c r="C139" i="67"/>
  <c r="B17" i="64"/>
  <c r="B3" i="64" l="1"/>
  <c r="C33" i="98" l="1"/>
  <c r="C24" i="98" s="1"/>
  <c r="E144" i="67" s="1"/>
  <c r="P16" i="67"/>
  <c r="P15" i="67"/>
  <c r="P14" i="67"/>
  <c r="O16" i="67" l="1"/>
  <c r="O15" i="67"/>
  <c r="O14" i="67"/>
  <c r="B8" i="9" l="1"/>
  <c r="A52" i="9" l="1"/>
  <c r="A21" i="9"/>
  <c r="A25" i="9"/>
  <c r="A55" i="9"/>
  <c r="B26" i="98"/>
  <c r="BE32" i="64"/>
  <c r="BD32" i="64"/>
  <c r="BB32" i="64"/>
  <c r="BA32" i="64"/>
  <c r="C17" i="64"/>
  <c r="D17" i="64"/>
  <c r="BE56" i="64"/>
  <c r="BD56" i="64"/>
  <c r="BB56" i="64"/>
  <c r="BA56" i="64"/>
  <c r="AY56" i="64"/>
  <c r="AX56" i="64"/>
  <c r="BE55" i="64"/>
  <c r="BD55" i="64"/>
  <c r="BB55" i="64"/>
  <c r="BA55" i="64"/>
  <c r="AY55" i="64"/>
  <c r="AX55" i="64"/>
  <c r="BE54" i="64"/>
  <c r="BD54" i="64"/>
  <c r="BB54" i="64"/>
  <c r="BA54" i="64"/>
  <c r="AY54" i="64"/>
  <c r="AX54" i="64"/>
  <c r="BE53" i="64"/>
  <c r="BD53" i="64"/>
  <c r="BB53" i="64"/>
  <c r="BA53" i="64"/>
  <c r="AY53" i="64"/>
  <c r="AX53" i="64"/>
  <c r="BE52" i="64"/>
  <c r="BD52" i="64"/>
  <c r="BB52" i="64"/>
  <c r="BA52" i="64"/>
  <c r="AY52" i="64"/>
  <c r="AX52" i="64"/>
  <c r="BE51" i="64"/>
  <c r="BD51" i="64"/>
  <c r="BB51" i="64"/>
  <c r="BA51" i="64"/>
  <c r="AY51" i="64"/>
  <c r="AX51" i="64"/>
  <c r="BE50" i="64"/>
  <c r="BD50" i="64"/>
  <c r="BB50" i="64"/>
  <c r="BA50" i="64"/>
  <c r="AY50" i="64"/>
  <c r="AX50" i="64"/>
  <c r="BE49" i="64"/>
  <c r="BD49" i="64"/>
  <c r="BB49" i="64"/>
  <c r="BA49" i="64"/>
  <c r="AY49" i="64"/>
  <c r="AX49" i="64"/>
  <c r="BE48" i="64"/>
  <c r="BD48" i="64"/>
  <c r="BB48" i="64"/>
  <c r="BA48" i="64"/>
  <c r="AY48" i="64"/>
  <c r="AX48" i="64"/>
  <c r="BE47" i="64"/>
  <c r="BD47" i="64"/>
  <c r="BB47" i="64"/>
  <c r="BA47" i="64"/>
  <c r="AY47" i="64"/>
  <c r="AX47" i="64"/>
  <c r="BE46" i="64"/>
  <c r="BD46" i="64"/>
  <c r="BB46" i="64"/>
  <c r="BA46" i="64"/>
  <c r="AY46" i="64"/>
  <c r="AX46" i="64"/>
  <c r="BE45" i="64"/>
  <c r="BD45" i="64"/>
  <c r="BB45" i="64"/>
  <c r="BA45" i="64"/>
  <c r="AY45" i="64"/>
  <c r="AX45" i="64"/>
  <c r="BE44" i="64"/>
  <c r="BD44" i="64"/>
  <c r="BB44" i="64"/>
  <c r="BA44" i="64"/>
  <c r="AY44" i="64"/>
  <c r="AX44" i="64"/>
  <c r="BE43" i="64"/>
  <c r="BD43" i="64"/>
  <c r="BB43" i="64"/>
  <c r="BA43" i="64"/>
  <c r="AY43" i="64"/>
  <c r="AX43" i="64"/>
  <c r="BE42" i="64"/>
  <c r="BD42" i="64"/>
  <c r="BB42" i="64"/>
  <c r="BA42" i="64"/>
  <c r="AY42" i="64"/>
  <c r="AX42" i="64"/>
  <c r="BE41" i="64"/>
  <c r="BD41" i="64"/>
  <c r="BB41" i="64"/>
  <c r="BA41" i="64"/>
  <c r="AY41" i="64"/>
  <c r="AX41" i="64"/>
  <c r="BE40" i="64"/>
  <c r="BD40" i="64"/>
  <c r="BB40" i="64"/>
  <c r="BA40" i="64"/>
  <c r="AY40" i="64"/>
  <c r="AX40" i="64"/>
  <c r="BE39" i="64"/>
  <c r="BD39" i="64"/>
  <c r="BB39" i="64"/>
  <c r="BA39" i="64"/>
  <c r="AY39" i="64"/>
  <c r="AX39" i="64"/>
  <c r="BE38" i="64"/>
  <c r="BD38" i="64"/>
  <c r="BB38" i="64"/>
  <c r="BA38" i="64"/>
  <c r="AY38" i="64"/>
  <c r="AX38" i="64"/>
  <c r="BE37" i="64"/>
  <c r="BD37" i="64"/>
  <c r="BB37" i="64"/>
  <c r="BA37" i="64"/>
  <c r="AY37" i="64"/>
  <c r="AX37" i="64"/>
  <c r="BE36" i="64"/>
  <c r="BD36" i="64"/>
  <c r="BB36" i="64"/>
  <c r="BA36" i="64"/>
  <c r="AY36" i="64"/>
  <c r="AX36" i="64"/>
  <c r="BE35" i="64"/>
  <c r="BD35" i="64"/>
  <c r="BB35" i="64"/>
  <c r="BA35" i="64"/>
  <c r="AY35" i="64"/>
  <c r="AX35" i="64"/>
  <c r="BE34" i="64"/>
  <c r="BD34" i="64"/>
  <c r="BB34" i="64"/>
  <c r="BA34" i="64"/>
  <c r="AY34" i="64"/>
  <c r="AX34" i="64"/>
  <c r="BE33" i="64"/>
  <c r="BD33" i="64"/>
  <c r="BB33" i="64"/>
  <c r="BA33" i="64"/>
  <c r="AY33" i="64"/>
  <c r="AX33" i="64"/>
  <c r="AY32" i="64"/>
  <c r="AX25" i="64"/>
  <c r="AY24" i="64"/>
  <c r="AY23" i="64"/>
  <c r="BO56" i="9"/>
  <c r="BO54" i="9" s="1"/>
  <c r="B5" i="9" s="1"/>
  <c r="I26" i="98" s="1"/>
  <c r="B4" i="64" l="1"/>
  <c r="B5" i="64"/>
  <c r="BB30" i="64"/>
  <c r="D4" i="64" s="1"/>
  <c r="BD30" i="64"/>
  <c r="C5" i="64" s="1"/>
  <c r="J33" i="98" s="1"/>
  <c r="AY30" i="64"/>
  <c r="BE30" i="64"/>
  <c r="BA30" i="64"/>
  <c r="AX23" i="64"/>
  <c r="AX32" i="64"/>
  <c r="AX30" i="64" s="1"/>
  <c r="AY25" i="64"/>
  <c r="D5" i="64" s="1"/>
  <c r="K33" i="98" s="1"/>
  <c r="AX24" i="64"/>
  <c r="H33" i="98" l="1"/>
  <c r="I33" i="98"/>
  <c r="I24" i="98" s="1"/>
  <c r="E146" i="67" s="1"/>
  <c r="F33" i="98"/>
  <c r="D3" i="64"/>
  <c r="E33" i="98" s="1"/>
  <c r="C3" i="64"/>
  <c r="D33" i="98" s="1"/>
  <c r="C4" i="64"/>
  <c r="U102" i="67"/>
  <c r="U99" i="67" s="1"/>
  <c r="S102" i="67"/>
  <c r="S99" i="67" s="1"/>
  <c r="T102" i="67"/>
  <c r="T99" i="67" s="1"/>
  <c r="N102" i="67"/>
  <c r="N99" i="67" s="1"/>
  <c r="Q102" i="67"/>
  <c r="Q99" i="67" s="1"/>
  <c r="T97" i="67"/>
  <c r="T93" i="67" s="1"/>
  <c r="Q97" i="67"/>
  <c r="Q93" i="67" s="1"/>
  <c r="F24" i="98" l="1"/>
  <c r="E145" i="67" s="1"/>
  <c r="G33" i="98"/>
  <c r="P102" i="67"/>
  <c r="P99" i="67" s="1"/>
  <c r="R102" i="67"/>
  <c r="R99" i="67" s="1"/>
  <c r="V102" i="67"/>
  <c r="V99" i="67" s="1"/>
  <c r="O102" i="67"/>
  <c r="O99" i="67" s="1"/>
  <c r="N97" i="67"/>
  <c r="N93" i="67" s="1"/>
  <c r="AY16" i="9" l="1"/>
  <c r="D5" i="9" s="1"/>
  <c r="AY15" i="9"/>
  <c r="D4" i="9" s="1"/>
  <c r="AY14" i="9"/>
  <c r="D3" i="9" s="1"/>
  <c r="E26" i="98" l="1"/>
  <c r="E24" i="98" s="1"/>
  <c r="G144" i="67" s="1"/>
  <c r="H26" i="98"/>
  <c r="H24" i="98" s="1"/>
  <c r="G145" i="67" s="1"/>
  <c r="K26" i="98"/>
  <c r="K24" i="98" s="1"/>
  <c r="G146" i="67" s="1"/>
  <c r="S97" i="67"/>
  <c r="S93" i="67" s="1"/>
  <c r="V97" i="67"/>
  <c r="V93" i="67" s="1"/>
  <c r="P97" i="67"/>
  <c r="P93" i="67" s="1"/>
  <c r="AX14" i="9"/>
  <c r="AX16" i="9"/>
  <c r="AX15" i="9"/>
  <c r="C3" i="9" l="1"/>
  <c r="D26" i="98" s="1"/>
  <c r="C5" i="9"/>
  <c r="J26" i="98" s="1"/>
  <c r="C4" i="9"/>
  <c r="G26" i="98" s="1"/>
  <c r="O97" i="67" l="1"/>
  <c r="O93" i="67" s="1"/>
  <c r="D24" i="98"/>
  <c r="F144" i="67" s="1"/>
  <c r="H144" i="67" s="1"/>
  <c r="R97" i="67"/>
  <c r="R93" i="67" s="1"/>
  <c r="G24" i="98"/>
  <c r="F145" i="67" s="1"/>
  <c r="H145" i="67" s="1"/>
  <c r="U97" i="67"/>
  <c r="U93" i="67" s="1"/>
  <c r="J24" i="98"/>
  <c r="F146" i="67" s="1"/>
  <c r="H146" i="6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<sst xmlns="http://schemas.openxmlformats.org/spreadsheetml/2006/main" count="5275" uniqueCount="285">
  <si>
    <t>Dátum</t>
  </si>
  <si>
    <t>1 Euro/Ft</t>
  </si>
  <si>
    <t>Üzleti év kezdete</t>
  </si>
  <si>
    <t>Üzleti év vége</t>
  </si>
  <si>
    <t>Üzleti évben átlagosan foglalkoztatottak száma (fő)</t>
  </si>
  <si>
    <t>Éves nettó árbevétel (forint)</t>
  </si>
  <si>
    <t>Mérlegfőösszeg  (Ft)</t>
  </si>
  <si>
    <t>Alkalmazott devizaközépárfolyam</t>
  </si>
  <si>
    <t>Éves nettó árbevétel (euró)</t>
  </si>
  <si>
    <t>Mérlegfőösszeg (euró)</t>
  </si>
  <si>
    <t>N</t>
  </si>
  <si>
    <t>N-1</t>
  </si>
  <si>
    <t>N-2</t>
  </si>
  <si>
    <t>Szavazati arány:</t>
  </si>
  <si>
    <t>Alkalmazott arány:</t>
  </si>
  <si>
    <t>Kapcsolódó vállalkozás megnevezése:</t>
  </si>
  <si>
    <t>Kapcsolódó vállalkozás adószáma:</t>
  </si>
  <si>
    <t>Pályázó vállalkozás megnevezése:</t>
  </si>
  <si>
    <t>Pályázó vállalkozás adószáma:</t>
  </si>
  <si>
    <t>Kapcsolódó vállalkozás neve</t>
  </si>
  <si>
    <t>Kapcsolódó vállalkozás adószáma</t>
  </si>
  <si>
    <t>N Üzleti évben átlagosan foglalkoztatottak száma (fő)</t>
  </si>
  <si>
    <t>N üzleti év Éves nettó árbevétel (euró)</t>
  </si>
  <si>
    <t>N üzleti év Mérlegfőösszeg (euró)</t>
  </si>
  <si>
    <t>ÖSSZESÍTŐ ADATOK N, N-1 ÉS N-2 ÉVEKRE (AUTOMATIKUSAN TÖLTÖTT ADATOK)</t>
  </si>
  <si>
    <t>N-1 Üzleti évben átlagosan foglalkoztatottak száma (fő)</t>
  </si>
  <si>
    <t>N-1 üzleti év Éves nettó árbevétel (euró)</t>
  </si>
  <si>
    <t>N-1 üzleti év Mérlegfőösszeg (euró)</t>
  </si>
  <si>
    <t>N-2 Üzleti évben átlagosan foglalkoztatottak száma (fő)</t>
  </si>
  <si>
    <t>N-2 üzleti év Éves nettó árbevétel (euró)</t>
  </si>
  <si>
    <t>N-2 üzleti év Mérlegfőösszeg (euró)</t>
  </si>
  <si>
    <t>PARTNER vállalkozás neve</t>
  </si>
  <si>
    <t>PARTNER vállalkozás adószáma</t>
  </si>
  <si>
    <t>Kapcsolódó vállalkozás saját adatai:</t>
  </si>
  <si>
    <t>N év Alkalmazott devizaközépárfolyam</t>
  </si>
  <si>
    <t>N év Éves nettó árbevétel (euró)</t>
  </si>
  <si>
    <t>N év Mérlegfőösszeg (euró)</t>
  </si>
  <si>
    <t>N-1 év Alkalmazott devizaközépárfolyam</t>
  </si>
  <si>
    <t>N-1 év Éves nettó árbevétel (euró)</t>
  </si>
  <si>
    <t>N-1 év Mérlegfőösszeg (euró)</t>
  </si>
  <si>
    <t>N-2 év Alkalmazott devizaközépárfolyam</t>
  </si>
  <si>
    <t>N-2 év Éves nettó árbevétel (euró)</t>
  </si>
  <si>
    <t>N-2 év Mérlegfőösszeg (euró)</t>
  </si>
  <si>
    <t>N év Alkalmazott arány</t>
  </si>
  <si>
    <t>N-1 év Alkalmazott arány</t>
  </si>
  <si>
    <t>N-2 év Alkalmazott arány</t>
  </si>
  <si>
    <t>Ugrás az adatokhoz</t>
  </si>
  <si>
    <t>N-1év Éves nettó árbevétel (euró)</t>
  </si>
  <si>
    <r>
      <t xml:space="preserve">N év Éves </t>
    </r>
    <r>
      <rPr>
        <b/>
        <u/>
        <sz val="11"/>
        <color theme="0"/>
        <rFont val="Aptos"/>
        <family val="2"/>
      </rPr>
      <t xml:space="preserve">arányosított </t>
    </r>
    <r>
      <rPr>
        <sz val="11"/>
        <color theme="0"/>
        <rFont val="Aptos"/>
        <family val="2"/>
      </rPr>
      <t>nettó árbevétel (euró)</t>
    </r>
  </si>
  <si>
    <r>
      <t xml:space="preserve">N év </t>
    </r>
    <r>
      <rPr>
        <b/>
        <u/>
        <sz val="11"/>
        <color theme="0"/>
        <rFont val="Aptos"/>
        <family val="2"/>
      </rPr>
      <t>Arányosított</t>
    </r>
    <r>
      <rPr>
        <sz val="11"/>
        <color theme="0"/>
        <rFont val="Aptos"/>
        <family val="2"/>
      </rPr>
      <t xml:space="preserve"> mérlegfőösszeg (euró)</t>
    </r>
  </si>
  <si>
    <r>
      <t xml:space="preserve">N év </t>
    </r>
    <r>
      <rPr>
        <b/>
        <u/>
        <sz val="11"/>
        <color theme="0"/>
        <rFont val="Aptos"/>
        <family val="2"/>
      </rPr>
      <t>Arányosan</t>
    </r>
    <r>
      <rPr>
        <sz val="11"/>
        <color theme="0"/>
        <rFont val="Aptos"/>
        <family val="2"/>
      </rPr>
      <t xml:space="preserve"> foglalkoztatottak száma (fő)</t>
    </r>
  </si>
  <si>
    <r>
      <t xml:space="preserve">N-1 év </t>
    </r>
    <r>
      <rPr>
        <b/>
        <u/>
        <sz val="11"/>
        <color theme="0"/>
        <rFont val="Aptos"/>
        <family val="2"/>
      </rPr>
      <t>Arányosan</t>
    </r>
    <r>
      <rPr>
        <sz val="11"/>
        <color theme="0"/>
        <rFont val="Aptos"/>
        <family val="2"/>
      </rPr>
      <t xml:space="preserve"> foglalkoztatottak száma (fő)</t>
    </r>
  </si>
  <si>
    <r>
      <t xml:space="preserve">N-1 év Éves </t>
    </r>
    <r>
      <rPr>
        <b/>
        <u/>
        <sz val="11"/>
        <color theme="0"/>
        <rFont val="Aptos"/>
        <family val="2"/>
      </rPr>
      <t>arányosított</t>
    </r>
    <r>
      <rPr>
        <sz val="11"/>
        <color theme="0"/>
        <rFont val="Aptos"/>
        <family val="2"/>
      </rPr>
      <t xml:space="preserve"> nettó árbevétel (euró)</t>
    </r>
  </si>
  <si>
    <r>
      <t xml:space="preserve">N-1 év </t>
    </r>
    <r>
      <rPr>
        <b/>
        <u/>
        <sz val="11"/>
        <color theme="0"/>
        <rFont val="Aptos"/>
        <family val="2"/>
      </rPr>
      <t>Arányosított</t>
    </r>
    <r>
      <rPr>
        <sz val="11"/>
        <color theme="0"/>
        <rFont val="Aptos"/>
        <family val="2"/>
      </rPr>
      <t xml:space="preserve"> mérlegfőösszeg (euró)</t>
    </r>
  </si>
  <si>
    <r>
      <t xml:space="preserve">N-2 év </t>
    </r>
    <r>
      <rPr>
        <b/>
        <u/>
        <sz val="11"/>
        <color theme="0"/>
        <rFont val="Aptos"/>
        <family val="2"/>
      </rPr>
      <t>Arányosan</t>
    </r>
    <r>
      <rPr>
        <sz val="11"/>
        <color theme="0"/>
        <rFont val="Aptos"/>
        <family val="2"/>
      </rPr>
      <t xml:space="preserve"> foglalkoztatottak száma (fő)</t>
    </r>
  </si>
  <si>
    <r>
      <t xml:space="preserve">N-2 év Éves </t>
    </r>
    <r>
      <rPr>
        <b/>
        <u/>
        <sz val="11"/>
        <color theme="0"/>
        <rFont val="Aptos"/>
        <family val="2"/>
      </rPr>
      <t xml:space="preserve">arányosított </t>
    </r>
    <r>
      <rPr>
        <sz val="11"/>
        <color theme="0"/>
        <rFont val="Aptos"/>
        <family val="2"/>
      </rPr>
      <t>nettó árbevétel (euró)</t>
    </r>
  </si>
  <si>
    <r>
      <t xml:space="preserve">N-2 év </t>
    </r>
    <r>
      <rPr>
        <b/>
        <u/>
        <sz val="11"/>
        <color theme="0"/>
        <rFont val="Aptos"/>
        <family val="2"/>
      </rPr>
      <t>Arányosított</t>
    </r>
    <r>
      <rPr>
        <sz val="11"/>
        <color theme="0"/>
        <rFont val="Aptos"/>
        <family val="2"/>
      </rPr>
      <t xml:space="preserve"> mérlegfőösszeg (euró)</t>
    </r>
  </si>
  <si>
    <t>Partner vállalkozás megnevezése:</t>
  </si>
  <si>
    <t>Partner vállalkozás adószáma:</t>
  </si>
  <si>
    <t>Tőkeérdekeltség aránya:</t>
  </si>
  <si>
    <t>PARTNER vállalkozás összesítő (automatikusan töltődik):</t>
  </si>
  <si>
    <t>Összes foglalkoztatotti létszám</t>
  </si>
  <si>
    <t>Éves nettó árbevétel</t>
  </si>
  <si>
    <t>Mérlegfőösszeg</t>
  </si>
  <si>
    <t>Középvállalkozás</t>
  </si>
  <si>
    <t>&lt; 250 fő</t>
  </si>
  <si>
    <t>≤ 50 millió euró</t>
  </si>
  <si>
    <t>≤ 43 millió euró</t>
  </si>
  <si>
    <t>Kisvállalkozás</t>
  </si>
  <si>
    <t>&lt; 50 fő</t>
  </si>
  <si>
    <t>≤ 10 millió euró</t>
  </si>
  <si>
    <t>Mikrovállalkozás</t>
  </si>
  <si>
    <t>&lt;10 fő</t>
  </si>
  <si>
    <t>≤ 2 millió euró</t>
  </si>
  <si>
    <t>KKV státusza</t>
  </si>
  <si>
    <t>KÖZÉP</t>
  </si>
  <si>
    <t>KIS</t>
  </si>
  <si>
    <t>-</t>
  </si>
  <si>
    <t>KIS (bázis év)</t>
  </si>
  <si>
    <t>MIKRO</t>
  </si>
  <si>
    <t>KÖZÉP (kétszer felfelé)</t>
  </si>
  <si>
    <t>MIKRO (kétszer lefelé)</t>
  </si>
  <si>
    <t>?</t>
  </si>
  <si>
    <t>A</t>
  </si>
  <si>
    <t>D</t>
  </si>
  <si>
    <t>E</t>
  </si>
  <si>
    <t>F</t>
  </si>
  <si>
    <t>B</t>
  </si>
  <si>
    <t>C</t>
  </si>
  <si>
    <t>fentiekhez nem sorolható állami vagy önkormányzati tulajdonos</t>
  </si>
  <si>
    <t>Befektető, amely lehet:</t>
  </si>
  <si>
    <t>Vállalkozás (pl. gazdasági társaság, szövetkezet)</t>
  </si>
  <si>
    <r>
      <t xml:space="preserve">Természetes személy, aki egyben </t>
    </r>
    <r>
      <rPr>
        <b/>
        <sz val="11"/>
        <color theme="1"/>
        <rFont val="Aptos"/>
        <family val="2"/>
      </rPr>
      <t>egyéni vállalkozó</t>
    </r>
    <r>
      <rPr>
        <sz val="11"/>
        <color theme="1"/>
        <rFont val="Aptos"/>
        <family val="2"/>
      </rPr>
      <t xml:space="preserve">, vagy </t>
    </r>
    <r>
      <rPr>
        <b/>
        <sz val="11"/>
        <color theme="1"/>
        <rFont val="Aptos"/>
        <family val="2"/>
      </rPr>
      <t>önálló vállalkozó</t>
    </r>
    <r>
      <rPr>
        <sz val="11"/>
        <color theme="1"/>
        <rFont val="Aptos"/>
        <family val="2"/>
      </rPr>
      <t xml:space="preserve"> is (pl. egyéni ügyvéd, közjegyző, bírósági végrehajtó)</t>
    </r>
  </si>
  <si>
    <r>
      <t xml:space="preserve">Természetes személy, aki </t>
    </r>
    <r>
      <rPr>
        <b/>
        <sz val="11"/>
        <color theme="1"/>
        <rFont val="Aptos"/>
        <family val="2"/>
      </rPr>
      <t>nem folytat vállalkozói tevékenységet</t>
    </r>
  </si>
  <si>
    <r>
      <t xml:space="preserve">• </t>
    </r>
    <r>
      <rPr>
        <b/>
        <sz val="11"/>
        <color theme="1"/>
        <rFont val="Aptos"/>
        <family val="2"/>
      </rPr>
      <t>állami befektetési társaság</t>
    </r>
    <r>
      <rPr>
        <sz val="11"/>
        <color theme="1"/>
        <rFont val="Aptos"/>
        <family val="2"/>
      </rPr>
      <t xml:space="preserve">
•	finanszírozáshoz való hozzáférés elősegítése céljából rendszeresen</t>
    </r>
    <r>
      <rPr>
        <b/>
        <sz val="11"/>
        <color theme="1"/>
        <rFont val="Aptos"/>
        <family val="2"/>
      </rPr>
      <t xml:space="preserve"> kockázatitőke-befektetést folytató egyén vagy csoport</t>
    </r>
    <r>
      <rPr>
        <sz val="11"/>
        <color theme="1"/>
        <rFont val="Aptos"/>
        <family val="2"/>
      </rPr>
      <t xml:space="preserve">, aki vagy amely a tőzsdén nem jegyzett vállalkozások alaptőkéjébe fektet be, azzal a feltétellel, hogy az ugyanazon vállalkozásban eszközölt összes befektetése legfeljebb 1 250 000 eurónak megfelelő forintösszeg
•	</t>
    </r>
    <r>
      <rPr>
        <b/>
        <sz val="11"/>
        <color theme="1"/>
        <rFont val="Aptos"/>
        <family val="2"/>
      </rPr>
      <t>felsőoktatási intézmény</t>
    </r>
    <r>
      <rPr>
        <sz val="11"/>
        <color theme="1"/>
        <rFont val="Aptos"/>
        <family val="2"/>
      </rPr>
      <t xml:space="preserve">, nem felsőoktatási intézmény szervezetében működő </t>
    </r>
    <r>
      <rPr>
        <b/>
        <sz val="11"/>
        <color theme="1"/>
        <rFont val="Aptos"/>
        <family val="2"/>
      </rPr>
      <t>oktatási és szaktanácsadási intézmény</t>
    </r>
    <r>
      <rPr>
        <sz val="11"/>
        <color theme="1"/>
        <rFont val="Aptos"/>
        <family val="2"/>
      </rPr>
      <t xml:space="preserve">, felső- vagy középfokú oktatás gyakorlati háttereként termelőtevékenységet folytató </t>
    </r>
    <r>
      <rPr>
        <b/>
        <sz val="11"/>
        <color theme="1"/>
        <rFont val="Aptos"/>
        <family val="2"/>
      </rPr>
      <t>tangazdaság és tanüzem, nonprofit kutatási központ,</t>
    </r>
    <r>
      <rPr>
        <sz val="11"/>
        <color theme="1"/>
        <rFont val="Aptos"/>
        <family val="2"/>
      </rPr>
      <t xml:space="preserve"> valamint nem felsőoktatási intézmény szervezeteként – költségvetési szervként működő – </t>
    </r>
    <r>
      <rPr>
        <b/>
        <sz val="11"/>
        <color theme="1"/>
        <rFont val="Aptos"/>
        <family val="2"/>
      </rPr>
      <t>egyéb kutatóhely</t>
    </r>
    <r>
      <rPr>
        <sz val="11"/>
        <color theme="1"/>
        <rFont val="Aptos"/>
        <family val="2"/>
      </rPr>
      <t xml:space="preserve">
•	</t>
    </r>
    <r>
      <rPr>
        <b/>
        <sz val="11"/>
        <color theme="1"/>
        <rFont val="Aptos"/>
        <family val="2"/>
      </rPr>
      <t>intézményi befektető</t>
    </r>
    <r>
      <rPr>
        <sz val="11"/>
        <color theme="1"/>
        <rFont val="Aptos"/>
        <family val="2"/>
      </rPr>
      <t xml:space="preserve">, beleértve a regionális fejlesztési alapokat;
•	</t>
    </r>
    <r>
      <rPr>
        <b/>
        <sz val="11"/>
        <color theme="1"/>
        <rFont val="Aptos"/>
        <family val="2"/>
      </rPr>
      <t>önálló helyi önkormányzat, amely költségvetése 10 millió eurónál kisebb, és a lakosok száma 5000 főnél kevesebb</t>
    </r>
  </si>
  <si>
    <t>Jogi személyiségű vagy jogi személyiség nélküli nonprofit szervezet</t>
  </si>
  <si>
    <t>Tulajdonos</t>
  </si>
  <si>
    <t>Besorolás</t>
  </si>
  <si>
    <t>2. Természetes személy, aki egyben egyéni vállalkozó, vagy önálló vállalkozó is (pl. egyéni ügyvéd, közjegyző, bírósági végrehajtó)</t>
  </si>
  <si>
    <t>3. Vállalkozás (pl. gazdasági társaság, vagy szövetkezet)</t>
  </si>
  <si>
    <t>4. Befektető (pontos definícióját a xxx tartalmazza)</t>
  </si>
  <si>
    <t>5. Fentiekhez nem sorolható állami vagy önkormányzati tulajdonos</t>
  </si>
  <si>
    <t>6. Egyéb (pl. nonprofit szervezet)</t>
  </si>
  <si>
    <t>Befolyás mértéke (százalék)</t>
  </si>
  <si>
    <t>Kapcsolódó vállalkozás összesítő (automatikusan töltődik, ezt a blokkot Önnek nem kell töltenie):</t>
  </si>
  <si>
    <t>Kapcsolat jellege (automatikus)</t>
  </si>
  <si>
    <t>Ellenőrzés (automatikus)</t>
  </si>
  <si>
    <t>Vállalkozás alakulásának dátuma:</t>
  </si>
  <si>
    <t xml:space="preserve">Vállalkozás bejegyzésének dátuma: </t>
  </si>
  <si>
    <t>Vállalkozás megnevezése</t>
  </si>
  <si>
    <t>PÁLYÁZÓ VÁLLALKOZÁS BEFOLYÁSA MÁS VÁLLALKOZÁSOKBAN</t>
  </si>
  <si>
    <t>ÖSSZESÍTÉS</t>
  </si>
  <si>
    <t>Kapcsolódó vállalkozás</t>
  </si>
  <si>
    <t>Partner vállalkozás</t>
  </si>
  <si>
    <t>N üzleti év vége</t>
  </si>
  <si>
    <t>N üzleti év kezdete</t>
  </si>
  <si>
    <t>N üzleti évben átlagosan foglalkoztatottak száma (fő)</t>
  </si>
  <si>
    <t>N üzleti év mérlegfőösszege  (Ft)</t>
  </si>
  <si>
    <t>N-1 üzleti év kezdete</t>
  </si>
  <si>
    <t>N-1 üzleti év vége</t>
  </si>
  <si>
    <t>N-1 üzleti évben átlagosan foglalkoztatottak száma (fő)</t>
  </si>
  <si>
    <t>N-1 üzleti év mérlegfőösszege  (Ft)</t>
  </si>
  <si>
    <t>N-2 üzleti év kezdete</t>
  </si>
  <si>
    <t>N-2 üzleti év vége</t>
  </si>
  <si>
    <t>N-2 üzleti évben átlagosan foglalkoztatottak száma (fő)</t>
  </si>
  <si>
    <t>N-2 üzleti év éves nettó árbevétele (Ft)</t>
  </si>
  <si>
    <t>N-1 üzleti év éves nettó árbevétele (Ft)</t>
  </si>
  <si>
    <t>N-2 üzleti év mérlegfőösszege  (Ft)</t>
  </si>
  <si>
    <t>N üzleti év éves nettó árbevétele (Ft)</t>
  </si>
  <si>
    <t>N üzleti év szavazati arány</t>
  </si>
  <si>
    <t>N üzleti év tőkeérdekeltség aránya</t>
  </si>
  <si>
    <t>N-1 üzleti év tőkeérdekeltség aránya</t>
  </si>
  <si>
    <t>N-1 üzleti év szavazati arány</t>
  </si>
  <si>
    <t>N-2 üzleti év tőkeérdekeltség aránya</t>
  </si>
  <si>
    <t>N-2 üzleti év szavazati arány</t>
  </si>
  <si>
    <t>2. Természetes személy, aki a KKV törvény szerint vállalkozásnak is minősül</t>
  </si>
  <si>
    <t>Vállalkozás adószáma</t>
  </si>
  <si>
    <r>
      <t xml:space="preserve">A KKV besorolás megállapításához a törvény alapján figyelembe kell venni </t>
    </r>
    <r>
      <rPr>
        <b/>
        <u/>
        <sz val="11"/>
        <rFont val="Aptos"/>
        <family val="2"/>
      </rPr>
      <t xml:space="preserve">a pályázó vállalkozás kapcsolódó vállalkozásának a kapcsolódó és partner vállalkozásait </t>
    </r>
    <r>
      <rPr>
        <sz val="11"/>
        <rFont val="Aptos"/>
        <family val="2"/>
      </rPr>
      <t xml:space="preserve">is. Az ábrán tehát a bekeretezett ügyfélkörre gyűjtjük most az adatokat. Figyelembe vesszük azokat a vállalkozásokat is, </t>
    </r>
    <r>
      <rPr>
        <b/>
        <sz val="11"/>
        <rFont val="Aptos"/>
        <family val="2"/>
      </rPr>
      <t>akik a pályázó kapcsolódó vállalkozását tulajdonolják</t>
    </r>
    <r>
      <rPr>
        <sz val="11"/>
        <rFont val="Aptos"/>
        <family val="2"/>
      </rPr>
      <t xml:space="preserve">, és azokat is, </t>
    </r>
    <r>
      <rPr>
        <b/>
        <sz val="11"/>
        <rFont val="Aptos"/>
        <family val="2"/>
      </rPr>
      <t>akikre a kapcsolódó vállalkozásnak van befolyása</t>
    </r>
    <r>
      <rPr>
        <sz val="11"/>
        <rFont val="Aptos"/>
        <family val="2"/>
      </rPr>
      <t xml:space="preserve">, ezért szerepelnek a nyilak két irányba. </t>
    </r>
  </si>
  <si>
    <t>Partnervállalkozás adószáma</t>
  </si>
  <si>
    <t>Tennivaló</t>
  </si>
  <si>
    <t>Kapcsolódó KÉK 1</t>
  </si>
  <si>
    <t>Kapcsolódó KÉK 2</t>
  </si>
  <si>
    <t>Kapcsolódó KÉK 3</t>
  </si>
  <si>
    <t>Kapcsolódó KÉK 4</t>
  </si>
  <si>
    <t>Kapcsolódó KÉK 5</t>
  </si>
  <si>
    <t>Kapcsolódó KÉK 6</t>
  </si>
  <si>
    <t>Kapcsolódó KÉK 7</t>
  </si>
  <si>
    <t>Kapcsolódó KÉK 8</t>
  </si>
  <si>
    <t>Kapcsolódó KÉK 9</t>
  </si>
  <si>
    <t>Kapcsolódó KÉK 10</t>
  </si>
  <si>
    <t>Partner KÉK 1</t>
  </si>
  <si>
    <t>Partner KÉK 2</t>
  </si>
  <si>
    <t>Partner KÉK 3</t>
  </si>
  <si>
    <t>Partner KÉK 4</t>
  </si>
  <si>
    <t>Partner KÉK 5</t>
  </si>
  <si>
    <t>Partner KÉK 6</t>
  </si>
  <si>
    <t>Partner KÉK 7</t>
  </si>
  <si>
    <t>Partner KÉK 8</t>
  </si>
  <si>
    <t>Partner KÉK 9</t>
  </si>
  <si>
    <t>Partner KÉK 10</t>
  </si>
  <si>
    <t>KÉK tábla</t>
  </si>
  <si>
    <t>Vállalkozás neve</t>
  </si>
  <si>
    <t>N Éves nettó árbevétel (euró)</t>
  </si>
  <si>
    <t>N Mérlegfőösszeg (euró)</t>
  </si>
  <si>
    <t>N foglalkoztatottak száma (fő)</t>
  </si>
  <si>
    <t>N-1 foglalkoztatottak száma (fő)</t>
  </si>
  <si>
    <t>N-1 Éves nettó árbevétel (euró)</t>
  </si>
  <si>
    <t>N-1 Mérlegfőösszeg (euró)</t>
  </si>
  <si>
    <t>N-2 foglalkoztatottak száma (fő)</t>
  </si>
  <si>
    <t>N-2 Éves nettó árbevétel (euró)</t>
  </si>
  <si>
    <t>N-2 Mérlegfőösszeg (euró)</t>
  </si>
  <si>
    <t>ZÖLD tábla</t>
  </si>
  <si>
    <t>Partner 1</t>
  </si>
  <si>
    <t>Partner 2</t>
  </si>
  <si>
    <t>Partner 3</t>
  </si>
  <si>
    <t>Partner 4</t>
  </si>
  <si>
    <t>BESOROLÁS</t>
  </si>
  <si>
    <t>≤ 50 000 000</t>
  </si>
  <si>
    <t>≤ 10 000 000</t>
  </si>
  <si>
    <t>≤ 2 000 000</t>
  </si>
  <si>
    <t>≤ 43 000 000</t>
  </si>
  <si>
    <t>KÉK munkalapon szereplő vállalkozás</t>
  </si>
  <si>
    <t>1. Természetes személy</t>
  </si>
  <si>
    <t>3. Vállalkozás</t>
  </si>
  <si>
    <t>4. Befektető</t>
  </si>
  <si>
    <t>6. Egyéb</t>
  </si>
  <si>
    <r>
      <t xml:space="preserve">A fentebb megadott tulajdonosi összetétel alapján a pályázó vállalkozás tulajdonosai között van PARTNER VÁLLALKOZÁS is, ezeket a táblázatban </t>
    </r>
    <r>
      <rPr>
        <u/>
        <sz val="11"/>
        <color theme="1"/>
        <rFont val="Aptos"/>
        <family val="2"/>
      </rPr>
      <t>a Kapcsolat jellege oszlopban jelöltük</t>
    </r>
    <r>
      <rPr>
        <sz val="11"/>
        <color theme="1"/>
        <rFont val="Aptos"/>
        <family val="2"/>
      </rPr>
      <t xml:space="preserve">. Kérjük, hogy soronként adja meg a PARTNER VÁLLALKOZÁSOK mellé az adószámukat. Ezt követően a link segítségével töltse fel </t>
    </r>
    <r>
      <rPr>
        <b/>
        <sz val="11"/>
        <color theme="1"/>
        <rFont val="Aptos"/>
        <family val="2"/>
      </rPr>
      <t xml:space="preserve">Partner vállalkozásonként a kapcsolódó </t>
    </r>
    <r>
      <rPr>
        <b/>
        <u/>
        <sz val="11"/>
        <color theme="1"/>
        <rFont val="Aptos"/>
        <family val="2"/>
      </rPr>
      <t>zöld munkalapokat</t>
    </r>
    <r>
      <rPr>
        <sz val="11"/>
        <color theme="1"/>
        <rFont val="Aptos"/>
        <family val="2"/>
      </rPr>
      <t xml:space="preserve">. </t>
    </r>
  </si>
  <si>
    <t>Személy neve</t>
  </si>
  <si>
    <t>Befolyás mértéke</t>
  </si>
  <si>
    <t>Indoklás</t>
  </si>
  <si>
    <t>Befolyás mértéke összesen</t>
  </si>
  <si>
    <t>Befolyás mértéke (együttesen)</t>
  </si>
  <si>
    <r>
      <t xml:space="preserve">A KKV besorolás megállapításához a törvény alapján figyelembe kell venni </t>
    </r>
    <r>
      <rPr>
        <b/>
        <u/>
        <sz val="11"/>
        <rFont val="Aptos"/>
        <family val="2"/>
      </rPr>
      <t xml:space="preserve">a pályázó vállalkozás kapcsolódó vállalkozásának a kapcsolódó és partner vállalkozásait </t>
    </r>
    <r>
      <rPr>
        <sz val="11"/>
        <rFont val="Aptos"/>
        <family val="2"/>
      </rPr>
      <t xml:space="preserve">is.Figyelembe vesszük azokat a vállalkozásokat is, </t>
    </r>
    <r>
      <rPr>
        <b/>
        <sz val="11"/>
        <rFont val="Aptos"/>
        <family val="2"/>
      </rPr>
      <t>akik a pályázó kapcsolódó vállalkozását tulajdonolják</t>
    </r>
    <r>
      <rPr>
        <sz val="11"/>
        <rFont val="Aptos"/>
        <family val="2"/>
      </rPr>
      <t xml:space="preserve">, és azokat is, </t>
    </r>
    <r>
      <rPr>
        <b/>
        <sz val="11"/>
        <rFont val="Aptos"/>
        <family val="2"/>
      </rPr>
      <t>akikre a kapcsolódó vállalkozásnak van befolyása</t>
    </r>
    <r>
      <rPr>
        <sz val="11"/>
        <rFont val="Aptos"/>
        <family val="2"/>
      </rPr>
      <t>, ezért szerepelnek a nyilak két irányba a 3. ábrán. Az alábbi két külön táblázatba szükséges az adatokat feltüntetni.</t>
    </r>
  </si>
  <si>
    <t>Kapcsolódó</t>
  </si>
  <si>
    <t>Kapcsolódó Piac 2</t>
  </si>
  <si>
    <t>Kapcsolódó Piac 1</t>
  </si>
  <si>
    <t>Kapcsolódó Piac 3</t>
  </si>
  <si>
    <t>Kapcsolódó Piac 4</t>
  </si>
  <si>
    <t>Kapcsolódó Piac 5</t>
  </si>
  <si>
    <t>Kapcsolódó Piac 6</t>
  </si>
  <si>
    <t>Éves nettó árbevétel (Ft)</t>
  </si>
  <si>
    <t>I. BLOKK: PÁLYÁZÓ VÁLLALKOZÁS SAJÁT ADATAI:</t>
  </si>
  <si>
    <t>II. BLOKK: PÁLYÁZÓ VÁLLALKOZÁS TULAJDONOSAI, KAPCSOLÓDÓ ÉS PARTNER VÁLLALKOZÁSOK A TULAJDONOSI KÖR ALAPJÁN:</t>
  </si>
  <si>
    <t>III. BLOKK: A PÁLYÁZÓ VÁLLALKOZÁS BEFOLYÁSA MÁS VÁLLALKOZÁSOKBAN:</t>
  </si>
  <si>
    <t>Közeli hozzátartozók 1-es csoport</t>
  </si>
  <si>
    <t>Közeli hozzátartozók 2-es csoport</t>
  </si>
  <si>
    <t>II. 3. ALBLOKK: NYILATKOZAT TERMÉSZETES SZEMÉLYEN KERESZTÜLI KAPCSOLÓDÁSRÓL:</t>
  </si>
  <si>
    <t>II. 1. ALBLOKK: PÁLYÁZÓ VÁLLALKOZÁS TULAJDONOSAI:</t>
  </si>
  <si>
    <t>I.1. ALBLOKK: PÁLYÁZÓ VÁLLALKOZÁS ALAPADATAI:</t>
  </si>
  <si>
    <t>I.2. ALBLOKK: PÁLYÁZÓ VÁLLALKOZÁS GAZDÁLKODÁSI ADATAI:</t>
  </si>
  <si>
    <t>II.2. ALBLOKK: NYILATKOZAT KÖZELI HOZZÁTARTOZÓKRÓL:</t>
  </si>
  <si>
    <t>Vállalkozás adatlapja</t>
  </si>
  <si>
    <t>Éves nettó árbevétel (Euró)</t>
  </si>
  <si>
    <t>Mérlegfőösszeg (Euró)</t>
  </si>
  <si>
    <t>Küszöbértékek</t>
  </si>
  <si>
    <t>Mérlegfőösszeg  (Euró)</t>
  </si>
  <si>
    <t>KAPCSOLÓDÓ vállalkozás neve</t>
  </si>
  <si>
    <t>KAPCSOLÓDÓ vállalkozás adószáma</t>
  </si>
  <si>
    <r>
      <t xml:space="preserve">Kapcsolódó vállalkozás megnevezése </t>
    </r>
    <r>
      <rPr>
        <sz val="11"/>
        <rFont val="Aptos"/>
        <family val="2"/>
      </rPr>
      <t>(automatikusan töltődik a PÁLYÁZÓ munkalapról)</t>
    </r>
    <r>
      <rPr>
        <b/>
        <sz val="11"/>
        <rFont val="Aptos"/>
        <family val="2"/>
      </rPr>
      <t>:</t>
    </r>
  </si>
  <si>
    <r>
      <t xml:space="preserve">Kapcsolódó vállalkozás adószáma </t>
    </r>
    <r>
      <rPr>
        <sz val="11"/>
        <rFont val="Aptos"/>
        <family val="2"/>
      </rPr>
      <t>(automatikusan töltődik a PÁLYÁZÓ munkalapról)</t>
    </r>
    <r>
      <rPr>
        <b/>
        <sz val="11"/>
        <rFont val="Aptos"/>
        <family val="2"/>
      </rPr>
      <t>:</t>
    </r>
  </si>
  <si>
    <t>hétfő</t>
  </si>
  <si>
    <t>kedd</t>
  </si>
  <si>
    <t>szerda</t>
  </si>
  <si>
    <t>csütörtök</t>
  </si>
  <si>
    <t>péntek</t>
  </si>
  <si>
    <t>szombat</t>
  </si>
  <si>
    <t>vasárnap</t>
  </si>
  <si>
    <t>hét napja</t>
  </si>
  <si>
    <t>hét napja képlet</t>
  </si>
  <si>
    <r>
      <t xml:space="preserve">N év </t>
    </r>
    <r>
      <rPr>
        <b/>
        <u/>
        <sz val="11"/>
        <rFont val="Aptos"/>
        <family val="2"/>
      </rPr>
      <t>Arányosan</t>
    </r>
    <r>
      <rPr>
        <sz val="11"/>
        <rFont val="Aptos"/>
        <family val="2"/>
      </rPr>
      <t xml:space="preserve"> foglalkoztatottak száma (fő)</t>
    </r>
  </si>
  <si>
    <r>
      <t xml:space="preserve">N év Éves </t>
    </r>
    <r>
      <rPr>
        <b/>
        <u/>
        <sz val="11"/>
        <rFont val="Aptos"/>
        <family val="2"/>
      </rPr>
      <t xml:space="preserve">arányosított </t>
    </r>
    <r>
      <rPr>
        <sz val="11"/>
        <rFont val="Aptos"/>
        <family val="2"/>
      </rPr>
      <t>nettó árbevétel (euró)</t>
    </r>
  </si>
  <si>
    <r>
      <t xml:space="preserve">N év </t>
    </r>
    <r>
      <rPr>
        <b/>
        <u/>
        <sz val="11"/>
        <rFont val="Aptos"/>
        <family val="2"/>
      </rPr>
      <t>Arányosított</t>
    </r>
    <r>
      <rPr>
        <sz val="11"/>
        <rFont val="Aptos"/>
        <family val="2"/>
      </rPr>
      <t xml:space="preserve"> mérlegfőösszeg (euró)</t>
    </r>
  </si>
  <si>
    <r>
      <t xml:space="preserve">N-1 év </t>
    </r>
    <r>
      <rPr>
        <b/>
        <u/>
        <sz val="11"/>
        <rFont val="Aptos"/>
        <family val="2"/>
      </rPr>
      <t>Arányosan</t>
    </r>
    <r>
      <rPr>
        <sz val="11"/>
        <rFont val="Aptos"/>
        <family val="2"/>
      </rPr>
      <t xml:space="preserve"> foglalkoztatottak száma (fő)</t>
    </r>
  </si>
  <si>
    <r>
      <t xml:space="preserve">N-1 év Éves </t>
    </r>
    <r>
      <rPr>
        <b/>
        <u/>
        <sz val="11"/>
        <rFont val="Aptos"/>
        <family val="2"/>
      </rPr>
      <t>arányosított</t>
    </r>
    <r>
      <rPr>
        <sz val="11"/>
        <rFont val="Aptos"/>
        <family val="2"/>
      </rPr>
      <t xml:space="preserve"> nettó árbevétel (euró)</t>
    </r>
  </si>
  <si>
    <r>
      <t xml:space="preserve">N-1 év </t>
    </r>
    <r>
      <rPr>
        <b/>
        <u/>
        <sz val="11"/>
        <rFont val="Aptos"/>
        <family val="2"/>
      </rPr>
      <t>Arányosított</t>
    </r>
    <r>
      <rPr>
        <sz val="11"/>
        <rFont val="Aptos"/>
        <family val="2"/>
      </rPr>
      <t xml:space="preserve"> mérlegfőösszeg (euró)</t>
    </r>
  </si>
  <si>
    <r>
      <t xml:space="preserve">N-2 év </t>
    </r>
    <r>
      <rPr>
        <b/>
        <u/>
        <sz val="11"/>
        <rFont val="Aptos"/>
        <family val="2"/>
      </rPr>
      <t>Arányosan</t>
    </r>
    <r>
      <rPr>
        <sz val="11"/>
        <rFont val="Aptos"/>
        <family val="2"/>
      </rPr>
      <t xml:space="preserve"> foglalkoztatottak száma (fő)</t>
    </r>
  </si>
  <si>
    <r>
      <t xml:space="preserve">N-2 év Éves </t>
    </r>
    <r>
      <rPr>
        <b/>
        <u/>
        <sz val="11"/>
        <rFont val="Aptos"/>
        <family val="2"/>
      </rPr>
      <t xml:space="preserve">arányosított </t>
    </r>
    <r>
      <rPr>
        <sz val="11"/>
        <rFont val="Aptos"/>
        <family val="2"/>
      </rPr>
      <t>nettó árbevétel (euró)</t>
    </r>
  </si>
  <si>
    <r>
      <t xml:space="preserve">N-2 év </t>
    </r>
    <r>
      <rPr>
        <b/>
        <u/>
        <sz val="11"/>
        <rFont val="Aptos"/>
        <family val="2"/>
      </rPr>
      <t>Arányosított</t>
    </r>
    <r>
      <rPr>
        <sz val="11"/>
        <rFont val="Aptos"/>
        <family val="2"/>
      </rPr>
      <t xml:space="preserve"> mérlegfőösszeg (euró)</t>
    </r>
  </si>
  <si>
    <t>KAPCSOLÓDÓ VÁLLALKOZÁS SAJÁT ADATAI:</t>
  </si>
  <si>
    <r>
      <t xml:space="preserve">Partner vállalkozás megnevezése </t>
    </r>
    <r>
      <rPr>
        <sz val="11"/>
        <rFont val="Aptos"/>
        <family val="2"/>
      </rPr>
      <t>(automatikusan töltődik a PÁLYÁZÓ munkalapról)</t>
    </r>
    <r>
      <rPr>
        <b/>
        <sz val="11"/>
        <rFont val="Aptos"/>
        <family val="2"/>
      </rPr>
      <t>:</t>
    </r>
  </si>
  <si>
    <r>
      <t xml:space="preserve">Partner vállalkozás adószáma </t>
    </r>
    <r>
      <rPr>
        <sz val="11"/>
        <rFont val="Aptos"/>
        <family val="2"/>
      </rPr>
      <t>(automatikusan töltődik a PÁLYÁZÓ munkalapról)</t>
    </r>
    <r>
      <rPr>
        <b/>
        <sz val="11"/>
        <rFont val="Aptos"/>
        <family val="2"/>
      </rPr>
      <t>:</t>
    </r>
  </si>
  <si>
    <r>
      <t xml:space="preserve">Kérjük, hogy az alábbi táblázatba üzleti évenként tüntesse fel, hogy ennek a partner vállalkozásnak </t>
    </r>
    <r>
      <rPr>
        <b/>
        <sz val="11"/>
        <rFont val="Aptos"/>
        <family val="2"/>
      </rPr>
      <t>%-ban kifejezve mekkora tőkeérdekeltsége és szavazati aránya van a pályázó vállalkozásban</t>
    </r>
    <r>
      <rPr>
        <sz val="11"/>
        <rFont val="Aptos"/>
        <family val="2"/>
      </rPr>
      <t>. 
Ha a pályázó vállalkozás rendelkezik három lezárt üzleti évvel, és a partner vállalkozási kapcsolat mindhárom évben fennállt, akkor a három évre kérjük az adatokat feltüntetni. Ha a pályázó vállalkozásnak csak egy vagy két lezárt üzleti éve van, akkor a befolyás mértékét csak ezekre az évekre szükséges feltüntetni, ha a partner vállalkozás is működött az adott időszakban.</t>
    </r>
  </si>
  <si>
    <t>PARTNER VÁLLALKOZÁS SAJÁT ADATAI:</t>
  </si>
  <si>
    <t>PARTNER VÁLLALKOZÁS BEFOLYÁSA A PÁLYÁZÓ VÁLLALKOZÁSBAN:</t>
  </si>
  <si>
    <t>Egyéb információ az átalakulásról (ha releváns):</t>
  </si>
  <si>
    <t>Átalakulás típusa (ha releváns):</t>
  </si>
  <si>
    <t>Utolsó átalakulás dátuma (ha releváns):</t>
  </si>
  <si>
    <t>II. 4. ALBLOKK: NYILATKOZAT VÁLLALKOZÁSOK AZONOS VAGY SZOMSZÉDOS PIACON VALÓ MŰKÖDÉSÉRŐL:</t>
  </si>
  <si>
    <r>
      <t xml:space="preserve">II. 5. ALBLOKK: PÁLYÁZÓ VÁLLALKOZÁS </t>
    </r>
    <r>
      <rPr>
        <b/>
        <u/>
        <sz val="11"/>
        <color theme="0"/>
        <rFont val="Aptos"/>
        <family val="2"/>
      </rPr>
      <t>KAPCSOLÓDÓ VÁLLALKOZÁSA</t>
    </r>
    <r>
      <rPr>
        <b/>
        <sz val="11"/>
        <color theme="0"/>
        <rFont val="Aptos"/>
        <family val="2"/>
      </rPr>
      <t>:</t>
    </r>
  </si>
  <si>
    <r>
      <t xml:space="preserve">II. 6. ALBLOKK: PÁLYÁZÓ VÁLLALKOZÁS </t>
    </r>
    <r>
      <rPr>
        <b/>
        <u/>
        <sz val="11"/>
        <color theme="0"/>
        <rFont val="Aptos"/>
        <family val="2"/>
      </rPr>
      <t>PARTNER VÁLLALKOZÁSAI:</t>
    </r>
  </si>
  <si>
    <t>I. BLOKK: KAPCSOLÓDÓ VÁLLALKOZÁS SAJÁT ADATAI:</t>
  </si>
  <si>
    <t>I. BLOKK: PARTNER VÁLLALKOZÁS SAJÁT ADATAI:</t>
  </si>
  <si>
    <t>II. BLOKK: PARTNER VÁLLALKOZÁS BEFOLYÁSA A PÁLYÁZÓ VÁLLALKOZÁSBAN:</t>
  </si>
  <si>
    <r>
      <rPr>
        <b/>
        <sz val="11"/>
        <rFont val="Aptos"/>
        <family val="2"/>
      </rPr>
      <t xml:space="preserve">Kérjük, adja meg a pályázó vállalkozás tulajdonosait. A befolyás mértéke oszlopba, amennyiben a tulajdonos tulajdoni hányada és a szavazati joga eltérő mértékű, </t>
    </r>
    <r>
      <rPr>
        <b/>
        <u/>
        <sz val="11"/>
        <rFont val="Aptos"/>
        <family val="2"/>
      </rPr>
      <t>a magasabbat</t>
    </r>
    <r>
      <rPr>
        <b/>
        <sz val="11"/>
        <rFont val="Aptos"/>
        <family val="2"/>
      </rPr>
      <t xml:space="preserve"> szükséges megadni. Mivel ezekkel az adatokkal még dolgozni fogunk, a harmadik oszlopban a legördülő listából válassza ki a tulajdonos releváns besorolását is.</t>
    </r>
    <r>
      <rPr>
        <sz val="11"/>
        <rFont val="Aptos"/>
        <family val="2"/>
      </rPr>
      <t xml:space="preserve">
</t>
    </r>
    <r>
      <rPr>
        <b/>
        <u/>
        <sz val="11"/>
        <rFont val="Aptos"/>
        <family val="2"/>
      </rPr>
      <t>Besorolás meghatározása:</t>
    </r>
    <r>
      <rPr>
        <sz val="11"/>
        <rFont val="Aptos"/>
        <family val="2"/>
      </rPr>
      <t xml:space="preserve">
</t>
    </r>
    <r>
      <rPr>
        <b/>
        <sz val="11"/>
        <rFont val="Aptos"/>
        <family val="2"/>
      </rPr>
      <t>1. Természetes személy:</t>
    </r>
    <r>
      <rPr>
        <sz val="11"/>
        <rFont val="Aptos"/>
        <family val="2"/>
      </rPr>
      <t xml:space="preserve"> Azon tulajdonosokat szükséges besorolni ebbe a kategóriába, akik természetes személyek és a KKV törvény alapján nem minősülnek vállalkozásnak.  A KKV törvény 19. § 5. pontja határozza meg a vállalkozásokat, ha az adott természetes személy megfelel a fogalomnak, akkor a 2. Természetes személy, aki a KKV törvény szerint vállalkozásnak is minősül besorolást szükséges választani. Tehát például ha a tulajdonos egyben egyéni vállalkozó/mezőgazdasági őstermelő, akkor nem az 1. besorolási kategória választandó, hanem a 2. besorolás.
</t>
    </r>
    <r>
      <rPr>
        <b/>
        <sz val="11"/>
        <rFont val="Aptos"/>
        <family val="2"/>
      </rPr>
      <t>2. Természetes személy, aki a KKV törvény szerint vállalkozásnak is minősül:</t>
    </r>
    <r>
      <rPr>
        <sz val="11"/>
        <rFont val="Aptos"/>
        <family val="2"/>
      </rPr>
      <t xml:space="preserve"> Azon tulajdonosokat szükséges ebbe a kategóriába besorolni, akik természetes személyek, azonban a KKV törvény 19. § 5. pontja alapján vállalkozásnak is minősül. Pl: egyéni vállalkozó, mezőgazdasági őstermelő.
</t>
    </r>
    <r>
      <rPr>
        <b/>
        <sz val="11"/>
        <rFont val="Aptos"/>
        <family val="2"/>
      </rPr>
      <t>3. Vállalkozás:</t>
    </r>
    <r>
      <rPr>
        <sz val="11"/>
        <rFont val="Aptos"/>
        <family val="2"/>
      </rPr>
      <t xml:space="preserve"> Azon tulajdonosok sorolandóak 3. besorolási kategóriába, akik nem természetes személyek, hanem a támogatást igénylő vállalkozást egy másik vállalkozás tulajdonolja (részben vagy egészben).  A vállalkozás fogalmát a KKV törvény 19. § 5. pontja határozza meg. Pl. Kft., Bt., Rt.
</t>
    </r>
    <r>
      <rPr>
        <b/>
        <sz val="11"/>
        <rFont val="Aptos"/>
        <family val="2"/>
      </rPr>
      <t>4. Befektető:</t>
    </r>
    <r>
      <rPr>
        <sz val="11"/>
        <rFont val="Aptos"/>
        <family val="2"/>
      </rPr>
      <t xml:space="preserve"> Azon tulajdonosokat szükséges 4. befektető kategóriába rögzíteni, akik a KKV törvény 19. § 1. pontja alapján befektetőnek minősülnek.
</t>
    </r>
    <r>
      <rPr>
        <b/>
        <sz val="11"/>
        <rFont val="Aptos"/>
        <family val="2"/>
      </rPr>
      <t>5. Fentiekhez nem sorolható állami vagy önkormányzati tulajdonos:</t>
    </r>
    <r>
      <rPr>
        <sz val="11"/>
        <rFont val="Aptos"/>
        <family val="2"/>
      </rPr>
      <t xml:space="preserve"> Az állami vagy önkormányzati tulajdonosokat szükséges rögzíteni ebbe a kategóriába. Fontos a befektetői besorolást megvizsgálni, mivel lehet, hogy önkormányzati vagy állami tulajdonú a támogatást igénylő, de a KKV törvény értelmében befektetőnek minősül, ebben az esetben a 4. kategóriát szükséges választani. Továbbá felhívjuk a figyelmet, hogy a KKV törvény 3.§ (4) bekezdése alapján nem minősül KKV-nak az a vállalkozás, amelyben az állam vagy az önkormányzat közvetlen vagy közvetett tulajdoni részesedése – tőke vagy szavazati joga alapján – külön-külön vagy együttesen eléri vagy meghaladja a 25%-ot.
</t>
    </r>
    <r>
      <rPr>
        <b/>
        <sz val="11"/>
        <rFont val="Aptos"/>
        <family val="2"/>
      </rPr>
      <t>6. Egyéb:</t>
    </r>
    <r>
      <rPr>
        <sz val="11"/>
        <rFont val="Aptos"/>
        <family val="2"/>
      </rPr>
      <t xml:space="preserve"> A fentebbi kategóriák egyikébe sem sorolható egyéb tulajdonosokat szükséges jelölni ezzel a kategóriával. pl. civil szervezetek
</t>
    </r>
    <r>
      <rPr>
        <b/>
        <sz val="11"/>
        <rFont val="Aptos"/>
        <family val="2"/>
      </rPr>
      <t xml:space="preserve">A </t>
    </r>
    <r>
      <rPr>
        <b/>
        <u/>
        <sz val="11"/>
        <rFont val="Aptos"/>
        <family val="2"/>
      </rPr>
      <t>Kapcsolat jellege</t>
    </r>
    <r>
      <rPr>
        <b/>
        <sz val="11"/>
        <rFont val="Aptos"/>
        <family val="2"/>
      </rPr>
      <t xml:space="preserve"> oszlop automatikusan töltődik. Az </t>
    </r>
    <r>
      <rPr>
        <b/>
        <u/>
        <sz val="11"/>
        <rFont val="Aptos"/>
        <family val="2"/>
      </rPr>
      <t>Ellenőrzés</t>
    </r>
    <r>
      <rPr>
        <b/>
        <sz val="11"/>
        <rFont val="Aptos"/>
        <family val="2"/>
      </rPr>
      <t xml:space="preserve"> oszlopban megjelenő figyelmeztetéseket kérjük vegye figyelembe.</t>
    </r>
    <r>
      <rPr>
        <sz val="11"/>
        <rFont val="Aptos"/>
        <family val="2"/>
      </rPr>
      <t xml:space="preserve">
</t>
    </r>
    <r>
      <rPr>
        <b/>
        <u/>
        <sz val="11"/>
        <rFont val="Aptos"/>
        <family val="2"/>
      </rPr>
      <t>Speciális esetek:</t>
    </r>
    <r>
      <rPr>
        <sz val="11"/>
        <rFont val="Aptos"/>
        <family val="2"/>
      </rPr>
      <t xml:space="preserve">
</t>
    </r>
    <r>
      <rPr>
        <b/>
        <sz val="11"/>
        <rFont val="Aptos"/>
        <family val="2"/>
      </rPr>
      <t>Ha a tulajdonosok között van olyan vállalkozás, amely  jogosult arra, hogy a vezető tisztségviselők vagy a felügyelő bizottság tagjai többségét megválassza vagy visszahívja, illetve a tulajdonosokkal (részvényesekkel) kötött szerződés vagy a létesítő okirat rendelkezése alapján – függetlenül a tulajdoni hányadtól, a szavazati aránytól, a megválasztási és visszahívási jogtól – döntő irányítást, ellenőrzést gyakorol a KKV törvény alapján kapcsolódó vállalkozásnak minősül. Ezekben az esetekben a befolyás mértéke 50% felettiként szerepeljen a táblázatban.</t>
    </r>
  </si>
  <si>
    <r>
      <t xml:space="preserve">Kérjük, adja meg ennek a vállalkozásnak a gazdálkodási adatait főszabály szerint az utolsó három lezárt üzleti évre vonatkozóan.
</t>
    </r>
    <r>
      <rPr>
        <b/>
        <u/>
        <sz val="11"/>
        <rFont val="Aptos"/>
        <family val="2"/>
      </rPr>
      <t>FONTOS:</t>
    </r>
    <r>
      <rPr>
        <b/>
        <sz val="11"/>
        <rFont val="Aptos"/>
        <family val="2"/>
      </rPr>
      <t xml:space="preserve"> 
</t>
    </r>
    <r>
      <rPr>
        <sz val="11"/>
        <rFont val="Aptos"/>
        <family val="2"/>
      </rPr>
      <t xml:space="preserve">Ha a pályázó vállalkozásnak csak egy vagy két lezárt üzleti éve van, ennek a vállalkozásnak is csak azokra az évekre szükséges feltüntetni az adatait. 
Amennyiben a pályázó vállalkozás rendelkezik 2025. évre szóló beszámolóval (N év adata), ugyanakkor a kapcsolódó vállalkozásnak még nem készült el a beszámolója, kérjük az üzleti év kezdete és vége adatokat töltse fel, de más adatokat az N évre vonatkozóan nem szükséges feltüntetni. Ha a kapcsolódó vállalkozás rendelkezik 2025 évi beszámolóval, de a pályázó vállalkozás még nem, akkor a 2025 évi beszámolót nem kell feltüntetni.
</t>
    </r>
    <r>
      <rPr>
        <b/>
        <sz val="11"/>
        <rFont val="Aptos"/>
        <family val="2"/>
      </rPr>
      <t xml:space="preserve">
</t>
    </r>
    <r>
      <rPr>
        <sz val="11"/>
        <rFont val="Aptos"/>
        <family val="2"/>
      </rPr>
      <t>Amennyiben a vállalkozás esetén</t>
    </r>
    <r>
      <rPr>
        <b/>
        <sz val="11"/>
        <rFont val="Aptos"/>
        <family val="2"/>
      </rPr>
      <t xml:space="preserve"> beszámoló közzétételi kötelezettség áll fenn</t>
    </r>
    <r>
      <rPr>
        <sz val="11"/>
        <rFont val="Aptos"/>
        <family val="2"/>
      </rPr>
      <t xml:space="preserve">, az adatokat a https://e-beszamolo.im.gov.hu/oldal/kezdolap oldalról letölthető beszámolóival összhangban adja meg. 
Amennyiben </t>
    </r>
    <r>
      <rPr>
        <b/>
        <sz val="11"/>
        <rFont val="Aptos"/>
        <family val="2"/>
      </rPr>
      <t>beszámoló készítésére nem kötelezett a vállalkozás, akkor az adóbevallásban, illetve a nyilvántartásokban</t>
    </r>
    <r>
      <rPr>
        <sz val="11"/>
        <rFont val="Aptos"/>
        <family val="2"/>
      </rPr>
      <t xml:space="preserve"> (pl. foglalkoztatottak száma) szerepelnek a releváns adatok, ebben az esetben a mérlegfőösszeg nem értelmezhető, ezért nem szükséges kitölteni.
Kérjük, a kitöltésnél ügyeljen arra, hogy az e-beszámoló felületen az adatok ezer  vagy millió forintban kerülnek feltüntetésre. Továbbá előfordulhat, hogy a beszámoló forinttól eltérő devizában készült. </t>
    </r>
    <r>
      <rPr>
        <b/>
        <sz val="11"/>
        <rFont val="Aptos"/>
        <family val="2"/>
      </rPr>
      <t>Kérjük, hogy a táblázatban a pontos összeget rögzítse, forintban megadva!</t>
    </r>
    <r>
      <rPr>
        <sz val="11"/>
        <rFont val="Aptos"/>
        <family val="2"/>
      </rPr>
      <t xml:space="preserve">
</t>
    </r>
    <r>
      <rPr>
        <b/>
        <u/>
        <sz val="11"/>
        <rFont val="Aptos"/>
        <family val="2"/>
      </rPr>
      <t xml:space="preserve">
Speciális esetek:</t>
    </r>
    <r>
      <rPr>
        <b/>
        <sz val="11"/>
        <rFont val="Aptos"/>
        <family val="2"/>
      </rPr>
      <t xml:space="preserve">
</t>
    </r>
    <r>
      <rPr>
        <sz val="11"/>
        <rFont val="Aptos"/>
        <family val="2"/>
      </rPr>
      <t xml:space="preserve">Előfordulhat, hogy az alábbiak közül </t>
    </r>
    <r>
      <rPr>
        <b/>
        <sz val="11"/>
        <rFont val="Aptos"/>
        <family val="2"/>
      </rPr>
      <t xml:space="preserve">valamelyik üzleti év csak tört évként értelmezhető </t>
    </r>
    <r>
      <rPr>
        <sz val="11"/>
        <rFont val="Aptos"/>
        <family val="2"/>
      </rPr>
      <t>a kapcsolódó vállalkozásnál</t>
    </r>
    <r>
      <rPr>
        <b/>
        <sz val="11"/>
        <rFont val="Aptos"/>
        <family val="2"/>
      </rPr>
      <t xml:space="preserve">. </t>
    </r>
    <r>
      <rPr>
        <sz val="11"/>
        <rFont val="Aptos"/>
        <family val="2"/>
      </rPr>
      <t>Ebben az esetben az</t>
    </r>
    <r>
      <rPr>
        <b/>
        <sz val="11"/>
        <rFont val="Aptos"/>
        <family val="2"/>
      </rPr>
      <t xml:space="preserve"> árbevétel adatot évesíteni szükséges, a létszám adatot és a mérlegfőösszeget - ha az értelmezhető - azonban nem. 
</t>
    </r>
    <r>
      <rPr>
        <i/>
        <sz val="11"/>
        <rFont val="Aptos"/>
        <family val="2"/>
      </rPr>
      <t>Évesített árbevétel = (Tört év árbevétele / a beszámolóban szereplő működési napok száma) × az adott év napjainak száma</t>
    </r>
    <r>
      <rPr>
        <b/>
        <sz val="11"/>
        <rFont val="Aptos"/>
        <family val="2"/>
      </rPr>
      <t xml:space="preserve">
Amennyiben valamely üzleti évre adónem áttérés miatt két beszámoló készült, a következők szerint kell eljárni: </t>
    </r>
    <r>
      <rPr>
        <sz val="11"/>
        <rFont val="Aptos"/>
        <family val="2"/>
      </rPr>
      <t>az árbevétel adatokat össze kell adni, a két létszám adatból átlagot kell számolni, a mérlegfőösszeg adat esetén pedig az időben frissebb (második) adatot kell feltüntetni.</t>
    </r>
    <r>
      <rPr>
        <b/>
        <sz val="11"/>
        <rFont val="Aptos"/>
        <family val="2"/>
      </rPr>
      <t xml:space="preserve"> 
</t>
    </r>
    <r>
      <rPr>
        <i/>
        <sz val="11"/>
        <rFont val="Aptos"/>
        <family val="2"/>
      </rPr>
      <t>Átlagos létszám = (Első beszámoló létszáma + Második beszámoló létszáma) / 2</t>
    </r>
    <r>
      <rPr>
        <b/>
        <sz val="11"/>
        <rFont val="Aptos"/>
        <family val="2"/>
      </rPr>
      <t xml:space="preserve">
N = utolsó lezárt üzleti év, N-1 = utolsó előtti lezárt év, N-2 = utolsó előtti lezárt évet megelőző év. </t>
    </r>
  </si>
  <si>
    <r>
      <t>Az alábbiakban fel kell tüntetni a pályázó vállalkozás természetes személyen keresztüli kapcsolódó vállakozásának (amelyről ez a munkalap szól) a KAPCSOLÓDÓ VÁLLALKOZÁSAIT. Jelen esetben tehát a</t>
    </r>
    <r>
      <rPr>
        <b/>
        <u/>
        <sz val="11"/>
        <rFont val="Aptos"/>
        <family val="2"/>
      </rPr>
      <t>zokat a vállalkozásokat, amelyekben a pályázó vállalkozás kapcsolódó vállalkozása 50%-nál nagyobb befolyással bír</t>
    </r>
    <r>
      <rPr>
        <b/>
        <sz val="11"/>
        <rFont val="Aptos"/>
        <family val="2"/>
      </rPr>
      <t xml:space="preserve">. Annyi évre vonatkozóan kell adatot szolgáltatni, amennyi lezárt üzleti évvel a pályázó vállalkozás rendelkezik.
</t>
    </r>
    <r>
      <rPr>
        <b/>
        <u/>
        <sz val="11"/>
        <rFont val="Aptos"/>
        <family val="2"/>
      </rPr>
      <t xml:space="preserve">FONTOS TUDNIVALÓK: </t>
    </r>
    <r>
      <rPr>
        <sz val="11"/>
        <rFont val="Aptos"/>
        <family val="2"/>
      </rPr>
      <t xml:space="preserve">
Ha a pályázó vállalkozásnak csak egy vagy két lezárt üzleti éve van, az itt feltüntetett vállalkozásoknak is csak azokra az évekre szükséges feltüntetni az adatait. 
Amennyiben a pályázó vállalkozás rendelkezik 2025. évre szóló beszámolóval (N év adata), ugyanakkor a kapcsolódó vállalkozásoknak még nem készült el a beszámolója, kérjük az üzleti év kezdete és vége adatokat töltse fel, de más adatokat az N évre vonatkozóan nem szükséges feltüntetni. Ha a kapcsolódó vállalkozás rendelkezik 2025. évi beszámolóval, de a pályázó vállalkozás még nem, a 2025. évi adatokat nem kell feltüntetni.
Amennyiben a vállalkozás esetén </t>
    </r>
    <r>
      <rPr>
        <b/>
        <sz val="11"/>
        <rFont val="Aptos"/>
        <family val="2"/>
      </rPr>
      <t>beszámoló közzétételi kötelezettség áll fenn</t>
    </r>
    <r>
      <rPr>
        <sz val="11"/>
        <rFont val="Aptos"/>
        <family val="2"/>
      </rPr>
      <t xml:space="preserve">, az adatokat a https://e-beszamolo.im.gov.hu/oldal/kezdolap oldalról letölthető beszámolóival összhangban adja meg. 
Amennyiben </t>
    </r>
    <r>
      <rPr>
        <b/>
        <sz val="11"/>
        <rFont val="Aptos"/>
        <family val="2"/>
      </rPr>
      <t>beszámoló készítésére nem kötelezett a vállalkozás, akkor az adóbevallásban, illetve a nyilvántartásokban</t>
    </r>
    <r>
      <rPr>
        <sz val="11"/>
        <rFont val="Aptos"/>
        <family val="2"/>
      </rPr>
      <t xml:space="preserve"> (pl. foglalkoztatottak száma) szerepelnek a releváns adatok, ebben az esetben a mérlegfőösszeg nem értelmezhető, ezért nem szükséges kitölteni.
Kérjük, a kitöltésnél ügyeljen arra, hogy az e-beszámoló felületen az adatok ezer  vagy millió forintban kerülnek feltüntetésre. Továbbá előfordulhat, hogy a beszámoló forinttól eltérő devizában készült. </t>
    </r>
    <r>
      <rPr>
        <b/>
        <sz val="11"/>
        <rFont val="Aptos"/>
        <family val="2"/>
      </rPr>
      <t>Kérjük, hogy a táblázatban a pontos összeget rögzítse, forintban megadva!</t>
    </r>
    <r>
      <rPr>
        <sz val="11"/>
        <rFont val="Aptos"/>
        <family val="2"/>
      </rPr>
      <t xml:space="preserve">
</t>
    </r>
    <r>
      <rPr>
        <b/>
        <u/>
        <sz val="11"/>
        <rFont val="Aptos"/>
        <family val="2"/>
      </rPr>
      <t>Speciális esetek:</t>
    </r>
    <r>
      <rPr>
        <sz val="11"/>
        <rFont val="Aptos"/>
        <family val="2"/>
      </rPr>
      <t xml:space="preserve">
Előfordulhat, hogy az alábbiak közül</t>
    </r>
    <r>
      <rPr>
        <b/>
        <sz val="11"/>
        <rFont val="Aptos"/>
        <family val="2"/>
      </rPr>
      <t xml:space="preserve"> valamelyik üzleti év csak tört évként értelmezhető </t>
    </r>
    <r>
      <rPr>
        <sz val="11"/>
        <rFont val="Aptos"/>
        <family val="2"/>
      </rPr>
      <t xml:space="preserve">a kapcsolódó vállalkozásnál. Ebben az esetben az </t>
    </r>
    <r>
      <rPr>
        <b/>
        <sz val="11"/>
        <rFont val="Aptos"/>
        <family val="2"/>
      </rPr>
      <t xml:space="preserve">árbevétel adatot évesíteni szükséges, a létszám adatot és a mérlegfőösszeget - ha az értelmezhető - azonban nem. 
</t>
    </r>
    <r>
      <rPr>
        <i/>
        <sz val="11"/>
        <rFont val="Aptos"/>
        <family val="2"/>
      </rPr>
      <t>Évesített árbevétel = (Tört év árbevétele / a beszámolóban szereplő működési napok száma) × az adott év napjainak száma</t>
    </r>
    <r>
      <rPr>
        <b/>
        <i/>
        <sz val="11"/>
        <rFont val="Aptos"/>
        <family val="2"/>
      </rPr>
      <t xml:space="preserve">
</t>
    </r>
    <r>
      <rPr>
        <b/>
        <sz val="11"/>
        <rFont val="Aptos"/>
        <family val="2"/>
      </rPr>
      <t>Amennyiben valamely üzleti évre adónem áttérés miatt két beszámoló készült, a következők szerint kell eljárni</t>
    </r>
    <r>
      <rPr>
        <sz val="11"/>
        <rFont val="Aptos"/>
        <family val="2"/>
      </rPr>
      <t xml:space="preserve">: az árbevétel adatokat össze kell adni, a két létszám adatból átlagot kell számolni, a mérlegfőösszeg adat esetén pedig az időben frissebb (második) adatot kell feltüntetni. 
</t>
    </r>
    <r>
      <rPr>
        <i/>
        <sz val="11"/>
        <rFont val="Aptos"/>
        <family val="2"/>
      </rPr>
      <t xml:space="preserve">Átlagos létszám = (Első beszámoló létszáma + Második beszámoló létszáma) / 2
</t>
    </r>
    <r>
      <rPr>
        <sz val="11"/>
        <rFont val="Aptos"/>
        <family val="2"/>
      </rPr>
      <t xml:space="preserve">
</t>
    </r>
    <r>
      <rPr>
        <b/>
        <sz val="11"/>
        <rFont val="Aptos"/>
        <family val="2"/>
      </rPr>
      <t xml:space="preserve">N = utolsó lezárt üzleti év, N-1 = utolsó előtti lezárt év, N-2 = utolsó előtti lezárt évet megelőző év. </t>
    </r>
  </si>
  <si>
    <r>
      <t xml:space="preserve">Meg kell vizsgálni, hogy a pályázó vállalkozás kapcsolódó vállalkozása mely vállalkozásokkal áll PARTNERVÁLLALKOZÁSI kapcsolatban. Tehát mely vállalkozásoknak van 25%-ot elérő, de 50%-ot nem meghaladó befolyása a kapcsolódó vállalkozásban, és a kapcsolódó vállalkozás mely vállalkozásokban rendelkezik ilyen mértékű befolyással. Annyi évre vonatkozóan szükséges adatot szolgáltatni, amennyi lezárt üzleti évvel a pályázó vállalkozás rendelkezik.
</t>
    </r>
    <r>
      <rPr>
        <b/>
        <u/>
        <sz val="11"/>
        <rFont val="Aptos"/>
        <family val="2"/>
      </rPr>
      <t xml:space="preserve">FONTOS TUDNIVALÓK: </t>
    </r>
    <r>
      <rPr>
        <b/>
        <sz val="11"/>
        <rFont val="Aptos"/>
        <family val="2"/>
      </rPr>
      <t xml:space="preserve">
</t>
    </r>
    <r>
      <rPr>
        <sz val="11"/>
        <rFont val="Aptos"/>
        <family val="2"/>
      </rPr>
      <t>Ha a pályázó vállalkozásnak csak egy vagy két lezárt üzleti éve van, az itt feltüntetett vállalkozásoknak is csak azokra az évekre szükséges feltüntetni az adatait. 
Amennyiben a pályázó vállalkozás rendelkezik 2025. évre szóló beszámolóval (N év adata), ugyanakkor a partner vállalkozásoknak még nem készült el a beszámolója, kérjük az üzleti év kezdete és vége adatokat töltse fel, de más adatokat az N évre vonatkozóan nem szükséges feltüntetni. 
Amennyiben a partner vállalkozások rendelkeznek 2025. évi beszámolóval, de a pályázó vállalkozás nem, a 2025. évi adatokat nem kell feltüntetni.
Amennyiben a vállalkozás esetén</t>
    </r>
    <r>
      <rPr>
        <b/>
        <sz val="11"/>
        <rFont val="Aptos"/>
        <family val="2"/>
      </rPr>
      <t xml:space="preserve"> beszámoló közzétételi kötelezettség áll fenn</t>
    </r>
    <r>
      <rPr>
        <sz val="11"/>
        <rFont val="Aptos"/>
        <family val="2"/>
      </rPr>
      <t xml:space="preserve">, az adatokat a https://e-beszamolo.im.gov.hu/oldal/kezdolap oldalról letölthető beszámolóival összhangban adja meg. 
Amennyiben </t>
    </r>
    <r>
      <rPr>
        <b/>
        <sz val="11"/>
        <rFont val="Aptos"/>
        <family val="2"/>
      </rPr>
      <t>beszámoló készítésére nem kötelezett a vállalkozás</t>
    </r>
    <r>
      <rPr>
        <sz val="11"/>
        <rFont val="Aptos"/>
        <family val="2"/>
      </rPr>
      <t xml:space="preserve">, </t>
    </r>
    <r>
      <rPr>
        <b/>
        <sz val="11"/>
        <rFont val="Aptos"/>
        <family val="2"/>
      </rPr>
      <t>akkor az adóbevallásban, illetve a nyilvántartásokban</t>
    </r>
    <r>
      <rPr>
        <sz val="11"/>
        <rFont val="Aptos"/>
        <family val="2"/>
      </rPr>
      <t xml:space="preserve"> (pl. foglalkoztatottak száma) szerepelnek a releváns adatok, ebben az esetben a mérlegfőösszeg nem értelmezhető, ezért nem szükséges kitölteni.
Kérjük, a kitöltésnél ügyeljen arra, hogy az e-beszámoló felületen az adatok ezer  vagy millió forintban kerülnek feltüntetésre. Továbbá előfordulhat, hogy a beszámoló forinttól eltérő devizában készült. </t>
    </r>
    <r>
      <rPr>
        <b/>
        <sz val="11"/>
        <rFont val="Aptos"/>
        <family val="2"/>
      </rPr>
      <t xml:space="preserve">Kérjük, hogy a táblázatban a pontos összeget rögzítse, forintban megadva!
</t>
    </r>
    <r>
      <rPr>
        <sz val="11"/>
        <rFont val="Aptos"/>
        <family val="2"/>
      </rPr>
      <t xml:space="preserve">
</t>
    </r>
    <r>
      <rPr>
        <b/>
        <u/>
        <sz val="11"/>
        <rFont val="Aptos"/>
        <family val="2"/>
      </rPr>
      <t>Speciális esetek:</t>
    </r>
    <r>
      <rPr>
        <sz val="11"/>
        <rFont val="Aptos"/>
        <family val="2"/>
      </rPr>
      <t xml:space="preserve">
Előfordulhat, hogy az alábbiak közül</t>
    </r>
    <r>
      <rPr>
        <b/>
        <sz val="11"/>
        <rFont val="Aptos"/>
        <family val="2"/>
      </rPr>
      <t xml:space="preserve"> valamelyik üzleti év csak tört évként értelmezhető</t>
    </r>
    <r>
      <rPr>
        <sz val="11"/>
        <rFont val="Aptos"/>
        <family val="2"/>
      </rPr>
      <t xml:space="preserve"> a partner vállalkozásnál. Ebben az esetben az </t>
    </r>
    <r>
      <rPr>
        <b/>
        <sz val="11"/>
        <rFont val="Aptos"/>
        <family val="2"/>
      </rPr>
      <t xml:space="preserve">árbevétel adatot évesíteni szükséges, a létszám adatot és a mérlegfőösszeget - ha az értelmezhető - azonban nem. </t>
    </r>
    <r>
      <rPr>
        <sz val="11"/>
        <rFont val="Aptos"/>
        <family val="2"/>
      </rPr>
      <t xml:space="preserve">
</t>
    </r>
    <r>
      <rPr>
        <i/>
        <sz val="11"/>
        <rFont val="Aptos"/>
        <family val="2"/>
      </rPr>
      <t xml:space="preserve">Évesített árbevétel = (Tört év árbevétele / a beszámolóban szereplő működési napok száma) × az adott év napjainak száma
</t>
    </r>
    <r>
      <rPr>
        <b/>
        <sz val="11"/>
        <rFont val="Aptos"/>
        <family val="2"/>
      </rPr>
      <t>Amennyiben valamely üzleti évre adónem áttérés miatt két beszámoló készült, a következők szerint kell eljárni:</t>
    </r>
    <r>
      <rPr>
        <sz val="11"/>
        <rFont val="Aptos"/>
        <family val="2"/>
      </rPr>
      <t xml:space="preserve"> az árbevétel adatokat össze kell adni, a két létszám adatból átlagot kell számolni, a mérlegfőösszeg adat esetén pedig az időben frissebb (második) adatot kell feltüntetni. 
</t>
    </r>
    <r>
      <rPr>
        <i/>
        <sz val="11"/>
        <rFont val="Aptos"/>
        <family val="2"/>
      </rPr>
      <t xml:space="preserve">Átlagos létszám = (Első beszámoló létszáma + Második beszámoló létszáma) / 2
</t>
    </r>
    <r>
      <rPr>
        <sz val="11"/>
        <rFont val="Aptos"/>
        <family val="2"/>
      </rPr>
      <t xml:space="preserve">
</t>
    </r>
    <r>
      <rPr>
        <b/>
        <sz val="11"/>
        <rFont val="Aptos"/>
        <family val="2"/>
      </rPr>
      <t xml:space="preserve">N = utolsó lezárt üzleti év, N-1 = utolsó előtti lezárt év, N-2 = utolsó előtti lezárt évet megelőző év. </t>
    </r>
  </si>
  <si>
    <r>
      <t>Az alábbiakban fel kell tüntetni a pályázó vállalkozás kapcsolódó vállakozásának (amelyről ez a munkalap szól) a KAPCSOLÓDÓ VÁLLALKOZÁSAIT. Jelen esetben tehát a</t>
    </r>
    <r>
      <rPr>
        <b/>
        <u/>
        <sz val="11"/>
        <rFont val="Aptos"/>
        <family val="2"/>
      </rPr>
      <t>zokat a vállalkozásokat  (ideértve az egyéni vállalkozókat vagy önálló vállalkozói tevékenységet folytató magánszemélyeket is), amelyekben a pályázó vállalkozás kapcsolódó vállalkozása 50%-nál nagyobb befolyással bír</t>
    </r>
    <r>
      <rPr>
        <b/>
        <sz val="11"/>
        <rFont val="Aptos"/>
        <family val="2"/>
      </rPr>
      <t xml:space="preserve">. Annyi évre vonatkozóan kell adatot szolgáltatni, amennyi lezárt üzleti évvel a pályázó vállalkozás rendelkezik.
</t>
    </r>
    <r>
      <rPr>
        <b/>
        <u/>
        <sz val="11"/>
        <rFont val="Aptos"/>
        <family val="2"/>
      </rPr>
      <t xml:space="preserve">FONTOS TUDNIVALÓK: </t>
    </r>
    <r>
      <rPr>
        <sz val="11"/>
        <rFont val="Aptos"/>
        <family val="2"/>
      </rPr>
      <t xml:space="preserve">
Ha a pályázó vállalkozásnak csak egy vagy két lezárt üzleti éve van, az itt feltüntetett vállalkozásoknak is csak azokra az évekre szükséges feltüntetni az adatait. 
Amennyiben a pályázó vállalkozás rendelkezik 2025. évre szóló beszámolóval (N év adata), ugyanakkor a kapcsolódó vállalkozásoknak még nem készült el a beszámolója, kérjük az üzleti év kezdete és vége adatokat töltse fel, de más adatokat az N évre vonatkozóan nem szükséges feltüntetni. Ha a kapcsolódó vállalkozás rendelkezik 2025. évi beszámolóval, de a pályázó vállalkozás még nem, a 2025. évi adatokat nem kell feltüntetni.
Amennyiben a vállalkozás esetén </t>
    </r>
    <r>
      <rPr>
        <b/>
        <sz val="11"/>
        <rFont val="Aptos"/>
        <family val="2"/>
      </rPr>
      <t>beszámoló közzétételi kötelezettség áll fenn</t>
    </r>
    <r>
      <rPr>
        <sz val="11"/>
        <rFont val="Aptos"/>
        <family val="2"/>
      </rPr>
      <t xml:space="preserve">, az adatokat a https://e-beszamolo.im.gov.hu/oldal/kezdolap oldalról letölthető beszámolóival összhangban adja meg. 
Amennyiben </t>
    </r>
    <r>
      <rPr>
        <b/>
        <sz val="11"/>
        <rFont val="Aptos"/>
        <family val="2"/>
      </rPr>
      <t>beszámoló készítésére nem kötelezett a vállalkozás, akkor az adóbevallásban, illetve a nyilvántartásokban</t>
    </r>
    <r>
      <rPr>
        <sz val="11"/>
        <rFont val="Aptos"/>
        <family val="2"/>
      </rPr>
      <t xml:space="preserve"> (pl. foglalkoztatottak száma) szerepelnek a releváns adatok, ebben az esetben a mérlegfőösszeg nem értelmezhető, ezért nem szükséges kitölteni.
Kérjük, a kitöltésnél ügyeljen arra, hogy az e-beszámoló felületen az adatok ezer  vagy millió forintban kerülnek feltüntetésre. Továbbá előfordulhat, hogy a beszámoló forinttól eltérő devizában készült. </t>
    </r>
    <r>
      <rPr>
        <b/>
        <sz val="11"/>
        <rFont val="Aptos"/>
        <family val="2"/>
      </rPr>
      <t>Kérjük, hogy a táblázatban a pontos összeget rögzítse, forintban megadva!</t>
    </r>
    <r>
      <rPr>
        <sz val="11"/>
        <rFont val="Aptos"/>
        <family val="2"/>
      </rPr>
      <t xml:space="preserve">
</t>
    </r>
    <r>
      <rPr>
        <b/>
        <u/>
        <sz val="11"/>
        <rFont val="Aptos"/>
        <family val="2"/>
      </rPr>
      <t>Speciális esetek:</t>
    </r>
    <r>
      <rPr>
        <sz val="11"/>
        <rFont val="Aptos"/>
        <family val="2"/>
      </rPr>
      <t xml:space="preserve">
Előfordulhat, hogy az alábbiak közül</t>
    </r>
    <r>
      <rPr>
        <b/>
        <sz val="11"/>
        <rFont val="Aptos"/>
        <family val="2"/>
      </rPr>
      <t xml:space="preserve"> valamelyik üzleti év csak tört évként értelmezhető </t>
    </r>
    <r>
      <rPr>
        <sz val="11"/>
        <rFont val="Aptos"/>
        <family val="2"/>
      </rPr>
      <t xml:space="preserve">a kapcsolódó vállalkozásnál. Ebben az esetben az </t>
    </r>
    <r>
      <rPr>
        <b/>
        <sz val="11"/>
        <rFont val="Aptos"/>
        <family val="2"/>
      </rPr>
      <t xml:space="preserve">árbevétel adatot évesíteni szükséges, a létszám adatot és a mérlegfőösszeget - ha az értelmezhető - azonban nem. 
</t>
    </r>
    <r>
      <rPr>
        <i/>
        <sz val="11"/>
        <rFont val="Aptos"/>
        <family val="2"/>
      </rPr>
      <t>Évesített árbevétel = (Tört év árbevétele / a beszámolóban szereplő működési napok száma) × az adott év napjainak száma</t>
    </r>
    <r>
      <rPr>
        <b/>
        <i/>
        <sz val="11"/>
        <rFont val="Aptos"/>
        <family val="2"/>
      </rPr>
      <t xml:space="preserve">
</t>
    </r>
    <r>
      <rPr>
        <b/>
        <sz val="11"/>
        <rFont val="Aptos"/>
        <family val="2"/>
      </rPr>
      <t>Amennyiben valamely üzleti évre adónem áttérés miatt két beszámoló készült, a következők szerint kell eljárni</t>
    </r>
    <r>
      <rPr>
        <sz val="11"/>
        <rFont val="Aptos"/>
        <family val="2"/>
      </rPr>
      <t xml:space="preserve">: az árbevétel adatokat össze kell adni, a két létszám adatból átlagot kell számolni, a mérlegfőösszeg adat esetén pedig az időben frissebb (második) adatot kell feltüntetni. 
</t>
    </r>
    <r>
      <rPr>
        <i/>
        <sz val="11"/>
        <rFont val="Aptos"/>
        <family val="2"/>
      </rPr>
      <t xml:space="preserve">Átlagos létszám = (Első beszámoló létszáma + Második beszámoló létszáma) / 2
</t>
    </r>
    <r>
      <rPr>
        <sz val="11"/>
        <rFont val="Aptos"/>
        <family val="2"/>
      </rPr>
      <t xml:space="preserve">
</t>
    </r>
    <r>
      <rPr>
        <b/>
        <sz val="11"/>
        <rFont val="Aptos"/>
        <family val="2"/>
      </rPr>
      <t xml:space="preserve">N = utolsó lezárt üzleti év, N-1 = utolsó előtti lezárt év, N-2 = utolsó előtti lezárt évet megelőző év. </t>
    </r>
  </si>
  <si>
    <r>
      <t xml:space="preserve">Kérjük, adja meg ennek a vállalkozásnak a gazdálkodási adatait főszabály szerint az utolsó három lezárt üzleti évre vonatkozóan.
</t>
    </r>
    <r>
      <rPr>
        <b/>
        <u/>
        <sz val="11"/>
        <rFont val="Aptos"/>
        <family val="2"/>
      </rPr>
      <t>FONTOS:</t>
    </r>
    <r>
      <rPr>
        <b/>
        <sz val="11"/>
        <rFont val="Aptos"/>
        <family val="2"/>
      </rPr>
      <t xml:space="preserve"> 
</t>
    </r>
    <r>
      <rPr>
        <sz val="11"/>
        <rFont val="Aptos"/>
        <family val="2"/>
      </rPr>
      <t xml:space="preserve">Ha a pályázó vállalkozásnak csak egy vagy két lezárt üzleti éve van, ennek a vállalkozásnak is csak azokra az évekre szükséges feltüntetni az adatait. 
Amennyiben a pályázó vállalkozás rendelkezik 2025. évre szóló beszámolóval (N év adata), ugyanakkor a partner vállalkozásnak még nem készült el a beszámolója, kérjük az üzleti év kezdete és vége adatokat töltse fel, de más adatokat az N évre vonatkozóan nem szükséges feltüntetni. Ha a partner vállalkozás rendelkezik 2025 évi beszámolóval, de a pályázó vállalkozás még nem, akkor a 2025 évi beszámolót nem kell feltüntetni.
</t>
    </r>
    <r>
      <rPr>
        <b/>
        <sz val="11"/>
        <rFont val="Aptos"/>
        <family val="2"/>
      </rPr>
      <t xml:space="preserve">
</t>
    </r>
    <r>
      <rPr>
        <sz val="11"/>
        <rFont val="Aptos"/>
        <family val="2"/>
      </rPr>
      <t>Amennyiben a vállalkozás esetén</t>
    </r>
    <r>
      <rPr>
        <b/>
        <sz val="11"/>
        <rFont val="Aptos"/>
        <family val="2"/>
      </rPr>
      <t xml:space="preserve"> beszámoló közzétételi kötelezettség áll fenn</t>
    </r>
    <r>
      <rPr>
        <sz val="11"/>
        <rFont val="Aptos"/>
        <family val="2"/>
      </rPr>
      <t xml:space="preserve">, az adatokat a https://e-beszamolo.im.gov.hu/oldal/kezdolap oldalról letölthető beszámolóival összhangban adja meg. 
Amennyiben </t>
    </r>
    <r>
      <rPr>
        <b/>
        <sz val="11"/>
        <rFont val="Aptos"/>
        <family val="2"/>
      </rPr>
      <t>beszámoló készítésére nem kötelezett a vállalkozás, akkor az adóbevallásban, illetve a nyilvántartásokban</t>
    </r>
    <r>
      <rPr>
        <sz val="11"/>
        <rFont val="Aptos"/>
        <family val="2"/>
      </rPr>
      <t xml:space="preserve"> (pl. foglalkoztatottak száma) szerepelnek a releváns adatok, ebben az esetben a mérlegfőösszeg nem értelmezhető, ezért nem szükséges kitölteni.
Kérjük, a kitöltésnél ügyeljen arra, hogy az e-beszámoló felületen az adatok ezer  vagy millió forintban kerülnek feltüntetésre. Továbbá előfordulhat, hogy a beszámoló forinttól eltérő devizában készült. </t>
    </r>
    <r>
      <rPr>
        <b/>
        <sz val="11"/>
        <rFont val="Aptos"/>
        <family val="2"/>
      </rPr>
      <t>Kérjük, hogy a táblázatban a pontos összeget rögzítse, forintban megadva!</t>
    </r>
    <r>
      <rPr>
        <sz val="11"/>
        <rFont val="Aptos"/>
        <family val="2"/>
      </rPr>
      <t xml:space="preserve">
</t>
    </r>
    <r>
      <rPr>
        <b/>
        <u/>
        <sz val="11"/>
        <rFont val="Aptos"/>
        <family val="2"/>
      </rPr>
      <t xml:space="preserve">
Speciális esetek:</t>
    </r>
    <r>
      <rPr>
        <b/>
        <sz val="11"/>
        <rFont val="Aptos"/>
        <family val="2"/>
      </rPr>
      <t xml:space="preserve">
</t>
    </r>
    <r>
      <rPr>
        <sz val="11"/>
        <rFont val="Aptos"/>
        <family val="2"/>
      </rPr>
      <t xml:space="preserve">Előfordulhat, hogy az alábbiak közül </t>
    </r>
    <r>
      <rPr>
        <b/>
        <sz val="11"/>
        <rFont val="Aptos"/>
        <family val="2"/>
      </rPr>
      <t xml:space="preserve">valamelyik üzleti év csak tört évként értelmezhető </t>
    </r>
    <r>
      <rPr>
        <sz val="11"/>
        <rFont val="Aptos"/>
        <family val="2"/>
      </rPr>
      <t>a partner vállalkozásnál</t>
    </r>
    <r>
      <rPr>
        <b/>
        <sz val="11"/>
        <rFont val="Aptos"/>
        <family val="2"/>
      </rPr>
      <t xml:space="preserve">. </t>
    </r>
    <r>
      <rPr>
        <sz val="11"/>
        <rFont val="Aptos"/>
        <family val="2"/>
      </rPr>
      <t>Ebben az esetben az</t>
    </r>
    <r>
      <rPr>
        <b/>
        <sz val="11"/>
        <rFont val="Aptos"/>
        <family val="2"/>
      </rPr>
      <t xml:space="preserve"> árbevétel adatot évesíteni szükséges, a létszám adatot és a mérlegfőösszeget - ha az értelmezhető - azonban nem. 
</t>
    </r>
    <r>
      <rPr>
        <i/>
        <sz val="11"/>
        <rFont val="Aptos"/>
        <family val="2"/>
      </rPr>
      <t>Évesített árbevétel = (Tört év árbevétele / a beszámolóban szereplő működési napok száma) × az adott év napjainak száma</t>
    </r>
    <r>
      <rPr>
        <b/>
        <sz val="11"/>
        <rFont val="Aptos"/>
        <family val="2"/>
      </rPr>
      <t xml:space="preserve">
Amennyiben valamely üzleti évre adónem áttérés miatt két beszámoló készült, a következők szerint kell eljárni: </t>
    </r>
    <r>
      <rPr>
        <sz val="11"/>
        <rFont val="Aptos"/>
        <family val="2"/>
      </rPr>
      <t>az árbevétel adatokat össze kell adni, a két létszám adatból átlagot kell számolni, a mérlegfőösszeg adat esetén pedig az időben frissebb (második) adatot kell feltüntetni.</t>
    </r>
    <r>
      <rPr>
        <b/>
        <sz val="11"/>
        <rFont val="Aptos"/>
        <family val="2"/>
      </rPr>
      <t xml:space="preserve"> 
</t>
    </r>
    <r>
      <rPr>
        <i/>
        <sz val="11"/>
        <rFont val="Aptos"/>
        <family val="2"/>
      </rPr>
      <t>Átlagos létszám = (Első beszámoló létszáma + Második beszámoló létszáma) / 2</t>
    </r>
    <r>
      <rPr>
        <b/>
        <sz val="11"/>
        <rFont val="Aptos"/>
        <family val="2"/>
      </rPr>
      <t xml:space="preserve">
N = utolsó lezárt üzleti év, N-1 = utolsó előtti lezárt év, N-2 = utolsó előtti lezárt évet megelőző év. </t>
    </r>
  </si>
  <si>
    <r>
      <t>Az alábbiakban fel kell tüntetni a pályázó vállalkozás partner vállakozásának (amelyről ez a munkalap szól) a KAPCSOLÓDÓ VÁLLALKOZÁSAIT. Jelen esetben tehát a</t>
    </r>
    <r>
      <rPr>
        <b/>
        <u/>
        <sz val="11"/>
        <rFont val="Aptos"/>
        <family val="2"/>
      </rPr>
      <t>zokat a vállalkozásokat  (ideértve az egyéni vállalkozókat vagy önálló vállalkozói tevékenységet folytató magánszemélyeket is), amelyekben a pályázó vállalkozás partner vállalkozása 50%-nál nagyobb befolyással bír</t>
    </r>
    <r>
      <rPr>
        <b/>
        <sz val="11"/>
        <rFont val="Aptos"/>
        <family val="2"/>
      </rPr>
      <t xml:space="preserve">. Annyi évre vonatkozóan kell adatot szolgáltatni, amennyi lezárt üzleti évvel a pályázó vállalkozás rendelkezik.
</t>
    </r>
    <r>
      <rPr>
        <b/>
        <u/>
        <sz val="11"/>
        <rFont val="Aptos"/>
        <family val="2"/>
      </rPr>
      <t xml:space="preserve">FONTOS TUDNIVALÓK: </t>
    </r>
    <r>
      <rPr>
        <sz val="11"/>
        <rFont val="Aptos"/>
        <family val="2"/>
      </rPr>
      <t xml:space="preserve">
Ha a pályázó vállalkozásnak csak egy vagy két lezárt üzleti éve van, az itt feltüntetett vállalkozásoknak is csak azokra az évekre szükséges feltüntetni az adatait. 
Amennyiben a pályázó vállalkozás rendelkezik 2025. évre szóló beszámolóval (N év adata), ugyanakkor a kapcsolódó vállalkozásoknak még nem készült el a beszámolója, kérjük az üzleti év kezdete és vége adatokat töltse fel, de más adatokat az N évre vonatkozóan nem szükséges feltüntetni. Ha a kapcsolódó vállalkozás rendelkezik 2025. évi beszámolóval, de a pályázó vállalkozás még nem, a 2025. évi adatokat nem kell feltüntetni.
Amennyiben a vállalkozás esetén </t>
    </r>
    <r>
      <rPr>
        <b/>
        <sz val="11"/>
        <rFont val="Aptos"/>
        <family val="2"/>
      </rPr>
      <t>beszámoló közzétételi kötelezettség áll fenn</t>
    </r>
    <r>
      <rPr>
        <sz val="11"/>
        <rFont val="Aptos"/>
        <family val="2"/>
      </rPr>
      <t xml:space="preserve">, az adatokat a https://e-beszamolo.im.gov.hu/oldal/kezdolap oldalról letölthető beszámolóival összhangban adja meg. 
Amennyiben </t>
    </r>
    <r>
      <rPr>
        <b/>
        <sz val="11"/>
        <rFont val="Aptos"/>
        <family val="2"/>
      </rPr>
      <t>beszámoló készítésére nem kötelezett a vállalkozás, akkor az adóbevallásban, illetve a nyilvántartásokban</t>
    </r>
    <r>
      <rPr>
        <sz val="11"/>
        <rFont val="Aptos"/>
        <family val="2"/>
      </rPr>
      <t xml:space="preserve"> (pl. foglalkoztatottak száma) szerepelnek a releváns adatok, ebben az esetben a mérlegfőösszeg nem értelmezhető, ezért nem szükséges kitölteni.
Kérjük, a kitöltésnél ügyeljen arra, hogy az e-beszámoló felületen az adatok ezer  vagy millió forintban kerülnek feltüntetésre. Továbbá előfordulhat, hogy a beszámoló forinttól eltérő devizában készült. </t>
    </r>
    <r>
      <rPr>
        <b/>
        <sz val="11"/>
        <rFont val="Aptos"/>
        <family val="2"/>
      </rPr>
      <t>Kérjük, hogy a táblázatban a pontos összeget rögzítse, forintban megadva!</t>
    </r>
    <r>
      <rPr>
        <sz val="11"/>
        <rFont val="Aptos"/>
        <family val="2"/>
      </rPr>
      <t xml:space="preserve">
</t>
    </r>
    <r>
      <rPr>
        <b/>
        <u/>
        <sz val="11"/>
        <rFont val="Aptos"/>
        <family val="2"/>
      </rPr>
      <t>Speciális esetek:</t>
    </r>
    <r>
      <rPr>
        <sz val="11"/>
        <rFont val="Aptos"/>
        <family val="2"/>
      </rPr>
      <t xml:space="preserve">
Előfordulhat, hogy az alábbiak közül</t>
    </r>
    <r>
      <rPr>
        <b/>
        <sz val="11"/>
        <rFont val="Aptos"/>
        <family val="2"/>
      </rPr>
      <t xml:space="preserve"> valamelyik üzleti év csak tört évként értelmezhető </t>
    </r>
    <r>
      <rPr>
        <sz val="11"/>
        <rFont val="Aptos"/>
        <family val="2"/>
      </rPr>
      <t xml:space="preserve">a kapcsolódó vállalkozásnál. Ebben az esetben az </t>
    </r>
    <r>
      <rPr>
        <b/>
        <sz val="11"/>
        <rFont val="Aptos"/>
        <family val="2"/>
      </rPr>
      <t xml:space="preserve">árbevétel adatot évesíteni szükséges, a létszám adatot és a mérlegfőösszeget - ha az értelmezhető - azonban nem. 
</t>
    </r>
    <r>
      <rPr>
        <i/>
        <sz val="11"/>
        <rFont val="Aptos"/>
        <family val="2"/>
      </rPr>
      <t>Évesített árbevétel = (Tört év árbevétele / a beszámolóban szereplő működési napok száma) × az adott év napjainak száma</t>
    </r>
    <r>
      <rPr>
        <b/>
        <i/>
        <sz val="11"/>
        <rFont val="Aptos"/>
        <family val="2"/>
      </rPr>
      <t xml:space="preserve">
</t>
    </r>
    <r>
      <rPr>
        <b/>
        <sz val="11"/>
        <rFont val="Aptos"/>
        <family val="2"/>
      </rPr>
      <t>Amennyiben valamely üzleti évre adónem áttérés miatt két beszámoló készült, a következők szerint kell eljárni</t>
    </r>
    <r>
      <rPr>
        <sz val="11"/>
        <rFont val="Aptos"/>
        <family val="2"/>
      </rPr>
      <t xml:space="preserve">: az árbevétel adatokat össze kell adni, a két létszám adatból átlagot kell számolni, a mérlegfőösszeg adat esetén pedig az időben frissebb (második) adatot kell feltüntetni. 
</t>
    </r>
    <r>
      <rPr>
        <i/>
        <sz val="11"/>
        <rFont val="Aptos"/>
        <family val="2"/>
      </rPr>
      <t xml:space="preserve">Átlagos létszám = (Első beszámoló létszáma + Második beszámoló létszáma) / 2
</t>
    </r>
    <r>
      <rPr>
        <sz val="11"/>
        <rFont val="Aptos"/>
        <family val="2"/>
      </rPr>
      <t xml:space="preserve">
</t>
    </r>
    <r>
      <rPr>
        <b/>
        <sz val="11"/>
        <rFont val="Aptos"/>
        <family val="2"/>
      </rPr>
      <t xml:space="preserve">N = utolsó lezárt üzleti év, N-1 = utolsó előtti lezárt év, N-2 = utolsó előtti lezárt évet megelőző év. </t>
    </r>
  </si>
  <si>
    <r>
      <t>Az alábbiakban fel kell tüntetni a pályázó vállalkozás kapcsolódó vállakozásának (amelyről ez a munkalap szól) a KAPCSOLÓDÓ VÁLLALKOZÁSAIT. Jelen esetben tehát a</t>
    </r>
    <r>
      <rPr>
        <b/>
        <u/>
        <sz val="11"/>
        <rFont val="Aptos"/>
        <family val="2"/>
      </rPr>
      <t>zokat a vállalkozásokat  (ideértve az egyéni vállalkozókat vagy önálló vállalkozói tevékenységet folytató magánszemélyeket is), akik 50%-nál nagyobb befolyással bírnak a kapcsolódó vállalkozásban, másrészt azokat a vállalkozásokat is, amelyekben a pályázó vállalkozás kapcsolódó vállalkozása 50%-nál nagyobb befolyással bír.</t>
    </r>
    <r>
      <rPr>
        <b/>
        <sz val="11"/>
        <rFont val="Aptos"/>
        <family val="2"/>
      </rPr>
      <t xml:space="preserve"> Annyi évre vonatkozóan kell adatot szolgáltatni, amennyi lezárt üzleti évvel a pályázó vállalkozás rendelkezik.
</t>
    </r>
    <r>
      <rPr>
        <b/>
        <u/>
        <sz val="11"/>
        <rFont val="Aptos"/>
        <family val="2"/>
      </rPr>
      <t xml:space="preserve">FONTOS TUDNIVALÓK: </t>
    </r>
    <r>
      <rPr>
        <sz val="11"/>
        <rFont val="Aptos"/>
        <family val="2"/>
      </rPr>
      <t xml:space="preserve">
Ha a pályázó vállalkozásnak csak egy vagy két lezárt üzleti éve van, az itt feltüntetett vállalkozásoknak is csak azokra az évekre szükséges feltüntetni az adatait. 
Amennyiben a pályázó vállalkozás rendelkezik 2025. évre szóló beszámolóval (N év adata), ugyanakkor a kapcsolódó vállalkozásoknak még nem készült el a beszámolója, kérjük az üzleti év kezdete és vége adatokat töltse fel, de más adatokat az N évre vonatkozóan nem szükséges feltüntetni. Ha a kapcsolódó vállalkozás rendelkezik 2025. évi beszámolóval, de a pályázó vállalkozás még nem, a 2025. évi adatokat nem kell feltüntetni.
Amennyiben a vállalkozás esetén </t>
    </r>
    <r>
      <rPr>
        <b/>
        <sz val="11"/>
        <rFont val="Aptos"/>
        <family val="2"/>
      </rPr>
      <t>beszámoló közzétételi kötelezettség áll fenn</t>
    </r>
    <r>
      <rPr>
        <sz val="11"/>
        <rFont val="Aptos"/>
        <family val="2"/>
      </rPr>
      <t xml:space="preserve">, az adatokat a https://e-beszamolo.im.gov.hu/oldal/kezdolap oldalról letölthető beszámolóival összhangban adja meg. 
Amennyiben </t>
    </r>
    <r>
      <rPr>
        <b/>
        <sz val="11"/>
        <rFont val="Aptos"/>
        <family val="2"/>
      </rPr>
      <t>beszámoló készítésére nem kötelezett a vállalkozás, akkor az adóbevallásban, illetve a nyilvántartásokban</t>
    </r>
    <r>
      <rPr>
        <sz val="11"/>
        <rFont val="Aptos"/>
        <family val="2"/>
      </rPr>
      <t xml:space="preserve"> (pl. foglalkoztatottak száma) szerepelnek a releváns adatok, ebben az esetben a mérlegfőösszeg nem értelmezhető, ezért nem szükséges kitölteni.
Kérjük, a kitöltésnél ügyeljen arra, hogy az e-beszámoló felületen az adatok ezer  vagy millió forintban kerülnek feltüntetésre. Továbbá előfordulhat, hogy a beszámoló forinttól eltérő devizában készült. </t>
    </r>
    <r>
      <rPr>
        <b/>
        <sz val="11"/>
        <rFont val="Aptos"/>
        <family val="2"/>
      </rPr>
      <t>Kérjük, hogy a táblázatban a pontos összeget rögzítse, forintban megadva!</t>
    </r>
    <r>
      <rPr>
        <sz val="11"/>
        <rFont val="Aptos"/>
        <family val="2"/>
      </rPr>
      <t xml:space="preserve">
</t>
    </r>
    <r>
      <rPr>
        <b/>
        <u/>
        <sz val="11"/>
        <rFont val="Aptos"/>
        <family val="2"/>
      </rPr>
      <t>Speciális esetek:</t>
    </r>
    <r>
      <rPr>
        <sz val="11"/>
        <rFont val="Aptos"/>
        <family val="2"/>
      </rPr>
      <t xml:space="preserve">
Előfordulhat, hogy az alábbiak közül</t>
    </r>
    <r>
      <rPr>
        <b/>
        <sz val="11"/>
        <rFont val="Aptos"/>
        <family val="2"/>
      </rPr>
      <t xml:space="preserve"> valamelyik üzleti év csak tört évként értelmezhető </t>
    </r>
    <r>
      <rPr>
        <sz val="11"/>
        <rFont val="Aptos"/>
        <family val="2"/>
      </rPr>
      <t xml:space="preserve">a kapcsolódó vállalkozásnál. Ebben az esetben az </t>
    </r>
    <r>
      <rPr>
        <b/>
        <sz val="11"/>
        <rFont val="Aptos"/>
        <family val="2"/>
      </rPr>
      <t xml:space="preserve">árbevétel adatot évesíteni szükséges, a létszám adatot és a mérlegfőösszeget - ha az értelmezhető - azonban nem. 
</t>
    </r>
    <r>
      <rPr>
        <i/>
        <sz val="11"/>
        <rFont val="Aptos"/>
        <family val="2"/>
      </rPr>
      <t>Évesített árbevétel = (Tört év árbevétele / a beszámolóban szereplő működési napok száma) × az adott év napjainak száma</t>
    </r>
    <r>
      <rPr>
        <b/>
        <i/>
        <sz val="11"/>
        <rFont val="Aptos"/>
        <family val="2"/>
      </rPr>
      <t xml:space="preserve">
</t>
    </r>
    <r>
      <rPr>
        <b/>
        <sz val="11"/>
        <rFont val="Aptos"/>
        <family val="2"/>
      </rPr>
      <t>Amennyiben valamely üzleti évre adónem áttérés miatt két beszámoló készült, a következők szerint kell eljárni</t>
    </r>
    <r>
      <rPr>
        <sz val="11"/>
        <rFont val="Aptos"/>
        <family val="2"/>
      </rPr>
      <t xml:space="preserve">: az árbevétel adatokat össze kell adni, a két létszám adatból átlagot kell számolni, a mérlegfőösszeg adat esetén pedig az időben frissebb (második) adatot kell feltüntetni. 
</t>
    </r>
    <r>
      <rPr>
        <i/>
        <sz val="11"/>
        <rFont val="Aptos"/>
        <family val="2"/>
      </rPr>
      <t xml:space="preserve">Átlagos létszám = (Első beszámoló létszáma + Második beszámoló létszáma) / 2
</t>
    </r>
    <r>
      <rPr>
        <sz val="11"/>
        <rFont val="Aptos"/>
        <family val="2"/>
      </rPr>
      <t xml:space="preserve">
</t>
    </r>
    <r>
      <rPr>
        <b/>
        <sz val="11"/>
        <rFont val="Aptos"/>
        <family val="2"/>
      </rPr>
      <t xml:space="preserve">N = utolsó lezárt üzleti év, N-1 = utolsó előtti lezárt év, N-2 = utolsó előtti lezárt évet megelőző év. </t>
    </r>
  </si>
  <si>
    <t>Kérjük, hogy az alábbi táblázatba üzleti évenként tüntesse fel, hogy a pályázó vállalkozásnak %-ban kifejezve mekkora tőkeérdekeltsége és szavazati aránya van ebben a partner vállalkozásban. Ha a pályázó vállalkozás rendelkezik három lezárt üzleti évvel, akkor mindhárom évre kérünk adatot. Ha a pályázó csak egy vagy két üzleti évvel rendelkezik, akkor az adatokat is annak megfelelően kell megadni, ha a partner vállalkozás is működött az adott időszakban.</t>
  </si>
  <si>
    <r>
      <rPr>
        <b/>
        <sz val="11"/>
        <rFont val="Aptos"/>
        <family val="2"/>
      </rPr>
      <t xml:space="preserve">Kérjük adja meg az </t>
    </r>
    <r>
      <rPr>
        <b/>
        <u/>
        <sz val="11"/>
        <rFont val="Aptos"/>
        <family val="2"/>
      </rPr>
      <t>utolsó három lezárt üzleti évre</t>
    </r>
    <r>
      <rPr>
        <b/>
        <sz val="11"/>
        <rFont val="Aptos"/>
        <family val="2"/>
      </rPr>
      <t xml:space="preserve"> vonatkozóan vállalkozása alábbi adatait. Természetesen, ha vállalkozása még csak egy vagy két lezárt üzleti évvel rendelkezik, csak azokra szolgáltasson adatot, a nem releváns sor üresen hagyandó.</t>
    </r>
    <r>
      <rPr>
        <sz val="11"/>
        <rFont val="Aptos"/>
        <family val="2"/>
      </rPr>
      <t xml:space="preserve">
Amennyiben a vállalkozása esetén</t>
    </r>
    <r>
      <rPr>
        <b/>
        <sz val="11"/>
        <rFont val="Aptos"/>
        <family val="2"/>
      </rPr>
      <t xml:space="preserve"> beszámoló közzétételi kötelezettsége áll fenn, az adatokat a https://e-beszamolo.im.gov.hu/oldal/kezdolap</t>
    </r>
    <r>
      <rPr>
        <sz val="11"/>
        <rFont val="Aptos"/>
        <family val="2"/>
      </rPr>
      <t xml:space="preserve"> oldalról letölthető beszámolóival összhangban adja meg. 
Amennyiben </t>
    </r>
    <r>
      <rPr>
        <b/>
        <sz val="11"/>
        <rFont val="Aptos"/>
        <family val="2"/>
      </rPr>
      <t>beszámoló készítésére nem kötelezett a vállalkozás, akkor az adóbevallásban, illetve a nyilvántartásokban</t>
    </r>
    <r>
      <rPr>
        <sz val="11"/>
        <rFont val="Aptos"/>
        <family val="2"/>
      </rPr>
      <t xml:space="preserve"> (pl. foglalkoztatottak száma) szerepelnek a releváns adatok, ebben az esetben a mérlegfőösszeg nem értelmezhető, ezért nem szükséges kitölteni.
</t>
    </r>
    <r>
      <rPr>
        <u/>
        <sz val="11"/>
        <rFont val="Aptos"/>
        <family val="2"/>
      </rPr>
      <t>Kérjük, a kitöltésnél ügyeljen arra, hogy az e-beszámoló felületen az adatok ezer vagy millió forintban kerülnek feltüntetésre. Továbbá előfordulhat, hogy a beszámoló forinttól eltérő devizában készült. Kérjük, hogy a táblázatban a pontos összeget rögzítse, forintban megadva!</t>
    </r>
    <r>
      <rPr>
        <sz val="11"/>
        <rFont val="Aptos"/>
        <family val="2"/>
      </rPr>
      <t xml:space="preserve">
</t>
    </r>
    <r>
      <rPr>
        <b/>
        <u/>
        <sz val="11"/>
        <rFont val="Aptos"/>
        <family val="2"/>
      </rPr>
      <t>Speciális esetek:</t>
    </r>
    <r>
      <rPr>
        <sz val="11"/>
        <rFont val="Aptos"/>
        <family val="2"/>
      </rPr>
      <t xml:space="preserve">
Előfordulhat, hogy az alábbiak közül </t>
    </r>
    <r>
      <rPr>
        <b/>
        <sz val="11"/>
        <rFont val="Aptos"/>
        <family val="2"/>
      </rPr>
      <t>valamelyik üzleti év csak tört évként értelmezhető a pályázó vállalkozásnál.</t>
    </r>
    <r>
      <rPr>
        <sz val="11"/>
        <rFont val="Aptos"/>
        <family val="2"/>
      </rPr>
      <t xml:space="preserve"> Ebben az esetben </t>
    </r>
    <r>
      <rPr>
        <b/>
        <sz val="11"/>
        <rFont val="Aptos"/>
        <family val="2"/>
      </rPr>
      <t>az árbevétel adatot évesíteni szükséges, a létszám adatot és a mérlegfőösszeget - ha az értelmezhető - azonban nem.</t>
    </r>
    <r>
      <rPr>
        <sz val="11"/>
        <rFont val="Aptos"/>
        <family val="2"/>
      </rPr>
      <t xml:space="preserve">
Évesített árbevétel = (Tört év árbevétele / a beszámolóban szereplő működési napok száma) × adott év napjainak száma
</t>
    </r>
    <r>
      <rPr>
        <b/>
        <sz val="11"/>
        <rFont val="Aptos"/>
        <family val="2"/>
      </rPr>
      <t>Amennyiben valamely üzleti évre adónem áttérés miatt két beszámoló készült, a következők szerint kell eljárni:</t>
    </r>
    <r>
      <rPr>
        <sz val="11"/>
        <rFont val="Aptos"/>
        <family val="2"/>
      </rPr>
      <t xml:space="preserve"> az árbevétel adatokat össze kell adni, a két létszám adatból átlagot kell számolni, a mérlegfőösszeg adat esetén pedig az időben frissebb (második) adatot kell feltüntetni.
Átlagos létszám = (Első beszámoló létszáma + Második beszámoló létszáma) / 2
</t>
    </r>
    <r>
      <rPr>
        <b/>
        <sz val="11"/>
        <rFont val="Aptos"/>
        <family val="2"/>
      </rPr>
      <t>N = utolsó lezárt üzleti év, N-1 = utolsó előtti lezárt év, N-2 = utolsó előtti lezárt évet megelőző év.</t>
    </r>
  </si>
  <si>
    <r>
      <rPr>
        <b/>
        <u/>
        <sz val="12"/>
        <rFont val="Aptos"/>
        <family val="2"/>
      </rPr>
      <t xml:space="preserve">FIGYELEM! </t>
    </r>
    <r>
      <rPr>
        <sz val="12"/>
        <rFont val="Aptos"/>
        <family val="2"/>
      </rPr>
      <t xml:space="preserve">
</t>
    </r>
    <r>
      <rPr>
        <b/>
        <sz val="12"/>
        <rFont val="Aptos"/>
        <family val="2"/>
      </rPr>
      <t>Az 5/a. sz. melléklet - Nyilatkozat KKV minősítéshez - komplex sablon kitöltése abban az esetben szükséges,</t>
    </r>
    <r>
      <rPr>
        <sz val="12"/>
        <rFont val="Aptos"/>
        <family val="2"/>
      </rPr>
      <t xml:space="preserve">
- ha a pályázó vállalkozás tulajdonosa nem természetes személy, vagy
- ha a pályázó vállalkozás tulajdonosa természetes személy, de egyéb más vállalkozásban is van befolyása, vagy
- ha a pályázó vállalkozás rendelkezik egyéb más vállakozásban befolyással.
</t>
    </r>
    <r>
      <rPr>
        <i/>
        <sz val="12"/>
        <rFont val="Aptos"/>
        <family val="2"/>
      </rPr>
      <t>Pl. Ha egy Bt. nyújt be támogatási kérelmet, melynek a tulajdonosa egy Kft. Ha a pályázó vállalkozás tulajdonosa egy vagy több természetes személy, azonban a természetes személyeknek van egyéb más vállalkozásban is befolyása.</t>
    </r>
    <r>
      <rPr>
        <sz val="12"/>
        <rFont val="Aptos"/>
        <family val="2"/>
      </rPr>
      <t xml:space="preserve">
</t>
    </r>
    <r>
      <rPr>
        <b/>
        <i/>
        <sz val="12"/>
        <rFont val="Aptos"/>
        <family val="2"/>
      </rPr>
      <t xml:space="preserve">Abban az esetben, ha a fentebbiek nem állnak fenn, akkor a pályázó vállakozás KKV minősítéséhez egy egyszerűsített sablon áll rendelkezésre </t>
    </r>
    <r>
      <rPr>
        <sz val="12"/>
        <rFont val="Aptos"/>
        <family val="2"/>
      </rPr>
      <t xml:space="preserve">(5/b. sz. melléklet - Nyilatkozat KKV minősítéshez - egyszerűsített), azt szükséges kitölteni és benyújtani, mely szintén elérhető a palyazat.gov.hu weboldalon. 
</t>
    </r>
    <r>
      <rPr>
        <i/>
        <sz val="12"/>
        <rFont val="Aptos"/>
        <family val="2"/>
      </rPr>
      <t>Pl. A pályázó vállalkozás egyéni vállalkozó, akinek egyéb vállalkozásban nincs befolyása. A pályázó vállalkozás Bt., melynek tulajdonosai természetes személyek, akiknek nincs más vállalkozásban befolyása, továbbá a pályázó vállalkozásnak (Bt.-nek) sincs egyéb más vállalkozásban. befolyása</t>
    </r>
  </si>
  <si>
    <t>IV. BLOKK: AGGREGÁLT ADATOK (EURO) --AUTOMATIKUSAN TÖLTŐDIK--:</t>
  </si>
  <si>
    <t>NEM, a fentiekben felsorolt természetes személy tulajdonosok között NINCS a Ptk. 8:1 § (1) bekezdés szerinti közeli hozzátartozói kapcsolat.</t>
  </si>
  <si>
    <t>IGEN, a fentiekben felsorolt természetes személy tulajdonosok között vannak olyanok, akik közeli hozzátartozók, a következők szerint 
Az alábbi táblába a legördülő listából válassza ki azokat a természetes személy tulajdonosokat, akik egymásnak közeli hozzátartozói és az indoklás oszlopba röviden mutassa be a kapcsolat jellegét pl. XY és AB férj és feleség. Ha a közeli hozzátartozók több egymástól független csoportba sorolhatók - pl. XY és AB férj és feleség valamint GK és VB is férj és feleség, de a két házaspár között nincs közeli hozzátartozói kapcsolat, akkor két csoportot rögzítsen. Ha a két házaspár között is van közeli hozzátartozó, pl. szülő, gyermek kapcsolat, akkor mindenki egy csoportban szerepeljen.</t>
  </si>
  <si>
    <t xml:space="preserve">NEM, a pályázó vállalkozásnak NINCS legalább 25%-ot elérő befolyása más vállalkozás(ok)ban. </t>
  </si>
  <si>
    <t>IGEN, a pályázó vállalkozásnak VAN legalább 25%-ot elérő befolyása más vállalkozás(ok)ban. Ezúton nyilatkozom, hogy minden érintett vállalkozás adatát feltöltöttem az alábbi táblázatba.</t>
  </si>
  <si>
    <r>
      <t xml:space="preserve">A KKV besorolás megállapításakor törvényi előírás </t>
    </r>
    <r>
      <rPr>
        <b/>
        <sz val="11"/>
        <color theme="1"/>
        <rFont val="Aptos"/>
        <family val="2"/>
      </rPr>
      <t>szerint természetes személy tulajdonosok esetén figyelembe kell venni, hogy a természetes személyek közeli hozzátartozók-e, mivel a közeli hozzátartozók közvetlen és közvetett tulajdoni részesedését vagy szavazati jogát egybe kell számítani.</t>
    </r>
    <r>
      <rPr>
        <sz val="11"/>
        <color theme="1"/>
        <rFont val="Aptos"/>
        <family val="2"/>
      </rPr>
      <t xml:space="preserve"> Közeli hozzátartozó a Ptk. 8:1 § (1) bekezdés 1. pontja alapján a házastárs, az egyeneságbeli rokon (gyermek, unoka, szülő, nagyszülő), az örökbefogadott, a mostoha- és a nevelt gyermek, az örökbefogadó-, a mostoha- és a nevelőszülő és a testvér.
</t>
    </r>
    <r>
      <rPr>
        <b/>
        <sz val="11"/>
        <color theme="1"/>
        <rFont val="Aptos"/>
        <family val="2"/>
      </rPr>
      <t>Kérjük nyilatkozzon az alábbi legördülő menü segítségével, hogy a fent bemutatott természetes személy tulajdonosok között van-e közeli hozzátartozói kapcsolat, és amennyiben igen, a táblázatban nevesítse ezeket.</t>
    </r>
    <r>
      <rPr>
        <sz val="11"/>
        <color theme="1"/>
        <rFont val="Aptos"/>
        <family val="2"/>
      </rPr>
      <t xml:space="preserve"> Csak azokról a természetes személy tulajdonosokról kell nyilatkozni, akik a fenti táblában az 1-es besorolást kaptak, nem kell tehát figyelembe venni a 2-es besorolási kategóriát.</t>
    </r>
  </si>
  <si>
    <r>
      <rPr>
        <sz val="11"/>
        <rFont val="Aptos"/>
        <family val="2"/>
      </rPr>
      <t xml:space="preserve">A következő nyilatkozat a pályázóra nézve kitöltendő, mivel az előzőekben megadott adatok alapján 
-	a támogatást igénylő vállalkozásnak van </t>
    </r>
    <r>
      <rPr>
        <b/>
        <sz val="11"/>
        <rFont val="Aptos"/>
        <family val="2"/>
      </rPr>
      <t>olyan természetes személy tulajdonosa</t>
    </r>
    <r>
      <rPr>
        <sz val="11"/>
        <rFont val="Aptos"/>
        <family val="2"/>
      </rPr>
      <t xml:space="preserve">, akinek 50% feletti tulajdoni részesedése vagy szavazati joga van ÉS/VAGY
-	a vállalkozás tulajdonosai között </t>
    </r>
    <r>
      <rPr>
        <b/>
        <sz val="11"/>
        <rFont val="Aptos"/>
        <family val="2"/>
      </rPr>
      <t>közeli hozzátartozók</t>
    </r>
    <r>
      <rPr>
        <sz val="11"/>
        <rFont val="Aptos"/>
        <family val="2"/>
      </rPr>
      <t xml:space="preserve"> vannak (pl. házastárs, szülő, gyermek, testvér), akiknek - mivel a befolyását együtt kell számítani - 50% feletti tulajdoni részesedésük vagy szavazati joguk van.
Kérjük nyilatkozzanak a legördülő menü segítségével, hogy a támogatást igénylő vállalkozás természetes személy tulajdonosa és/vagy a közeli hozzátartozók együtt rendelkezik-e/rendelkeznek-e</t>
    </r>
    <r>
      <rPr>
        <b/>
        <sz val="11"/>
        <rFont val="Aptos"/>
        <family val="2"/>
      </rPr>
      <t xml:space="preserve"> 50% feletti befolyással más vállalkozás(ok)ban is</t>
    </r>
    <r>
      <rPr>
        <sz val="11"/>
        <rFont val="Aptos"/>
        <family val="2"/>
      </rPr>
      <t>.</t>
    </r>
  </si>
  <si>
    <r>
      <rPr>
        <sz val="11"/>
        <rFont val="Aptos"/>
        <family val="2"/>
      </rPr>
      <t>Az előző nyilatkozati pont alapján van egyéb vállalkozás(ok)ban 50 % feletti befolyása a támogatást igénylő vállalkozás természetes személy tulajdonosának és/vagy a közeli hozzátartozóknak együttesen. Ahhoz hogy megállapítható legyen, hogy ezen vállalkozások kapcsolódó vállalkozásoknak minősülnek-e, szükséges nyilatkoznia, hogy a támogatást igénylő vállalkozással</t>
    </r>
    <r>
      <rPr>
        <b/>
        <sz val="11"/>
        <rFont val="Aptos"/>
        <family val="2"/>
      </rPr>
      <t xml:space="preserve"> azonos vagy szomszédos piacon működik/működnek-e az egyéb vállalkozás(ok).
Példa azonos piaci tevékenységre: </t>
    </r>
    <r>
      <rPr>
        <sz val="11"/>
        <rFont val="Aptos"/>
        <family val="2"/>
      </rPr>
      <t>Az érintett természetes személy(ek)nek két olyan vállalkozása is van, amely ugyanazt a tevékenységet végzi. pl.: redőnyjavítással foglalkozik.</t>
    </r>
    <r>
      <rPr>
        <b/>
        <sz val="11"/>
        <rFont val="Aptos"/>
        <family val="2"/>
      </rPr>
      <t xml:space="preserve">
Példa szomszédos piacon való tevékenységre: </t>
    </r>
    <r>
      <rPr>
        <sz val="11"/>
        <rFont val="Aptos"/>
        <family val="2"/>
      </rPr>
      <t>A szomszédos piacok olyan piacok, amelyeken a termékek vagy szolgáltatások egymást kiegészítik, vagy olyan termékskálába tartoznak, amelyet általában ugyanaz a vevőkör, ugyanarra a végső felhasználási célra vásárol rendszeresen. Pl. az egyik vállalkozás autóalkatrészt árusít, a másik pedig autószereléssel foglalkozik.</t>
    </r>
    <r>
      <rPr>
        <b/>
        <sz val="11"/>
        <rFont val="Aptos"/>
        <family val="2"/>
      </rPr>
      <t xml:space="preserve">
Kérjük nyilatkozzanak a legördülő menü segítségével!</t>
    </r>
  </si>
  <si>
    <t>A II.1. ÉS II.2.ALBLOKKOKBAN NEM ADOTT MEG OLYAN TERMÉSZETES SZEMÉLY TULAJDONOS(OKA)T, AKI(K)NEK ÖNÁLLÓAN VAGY EGYÜTTESEN 50% FELETTI BEFOLYÁSA VAN, VAGY A II.3.ALBLOKKBAN TETT NYILATKOZATA ALAPJÁN NINCS BEFOLYÁSA/BEFOLYÁSUK MÁS VÁLLALKOZÁSBAN 50% FELETT,EZÉRT EZ AZ ALBLOKK NEM KITÖLTENDŐ! FOLYTASSA A KITÖLTÉST A II.5.ALBLOKKNÁL!</t>
  </si>
  <si>
    <t>A II. 1. ALBLOKKBAN NEM KERÜLT RÖGZÍTÉSRE TERMÉSZETES SZEMÉLY, VAGY KEVESEBB, MINT KÉT TERMÉSZETES SZEMÉLY KERÜLT RÖGZÍTÉSRE, MINT TULAJDONOS, EZÉRT NEM ÉRTELMEZHETŐ A KÖZELI HOZZÁTARTOZÓI VISZONYRÓL TETT NYILATKOZAT, ÍGY EZ AZ ALBLOKK NEM KITÖLTENDŐ! FOLYTASSA A KITÖLTÉST A II.3. ALBLOKKNÁL!</t>
  </si>
  <si>
    <r>
      <t>Kérjük adja meg a másik vállalkozás(ok) nevét, illetve adószámát és</t>
    </r>
    <r>
      <rPr>
        <b/>
        <u/>
        <sz val="11"/>
        <color theme="0"/>
        <rFont val="Aptos"/>
        <family val="2"/>
      </rPr>
      <t xml:space="preserve"> töltsön ki vállalkozásonként egy-egy zöld színű, KAPCSOLÓDÓ PIAC megnevezésű munkalapot</t>
    </r>
    <r>
      <rPr>
        <b/>
        <sz val="11"/>
        <color theme="0"/>
        <rFont val="Aptos"/>
        <family val="2"/>
      </rPr>
      <t>. A befolyás mértékénél a közeli hozzátartozók befolyása együttesen értelmezendő, szükséges összeadni azok mértékét.</t>
    </r>
  </si>
  <si>
    <t>A II.1. ALBLOKKBAN MEGADOTT ADATOK ALAPJÁN A PÁLYÁZÓ VÁLLALKOZÁS TULAJDONOSAI KÖZÖTT NINCS OLYAN VÁLLALKOZÁS, MELY 50% FELETTI BEFOLYÁSSAL BÍR (EZÁLTAL NEM KAPCSOLÓDÓ VÁLLALKOZÁS), EZÉRT EZ AZ ALBLOKK NEM KITÖLTENDŐ! FOLYTASSA A KITÖLTÉST A II.6. ALBLOKKNÁL!</t>
  </si>
  <si>
    <r>
      <t xml:space="preserve">A fentebb megadott tulajdonosi összetétel alapján a pályázó vállalkozás tulajdonosai között egy kapcsolódó vállalkozás is van. Kérjük, </t>
    </r>
    <r>
      <rPr>
        <b/>
        <sz val="11"/>
        <color theme="1"/>
        <rFont val="Aptos"/>
        <family val="2"/>
      </rPr>
      <t>adja meg ennek a vállalkozásnak az adószámát</t>
    </r>
    <r>
      <rPr>
        <sz val="11"/>
        <color theme="1"/>
        <rFont val="Aptos"/>
        <family val="2"/>
      </rPr>
      <t xml:space="preserve">, és a link segítségével </t>
    </r>
    <r>
      <rPr>
        <b/>
        <sz val="11"/>
        <color theme="1"/>
        <rFont val="Aptos"/>
        <family val="2"/>
      </rPr>
      <t xml:space="preserve">töltse fel a KAPCSOLÓDÓ megnevezésű, </t>
    </r>
    <r>
      <rPr>
        <b/>
        <u/>
        <sz val="11"/>
        <color theme="1"/>
        <rFont val="Aptos"/>
        <family val="2"/>
      </rPr>
      <t>zöld munkalapot</t>
    </r>
    <r>
      <rPr>
        <sz val="11"/>
        <color theme="1"/>
        <rFont val="Aptos"/>
        <family val="2"/>
      </rPr>
      <t>.
Felhívjuk a figyelmet, hogy amennyiben</t>
    </r>
    <r>
      <rPr>
        <b/>
        <sz val="11"/>
        <color theme="1"/>
        <rFont val="Aptos"/>
        <family val="2"/>
      </rPr>
      <t xml:space="preserve"> a pályázó vállakozás tulajdonsa befektető és 50% feletti befolyással rendelkezik a pályázó vállalkozásban, akkor a 'Kapcsolódó' vállalkozás lapfülön taláható gazdálkodási adatok nem kitöltendőek</t>
    </r>
    <r>
      <rPr>
        <sz val="11"/>
        <color theme="1"/>
        <rFont val="Aptos"/>
        <family val="2"/>
      </rPr>
      <t xml:space="preserve">,mivel </t>
    </r>
    <r>
      <rPr>
        <b/>
        <sz val="11"/>
        <color theme="1"/>
        <rFont val="Aptos"/>
        <family val="2"/>
      </rPr>
      <t xml:space="preserve"> a KKV törvény 4.§ (6) bekezdése alapján önálló vállalkozásnak  (tehát nem kapcsoldó vállalkozásnak) minősülnek az alábbiak értelmében</t>
    </r>
    <r>
      <rPr>
        <sz val="11"/>
        <color theme="1"/>
        <rFont val="Aptos"/>
        <family val="2"/>
      </rPr>
      <t xml:space="preserve">:  </t>
    </r>
    <r>
      <rPr>
        <i/>
        <sz val="11"/>
        <color theme="1"/>
        <rFont val="Aptos"/>
        <family val="2"/>
      </rPr>
      <t>"a befektetői sem közvetlenül, sem közvetve nem vesznek részt az irányításban, vagy amelynek a befektetői nem vállalkozásként működnek</t>
    </r>
    <r>
      <rPr>
        <sz val="11"/>
        <color theme="1"/>
        <rFont val="Aptos"/>
        <family val="2"/>
      </rPr>
      <t xml:space="preserve">". </t>
    </r>
  </si>
  <si>
    <t>A II.1. ÉS II.2. ALBLOKKOKBAN NEM ADOTT MEG OLYAN TERMÉSZETES SZEMÉLY TULAJDONOS(OKA)T, AKI(K)NEK ÖNÁLLÓAN VAGY EGYÜTTESEN 50% FELETTI BEFOLYÁSA VAN A PÁLYÁZÓ VÁLLALKOZÁSBAN, EZÉRT EZ AZ ALBLOKK NEM KITÖLTENDŐ! FOLYTASSA A KITÖLTÉST A II.5. ALBLOKKNÁL!</t>
  </si>
  <si>
    <t>A II.1. ALBLOKKBAN MEGADOTT ADATOK ALAPJÁN A PÁLYÁZÓ VÁLLALKOZÁS TULAJDONOSAI KÖZÖTT NINCS OLYAN VÁLLALKOZÁS, MELY 25%-OT ELÉRŐ, DE 50%-OT NEM MEGHALADÓ BEFOLYÁSSAL BÍR (EZÁLTAL NEM PARTNER VÁLLALKOZÁS), EZÉRT EZ AZ ALBLOKK NEM KITÖLTENDŐ! FOLYTASSA A KITÖLTÉST A III. BLOKKNÁL!</t>
  </si>
  <si>
    <r>
      <t xml:space="preserve">Amennyiben a vállalkozás érintett volt </t>
    </r>
    <r>
      <rPr>
        <b/>
        <sz val="11"/>
        <color theme="1"/>
        <rFont val="Aptos"/>
        <family val="2"/>
      </rPr>
      <t>átalakulásban</t>
    </r>
    <r>
      <rPr>
        <sz val="11"/>
        <color theme="1"/>
        <rFont val="Aptos"/>
        <family val="2"/>
      </rPr>
      <t xml:space="preserve">, akkor ennek típusát (pl.: beolvadás, kiválás, különválás, összeolvadás, formaváltás) szükséges rögzíteni az "Átalakulás típusa (ha releváns)" mezőben, valamint az "Utolsó átalakulás dátuma (ha releváns)" mezőben megadni annak időpontját. A cégközlönyben közzétett közlemény alapján szükséges az adatokat rögzíteni. Ha több alkalommal volt érintett a vállalkozás átalakulással, akkor a legutolsó átalakulásra vonatkozóan adja meg az adatot.
Továbbá, ha </t>
    </r>
    <r>
      <rPr>
        <b/>
        <sz val="11"/>
        <color theme="1"/>
        <rFont val="Aptos"/>
        <family val="2"/>
      </rPr>
      <t>jelenleg van folyamatban a vállalkozás átalakulása</t>
    </r>
    <r>
      <rPr>
        <sz val="11"/>
        <color theme="1"/>
        <rFont val="Aptos"/>
        <family val="2"/>
      </rPr>
      <t>, akkor kérjük, hogy az erre vonatkozó körülményeket az "Egyéb információ az átalakulásról (ha releváns)" mezőben rögzítse.</t>
    </r>
  </si>
  <si>
    <r>
      <t xml:space="preserve">A KKV tv. szerint a KKV besoroláshoz meg kell állapítani, hogy a </t>
    </r>
    <r>
      <rPr>
        <b/>
        <u/>
        <sz val="11"/>
        <rFont val="Aptos"/>
        <family val="2"/>
      </rPr>
      <t>vállalkozás önálló, kapcsolódó vagy partner vállalkozásnak</t>
    </r>
    <r>
      <rPr>
        <sz val="11"/>
        <rFont val="Aptos"/>
        <family val="2"/>
      </rPr>
      <t xml:space="preserve"> számít, melynek fogalmait a KKV tv. 4. §-a részletezi:
"(3) </t>
    </r>
    <r>
      <rPr>
        <b/>
        <u/>
        <sz val="11"/>
        <rFont val="Aptos"/>
        <family val="2"/>
      </rPr>
      <t>Kapcsolódó vállalkozások</t>
    </r>
    <r>
      <rPr>
        <sz val="11"/>
        <rFont val="Aptos"/>
        <family val="2"/>
      </rPr>
      <t xml:space="preserve"> azok, amelyek egymással az alábbiakban felsorolt valamely kapcsolatban állnak:
a) egy vállalkozás egy másik vállalkozásban a </t>
    </r>
    <r>
      <rPr>
        <b/>
        <sz val="11"/>
        <rFont val="Aptos"/>
        <family val="2"/>
      </rPr>
      <t>szavazatok többségével rendelkezik</t>
    </r>
    <r>
      <rPr>
        <sz val="11"/>
        <rFont val="Aptos"/>
        <family val="2"/>
      </rPr>
      <t xml:space="preserve">, vagy
b) egy vállalkozás egy másik vállalkozásban jogosult arra, hogy a </t>
    </r>
    <r>
      <rPr>
        <b/>
        <sz val="11"/>
        <rFont val="Aptos"/>
        <family val="2"/>
      </rPr>
      <t>vezető tisztségviselők vagy a felügyelő bizottság tagjai többségét megválassza vagy visszahívja</t>
    </r>
    <r>
      <rPr>
        <sz val="11"/>
        <rFont val="Aptos"/>
        <family val="2"/>
      </rPr>
      <t xml:space="preserve">, vagy
c) egy vállalkozás egy másik vállalkozás felett a tulajdonosokkal (részvényesekkel) kötött szerződés vagy a létesítő okirat rendelkezése alapján – függetlenül a tulajdoni hányadtól, a szavazati aránytól, a megválasztási és visszahívási jogtól – </t>
    </r>
    <r>
      <rPr>
        <b/>
        <sz val="11"/>
        <rFont val="Aptos"/>
        <family val="2"/>
      </rPr>
      <t>döntő irányítást, ellenőrzést gyakorol,</t>
    </r>
    <r>
      <rPr>
        <sz val="11"/>
        <rFont val="Aptos"/>
        <family val="2"/>
      </rPr>
      <t xml:space="preserve"> vagy
d) egy vállalkozás egy másik vállalkozásban – más tulajdonosokkal (részvényesekkel) kötött megállapodás alapján – a </t>
    </r>
    <r>
      <rPr>
        <b/>
        <sz val="11"/>
        <rFont val="Aptos"/>
        <family val="2"/>
      </rPr>
      <t>szavazatok többségét egyedül birtokolja.</t>
    </r>
    <r>
      <rPr>
        <sz val="11"/>
        <rFont val="Aptos"/>
        <family val="2"/>
      </rPr>
      <t xml:space="preserve">
(4)  Kapcsolódó vállalkozásnak minősülnek azok a vállalkozások és a 19. § 1. pontjában meghatározott </t>
    </r>
    <r>
      <rPr>
        <b/>
        <sz val="11"/>
        <rFont val="Aptos"/>
        <family val="2"/>
      </rPr>
      <t>befektetők</t>
    </r>
    <r>
      <rPr>
        <sz val="11"/>
        <rFont val="Aptos"/>
        <family val="2"/>
      </rPr>
      <t xml:space="preserve"> is, amelyek egy vagy több másik vállalkozáson keresztül állnak egymással a (3) bekezdésben meghatározott kapcsolatban.
(5) Kapcsolódó vállalkozásnak minősülnek továbbá azok a vállalkozások, amelyek </t>
    </r>
    <r>
      <rPr>
        <b/>
        <sz val="11"/>
        <rFont val="Aptos"/>
        <family val="2"/>
      </rPr>
      <t>egy természetes személy vagy közösen fellépő természetes személyek egy csoportja révén</t>
    </r>
    <r>
      <rPr>
        <sz val="11"/>
        <rFont val="Aptos"/>
        <family val="2"/>
      </rPr>
      <t xml:space="preserve"> a (3) és (4) bekezdésben meghatározott jellegű kapcsolatban állnak egymással, amennyiben t</t>
    </r>
    <r>
      <rPr>
        <b/>
        <sz val="11"/>
        <rFont val="Aptos"/>
        <family val="2"/>
      </rPr>
      <t>evékenységüket vagy tevékenységük egy részét az érintett piacon vagy egymással szomszédos piacokon folytatják</t>
    </r>
    <r>
      <rPr>
        <sz val="11"/>
        <rFont val="Aptos"/>
        <family val="2"/>
      </rPr>
      <t xml:space="preserve">."
"(2) </t>
    </r>
    <r>
      <rPr>
        <b/>
        <sz val="11"/>
        <rFont val="Aptos"/>
        <family val="2"/>
      </rPr>
      <t>Partnervállalkozások</t>
    </r>
    <r>
      <rPr>
        <sz val="11"/>
        <rFont val="Aptos"/>
        <family val="2"/>
      </rPr>
      <t xml:space="preserve"> azok a vállalkozások,
a) amelyek </t>
    </r>
    <r>
      <rPr>
        <b/>
        <sz val="11"/>
        <rFont val="Aptos"/>
        <family val="2"/>
      </rPr>
      <t>nem minősülnek kapcsolódó vállalkozásoknak</t>
    </r>
    <r>
      <rPr>
        <sz val="11"/>
        <rFont val="Aptos"/>
        <family val="2"/>
      </rPr>
      <t xml:space="preserve">, és
b) amelyek között olyan kapcsolat áll fenn, hogy </t>
    </r>
    <r>
      <rPr>
        <b/>
        <sz val="11"/>
        <rFont val="Aptos"/>
        <family val="2"/>
      </rPr>
      <t>egy vállalkozás kizárólagosan vagy egy vagy több kapcsolódó vállalkozással közösen valamely másik vállalkozás jegyzett tőkéjének vagy a szavazati jogának legalább 25%-ával rendelkezik</t>
    </r>
    <r>
      <rPr>
        <sz val="11"/>
        <rFont val="Aptos"/>
        <family val="2"/>
      </rPr>
      <t xml:space="preserve">."
</t>
    </r>
    <r>
      <rPr>
        <b/>
        <u/>
        <sz val="11"/>
        <rFont val="Aptos"/>
        <family val="2"/>
      </rPr>
      <t>A KKV minősítés során meghatározott módszer szerint össze kell adni a kapcsolódó és/vagy partner vállalkozások adatait is.</t>
    </r>
    <r>
      <rPr>
        <sz val="11"/>
        <rFont val="Aptos"/>
        <family val="2"/>
      </rPr>
      <t xml:space="preserve"> Látható, hogy a pályázó vállalkozás szempontjából kapcsolódó és/ vagy partner vállalkozási kapcsolat létrejöhet </t>
    </r>
    <r>
      <rPr>
        <b/>
        <sz val="11"/>
        <rFont val="Aptos"/>
        <family val="2"/>
      </rPr>
      <t>egyrészt a tulajdonosi körből kiindulva</t>
    </r>
    <r>
      <rPr>
        <sz val="11"/>
        <rFont val="Aptos"/>
        <family val="2"/>
      </rPr>
      <t xml:space="preserve"> </t>
    </r>
    <r>
      <rPr>
        <b/>
        <sz val="11"/>
        <rFont val="Aptos"/>
        <family val="2"/>
      </rPr>
      <t>(ezt vesszük figyelembe a zöld hátterű blokkok és munkalapok segítségével)</t>
    </r>
    <r>
      <rPr>
        <sz val="11"/>
        <rFont val="Aptos"/>
        <family val="2"/>
      </rPr>
      <t xml:space="preserve">. Másrészt fennállhat úgy is, hogy a </t>
    </r>
    <r>
      <rPr>
        <b/>
        <sz val="11"/>
        <rFont val="Aptos"/>
        <family val="2"/>
      </rPr>
      <t>pályázó vállalkozásnak van befolyása (részesedése, szavazati joga) más vállalkozásban (ezt a kék hátterű táblákkal, munkalapokkal vizsgáljuk).</t>
    </r>
  </si>
  <si>
    <r>
      <t xml:space="preserve">A KKV minősítés során nem csak a pályázó vállalkozás tulajdonosait, illetve az azokhoz kapcsolódó vagy partner vállalkozásként kötődő vállalkozásokat vizsgáljuk, hanem azt is, hogy </t>
    </r>
    <r>
      <rPr>
        <b/>
        <sz val="11"/>
        <color theme="1"/>
        <rFont val="Aptos"/>
        <family val="2"/>
      </rPr>
      <t xml:space="preserve">a pályázó vállalkozásnak </t>
    </r>
    <r>
      <rPr>
        <b/>
        <u/>
        <sz val="11"/>
        <color theme="1"/>
        <rFont val="Aptos"/>
        <family val="2"/>
      </rPr>
      <t>milyen befolyása van más vállalkozásokban</t>
    </r>
    <r>
      <rPr>
        <u/>
        <sz val="11"/>
        <color theme="1"/>
        <rFont val="Aptos"/>
        <family val="2"/>
      </rPr>
      <t>.</t>
    </r>
    <r>
      <rPr>
        <sz val="11"/>
        <color theme="1"/>
        <rFont val="Aptos"/>
        <family val="2"/>
      </rPr>
      <t xml:space="preserve"> 
Kérjük nyilatkozzon arról, hogy a pályázó vállalkozásnak</t>
    </r>
    <r>
      <rPr>
        <b/>
        <sz val="11"/>
        <color theme="1"/>
        <rFont val="Aptos"/>
        <family val="2"/>
      </rPr>
      <t xml:space="preserve"> van-e legalább 25%-ot elérő befolyása más vállalkozás(ok)ban</t>
    </r>
    <r>
      <rPr>
        <sz val="11"/>
        <color theme="1"/>
        <rFont val="Aptos"/>
        <family val="2"/>
      </rPr>
      <t xml:space="preserve"> akár tulajdoni hányad, akár szavazati jog alapján. 
Ha nincs 25%-ot elérő befolyása más vállalkozásokban, akkor elegendő az alábbi nyilatkozatot megtennie.
Amennyiben a pályázó vállalkozásnak van ilyen jellegű befolyása, kérjük ezt a nyilatkozattal jelezze és az alábbi táblázatba tüntesse fel ezeket a vállalkozásokat. Ha a tulajdoni hányad és a szavazati jog mértéke eltér, a magasabb értéket írja a befolyás mértéke oszlopba. Ha az </t>
    </r>
    <r>
      <rPr>
        <b/>
        <sz val="11"/>
        <color theme="1"/>
        <rFont val="Aptos"/>
        <family val="2"/>
      </rPr>
      <t>Ellenőrzés oszlopban figyelmeztetés</t>
    </r>
    <r>
      <rPr>
        <sz val="11"/>
        <color theme="1"/>
        <rFont val="Aptos"/>
        <family val="2"/>
      </rPr>
      <t xml:space="preserve"> jelenik meg, kérjük azt figyelmesen olvassa el, és javítsa a feltöltött adatokat. A </t>
    </r>
    <r>
      <rPr>
        <b/>
        <sz val="11"/>
        <color theme="1"/>
        <rFont val="Aptos"/>
        <family val="2"/>
      </rPr>
      <t>Tennivaló oszlopban</t>
    </r>
    <r>
      <rPr>
        <sz val="11"/>
        <color theme="1"/>
        <rFont val="Aptos"/>
        <family val="2"/>
      </rPr>
      <t xml:space="preserve"> látható, hogy az adott vállalkozásra vonatkozó részletes adatokat melyik munkalapon kell feltüntetni. Kérjük figyeljen arra, hogy ezúttal </t>
    </r>
    <r>
      <rPr>
        <b/>
        <u/>
        <sz val="11"/>
        <color theme="1"/>
        <rFont val="Aptos"/>
        <family val="2"/>
      </rPr>
      <t>mindig KÉK színű munkalapokon dolgozzon</t>
    </r>
    <r>
      <rPr>
        <sz val="11"/>
        <color theme="1"/>
        <rFont val="Aptos"/>
        <family val="2"/>
      </rPr>
      <t xml:space="preserve">, ez a munkalap nevében is szerepel.
</t>
    </r>
    <r>
      <rPr>
        <b/>
        <sz val="11"/>
        <color theme="1"/>
        <rFont val="Aptos"/>
        <family val="2"/>
      </rPr>
      <t>Összesen 10-10 db Kapcsolódó KÉK és Partner KÉK munkafül lap áll rendelkezésre</t>
    </r>
    <r>
      <rPr>
        <sz val="11"/>
        <color theme="1"/>
        <rFont val="Aptos"/>
        <family val="2"/>
      </rPr>
      <t>, amennyiben a pályázó vállalkozás ennél több kapcsolódó -, és/vagy partnervállalkozással rendelkezik, akkor új munkalap létrehozása szükséges, melynek érdekében kérjük, hogy a kozigprogramok@em.gov.hu e-mail címre írjon.</t>
    </r>
  </si>
  <si>
    <r>
      <t xml:space="preserve">DIMOP Plusz-1.2.6/B-26
5/a. sz. melléklet - Nyilatkozat KKV minősítéshez - komplex
</t>
    </r>
    <r>
      <rPr>
        <b/>
        <sz val="14"/>
        <color rgb="FFFF0000"/>
        <rFont val="Aptos"/>
        <family val="2"/>
      </rPr>
      <t>A sablon NEM minden fülének kitöltése szükséges! A PÁLYÁZÓ fül kitöltése minden esetben kötelező, az azon jelzettek alapján pedig további lapfülek kitöltése szükséges, mely függ a pályázó vállalkozás kapcsolati hálójától (hány kapcsolódó -, illetve partnervállalkozással rendelkezik).</t>
    </r>
  </si>
  <si>
    <t>VISSZA A PÁLYÁZÓ FÜLRE</t>
  </si>
  <si>
    <r>
      <rPr>
        <b/>
        <u/>
        <sz val="12"/>
        <color theme="1"/>
        <rFont val="Aptos"/>
        <family val="2"/>
      </rPr>
      <t xml:space="preserve">Kitöltési Útmutató </t>
    </r>
    <r>
      <rPr>
        <sz val="12"/>
        <color theme="1"/>
        <rFont val="Aptos"/>
        <family val="2"/>
      </rPr>
      <t xml:space="preserve">
A KKV minősítés meghatározása </t>
    </r>
    <r>
      <rPr>
        <i/>
        <sz val="12"/>
        <color theme="1"/>
        <rFont val="Aptos"/>
        <family val="2"/>
      </rPr>
      <t>a kis-és középvállalkozásokról, fejlődésük támogatásáról szóló 2004. évi XXXIV. törvény</t>
    </r>
    <r>
      <rPr>
        <sz val="12"/>
        <color theme="1"/>
        <rFont val="Aptos"/>
        <family val="2"/>
      </rPr>
      <t xml:space="preserve"> (továbbiakban: KKV tv.) alapján, az abban meghatározott fogalmak, szabályok szerint történik.
Felhívjuk a figyelmet, hogy a KKV tv. 19. § 5. pontja értelmében </t>
    </r>
    <r>
      <rPr>
        <b/>
        <sz val="12"/>
        <color theme="1"/>
        <rFont val="Aptos"/>
        <family val="2"/>
      </rPr>
      <t xml:space="preserve">vállalkozásnak minősül: </t>
    </r>
    <r>
      <rPr>
        <sz val="12"/>
        <color theme="1"/>
        <rFont val="Aptos"/>
        <family val="2"/>
      </rPr>
      <t xml:space="preserve">
</t>
    </r>
    <r>
      <rPr>
        <i/>
        <sz val="12"/>
        <color theme="1"/>
        <rFont val="Aptos"/>
        <family val="2"/>
      </rPr>
      <t xml:space="preserve">„a gazdasági tevékenységet folytató jogalany, különösen az egyéni vállalkozó, az egyéni cég, a gazdasági társaság, az ügyvédi iroda, a szövetkezet, a vízitársulat, a víziközmű társulat, az erdőbirtokossági társulat, továbbá a mezőgazdasági termeléssel, halgazdálkodással, mezőgazdasági feldolgozással és forgalmazással, erdőgazdálkodással és vadgazdálkodással foglalkozó jogalany és természetes személy, a vagyonkezelő alapítvány, a külföldi vállalkozás magyarországi fióktelepe, az egyházi jogi személy;”
</t>
    </r>
    <r>
      <rPr>
        <sz val="12"/>
        <color theme="1"/>
        <rFont val="Aptos"/>
        <family val="2"/>
      </rPr>
      <t xml:space="preserve">
Fontos megjegyezni, hogy a KKV tv. nem taxatív módon sorolja fel a vállalkozásokat, hanem példálózó jelleggel kiemeli a gyakori vállalkozásokat, de nem csak kizárólag ezen formák minősülhetnek vállalkozásoknak.
</t>
    </r>
    <r>
      <rPr>
        <b/>
        <sz val="12"/>
        <color theme="1"/>
        <rFont val="Aptos"/>
        <family val="2"/>
      </rPr>
      <t>A DIMOP Plusz-1.2.6/B-26 kódszámú felhívásra mikro-, és kisvállalkozások nyújthatnak be támogatási kérelmet. J</t>
    </r>
    <r>
      <rPr>
        <b/>
        <u/>
        <sz val="12"/>
        <color theme="1"/>
        <rFont val="Aptos"/>
        <family val="2"/>
      </rPr>
      <t xml:space="preserve">elen dokumentum célja, hogy ez alapján megállapításra kerüljön a támogatást igénylő vállalkozásról a KKV minősítése. 
</t>
    </r>
    <r>
      <rPr>
        <sz val="12"/>
        <color theme="1"/>
        <rFont val="Aptos"/>
        <family val="2"/>
      </rPr>
      <t xml:space="preserve">
A KKV minősítés elvégzéséhez és a dokumentum megfelelő kitöltéséhez </t>
    </r>
    <r>
      <rPr>
        <b/>
        <sz val="12"/>
        <color theme="1"/>
        <rFont val="Aptos"/>
        <family val="2"/>
      </rPr>
      <t xml:space="preserve">a támogatást igénylő vállalkozásnak szükséges megadnia tulajdonosi adatait, valamint az elmúlt három üzleti évre vonatkozóan (amennyiben releváns) a pénzügyi, létszám adatait, továbbá amennyiben rendelkezik partner-, vagy kapcsolódó vállalkozással, akkor ezen vállalkozások adatait.
</t>
    </r>
    <r>
      <rPr>
        <sz val="12"/>
        <color theme="1"/>
        <rFont val="Aptos"/>
        <family val="2"/>
      </rPr>
      <t xml:space="preserve">
Ahhoz, hogy egy vállalkozás mikro-, vagy kisvállalkozásnak minősüljön, meg kell felelnie a foglalkoztatotti létszámra vonatkozó kritériumnak. Az éves nettó árbevételre vagy a mérlegfőösszegre vonatkozó küszöbérték közül azonban választhat (amennyiben két pénzügyi adattal rendelkezik), mindkét követelménynek nem kell megfelelnie, vagyis az egyiket túllépheti anélkül, hogy az a KKV státuszát befolyásolná.
A KKV kategórián belül </t>
    </r>
    <r>
      <rPr>
        <b/>
        <u/>
        <sz val="12"/>
        <color theme="1"/>
        <rFont val="Aptos"/>
        <family val="2"/>
      </rPr>
      <t>mikrovállalkozásnak</t>
    </r>
    <r>
      <rPr>
        <sz val="12"/>
        <color theme="1"/>
        <rFont val="Aptos"/>
        <family val="2"/>
      </rPr>
      <t xml:space="preserve"> minősül az a vállalkozás, amelynek
- összes foglalkoztatotti létszáma </t>
    </r>
    <r>
      <rPr>
        <b/>
        <sz val="12"/>
        <color theme="1"/>
        <rFont val="Aptos"/>
        <family val="2"/>
      </rPr>
      <t>10 főnél kevesebb, és</t>
    </r>
    <r>
      <rPr>
        <sz val="12"/>
        <color theme="1"/>
        <rFont val="Aptos"/>
        <family val="2"/>
      </rPr>
      <t xml:space="preserve">
- </t>
    </r>
    <r>
      <rPr>
        <b/>
        <sz val="12"/>
        <color theme="1"/>
        <rFont val="Aptos"/>
        <family val="2"/>
      </rPr>
      <t>éves nettó árbevétele vagy mérlegfőösszege legfeljebb 2 millió eurónak megfelelő forintösszeg</t>
    </r>
    <r>
      <rPr>
        <sz val="12"/>
        <color theme="1"/>
        <rFont val="Aptos"/>
        <family val="2"/>
      </rPr>
      <t>.
A KKV kategórián belül</t>
    </r>
    <r>
      <rPr>
        <b/>
        <u/>
        <sz val="12"/>
        <color theme="1"/>
        <rFont val="Aptos"/>
        <family val="2"/>
      </rPr>
      <t xml:space="preserve"> kisvállalkozásnak</t>
    </r>
    <r>
      <rPr>
        <sz val="12"/>
        <color theme="1"/>
        <rFont val="Aptos"/>
        <family val="2"/>
      </rPr>
      <t xml:space="preserve"> minősül az a vállalkozás, amelynek
- összes foglalkoztatotti létszáma </t>
    </r>
    <r>
      <rPr>
        <b/>
        <sz val="12"/>
        <color theme="1"/>
        <rFont val="Aptos"/>
        <family val="2"/>
      </rPr>
      <t>50 főnél kevesebb, és</t>
    </r>
    <r>
      <rPr>
        <sz val="12"/>
        <color theme="1"/>
        <rFont val="Aptos"/>
        <family val="2"/>
      </rPr>
      <t xml:space="preserve">
- </t>
    </r>
    <r>
      <rPr>
        <b/>
        <sz val="12"/>
        <color theme="1"/>
        <rFont val="Aptos"/>
        <family val="2"/>
      </rPr>
      <t xml:space="preserve">éves nettó árbevétele vagy mérlegfőösszege legfeljebb 10 millió eurónak megfelelő forintösszeg.
</t>
    </r>
    <r>
      <rPr>
        <sz val="12"/>
        <color theme="1"/>
        <rFont val="Aptos"/>
        <family val="2"/>
      </rPr>
      <t xml:space="preserve">
</t>
    </r>
    <r>
      <rPr>
        <i/>
        <sz val="12"/>
        <color theme="1"/>
        <rFont val="Aptos"/>
        <family val="2"/>
      </rPr>
      <t xml:space="preserve">Tehát mikrovállalkozásnak fog minősülni az a vállalkozás, melynek foglalkoztatotti létszáma 9 fő, éves nettó árbevétele 1,5 millió eurónak megfelelő forintösszeg, de mérlegfőösszege 2,5 millió eurónak megfelelő forintösszeg.
</t>
    </r>
    <r>
      <rPr>
        <sz val="12"/>
        <color theme="1"/>
        <rFont val="Aptos"/>
        <family val="2"/>
      </rPr>
      <t xml:space="preserve">
A táblázatokban a mérlegfőösszeg, valamint éves nettó árbevétel kapcsán az adatokat forintban kell megadnia, a táblázat automatikusan átszámítja azt euróra, melynek során a Magyar Nemzeti Bank által megállapított, a vállalkozás üzleti évének lezárásakor érvényes deviza középárfolyamot alkalmazzuk.
A KKV törvény rögzít egy </t>
    </r>
    <r>
      <rPr>
        <b/>
        <sz val="12"/>
        <color theme="1"/>
        <rFont val="Aptos"/>
        <family val="2"/>
      </rPr>
      <t>kétéves szabályt</t>
    </r>
    <r>
      <rPr>
        <sz val="12"/>
        <color theme="1"/>
        <rFont val="Aptos"/>
        <family val="2"/>
      </rPr>
      <t>, amely alapján amennyiben egy vállalkozás éves szinten túllépi a meghatározott foglalkoztatotti létszám vagy pénzügyi határértékeket (nettó árbevétel, mérlegfőösszeg), vagy elmarad azoktól, akkor ennek eredményeként csak abban az esetben veszíti el, illetve nyeri el a KKV minősítést, ha két egymást követő beszámolási időszakban túllépi az adott határértékeket vagy elmarad azoktól, ezért szükséges megadni három évre vonatkozóan az adatokat.
A KKV besoroláshoz azt is szükséges vizsgálni, hogy</t>
    </r>
    <r>
      <rPr>
        <b/>
        <sz val="12"/>
        <color theme="1"/>
        <rFont val="Aptos"/>
        <family val="2"/>
      </rPr>
      <t xml:space="preserve"> a vállalkozásnak van-e olyan kapcsolata</t>
    </r>
    <r>
      <rPr>
        <sz val="12"/>
        <color theme="1"/>
        <rFont val="Aptos"/>
        <family val="2"/>
      </rPr>
      <t>, mely miatt a fentebb részletezett kritériumok vizsgálatakor egyéb más vállalkozás adatait is figyelembe szükséges venni (egybe kell számítani).
Ahhoz, hogy a vállalkozás  esetén a számításba veendő és a küszöbértékekkel összevetendő adatokat megadja, először is meg kell állapítani, hogy a vállalkozás:
•	önálló vállalkozásnak minősül-e, vagy
•	rendelkezik-e partnervállalkozással, és/vagy
•	rendelkezik-e kapcsolódó vállalkozással.
A KKV tv. 4. § -a részletezi az önálló vállalkozás, a partnervállalkozás, valamint a kapcsolódó vállalkozás fogalmát.
"(3) K</t>
    </r>
    <r>
      <rPr>
        <b/>
        <u/>
        <sz val="12"/>
        <color theme="1"/>
        <rFont val="Aptos"/>
        <family val="2"/>
      </rPr>
      <t xml:space="preserve">apcsolódó vállalkozások </t>
    </r>
    <r>
      <rPr>
        <sz val="12"/>
        <color theme="1"/>
        <rFont val="Aptos"/>
        <family val="2"/>
      </rPr>
      <t xml:space="preserve">azok, amelyek egymással az alábbiakban felsorolt valamely kapcsolatban állnak:
a) egy vállalkozás egy másik vállalkozásban a szavazatok többségével rendelkezik, vagy
b) egy vállalkozás egy másik vállalkozásban jogosult arra, hogy a vezető tisztségviselők vagy a felügyelő bizottság tagjai többségét megválassza vagy visszahívja, vagy
c) egy vállalkozás egy másik vállalkozás felett a tulajdonosokkal (részvényesekkel) kötött szerződés vagy a létesítő okirat rendelkezése alapján – függetlenül a tulajdoni hányadtól, a szavazati aránytól, a megválasztási és visszahívási jogtól – döntő irányítást, ellenőrzést gyakorol, vagy
d) egy vállalkozás egy másik vállalkozásban – más tulajdonosokkal (részvényesekkel) kötött megállapodás alapján – a szavazatok többségét egyedül birtokolja.
(4)  Kapcsolódó vállalkozásnak minősülnek azok a vállalkozások és a 19. § 1. pontjában meghatározott befektetők is, amelyek egy vagy több másik vállalkozáson keresztül állnak egymással a (3) bekezdésben meghatározott kapcsolatban.
(5) Kapcsolódó vállalkozásnak minősülnek továbbá azok a vállalkozások, amelyek egy természetes személy vagy közösen fellépő természetes személyek egy csoportja révén a (3) és (4) bekezdésben meghatározott jellegű kapcsolatban állnak egymással, amennyiben tevékenységüket vagy tevékenységük egy részét az érintett piacon vagy egymással szomszédos piacokon folytatják."
</t>
    </r>
    <r>
      <rPr>
        <b/>
        <u/>
        <sz val="12"/>
        <color theme="1"/>
        <rFont val="Aptos"/>
        <family val="2"/>
      </rPr>
      <t>"(2) Partnervállalkozások</t>
    </r>
    <r>
      <rPr>
        <sz val="12"/>
        <color theme="1"/>
        <rFont val="Aptos"/>
        <family val="2"/>
      </rPr>
      <t xml:space="preserve"> azok a vállalkozások,
a) amelyek nem minősülnek kapcsolódó vállalkozásoknak, és
b) amelyek között olyan kapcsolat áll fenn, hogy egy vállalkozás kizárólagosan vagy egy vagy több kapcsolódó vállalkozással közösen valamely másik vállalkozás jegyzett tőkéjének vagy a szavazati jogának legalább 25%-ával rendelkezik."
A három vállalkozástípus mindegyikére más és más számítást kell alkalmazni, ezek pedig végső soron meghatározzák, hogy a vállalkozás megfelel-e a KKV fogalom meghatározásában megállapított különféle felső határértékeknek. Amennyiben a táblázatban feltüntetésre kerül partner-, kapcsolódó vállalkozás, azzal automatikusan számol a KKV minősítés meghatározásakor, partnervállalkozás esetében az adatok arányos részét, kapcsolódó vállalkozás esetében pedig annak valamennyi adatát figyelembe veszi.
A </t>
    </r>
    <r>
      <rPr>
        <i/>
        <sz val="12"/>
        <color theme="1"/>
        <rFont val="Aptos"/>
        <family val="2"/>
      </rPr>
      <t>„Nyilatkozat KKV minősítéshez – komplex”</t>
    </r>
    <r>
      <rPr>
        <sz val="12"/>
        <color theme="1"/>
        <rFont val="Aptos"/>
        <family val="2"/>
      </rPr>
      <t xml:space="preserve"> dokumentum ’</t>
    </r>
    <r>
      <rPr>
        <b/>
        <sz val="12"/>
        <color theme="1"/>
        <rFont val="Aptos"/>
        <family val="2"/>
      </rPr>
      <t>PÁLYÁZÓ</t>
    </r>
    <r>
      <rPr>
        <sz val="12"/>
        <color theme="1"/>
        <rFont val="Aptos"/>
        <family val="2"/>
      </rPr>
      <t xml:space="preserve">’ munkalapjának kitöltése </t>
    </r>
    <r>
      <rPr>
        <b/>
        <sz val="12"/>
        <color theme="1"/>
        <rFont val="Aptos"/>
        <family val="2"/>
      </rPr>
      <t>minden esetben kötelező</t>
    </r>
    <r>
      <rPr>
        <sz val="12"/>
        <color theme="1"/>
        <rFont val="Aptos"/>
        <family val="2"/>
      </rPr>
      <t xml:space="preserve"> azzal a kitétellel, hogy kizárólag a támogatást igénylő vállalkozás esetében releváns adatok feltüntetése szükséges. Ehhez kérjük, kövesse a munkalapon található segédleteket és információkat, melyek blokkokra és alblokkokra bontva vezetik végig a nyilatkozat kitöltését és segítséget nyújtanak a további munkalapok esetleges kitöltése vonatkozásában is.
A ’</t>
    </r>
    <r>
      <rPr>
        <b/>
        <sz val="12"/>
        <color theme="1"/>
        <rFont val="Aptos"/>
        <family val="2"/>
      </rPr>
      <t>PÁLYÁZÓ</t>
    </r>
    <r>
      <rPr>
        <sz val="12"/>
        <color theme="1"/>
        <rFont val="Aptos"/>
        <family val="2"/>
      </rPr>
      <t>’ munkalap</t>
    </r>
    <r>
      <rPr>
        <b/>
        <sz val="12"/>
        <color theme="1"/>
        <rFont val="Aptos"/>
        <family val="2"/>
      </rPr>
      <t xml:space="preserve"> I. blokkjában</t>
    </r>
    <r>
      <rPr>
        <sz val="12"/>
        <color theme="1"/>
        <rFont val="Aptos"/>
        <family val="2"/>
      </rPr>
      <t xml:space="preserve"> a támogatást igénylő vállalkozás alap-, és gazdálkodási adatainak feltüntetése szükséges, a blokkhoz tartozó segédletben meghatározottak alapján. Kérjük, kizárólag </t>
    </r>
    <r>
      <rPr>
        <b/>
        <sz val="12"/>
        <color theme="1"/>
        <rFont val="Aptos"/>
        <family val="2"/>
      </rPr>
      <t>a vállalkozás saját adatait szerepeltesse</t>
    </r>
    <r>
      <rPr>
        <sz val="12"/>
        <color theme="1"/>
        <rFont val="Aptos"/>
        <family val="2"/>
      </rPr>
      <t xml:space="preserve">, még akkor is, ha összevont, (konszolidált) beszámolójában szerepel más vállalkozás adata; vagy a támogatást igénylő vállalkozás szerepel más vállalkozás összevont (konszolidált) beszámolójában. Amennyiben pedig rendelkezik partner-, és/vagy kapcsolódó vállalkozással, akkor azok adatait a további blokkokban/munkalapokon szükséges feltüntetni vállalkozásonként.
A KKV besorolás, valamint az esetleges partner és kapcsolódó vállalkozások meghatározásához a támogatást igénylő vállalkozás tulajdonosi összetételének vizsgálatára is szükség van. A tulajdonosi adatok feltüntetése jelen nyilatkozat </t>
    </r>
    <r>
      <rPr>
        <b/>
        <sz val="12"/>
        <color theme="1"/>
        <rFont val="Aptos"/>
        <family val="2"/>
      </rPr>
      <t>’PÁLYÁZÓ’ munkalap II. blokkjában</t>
    </r>
    <r>
      <rPr>
        <sz val="12"/>
        <color theme="1"/>
        <rFont val="Aptos"/>
        <family val="2"/>
      </rPr>
      <t xml:space="preserve"> történik. A </t>
    </r>
    <r>
      <rPr>
        <b/>
        <sz val="12"/>
        <color theme="1"/>
        <rFont val="Aptos"/>
        <family val="2"/>
      </rPr>
      <t xml:space="preserve">II.1. alblokk kitöltése minden esetben kötelező, míg a II.2.-II.6. alblokkok kitöltése csak releváns esetekben </t>
    </r>
    <r>
      <rPr>
        <sz val="12"/>
        <color theme="1"/>
        <rFont val="Aptos"/>
        <family val="2"/>
      </rPr>
      <t xml:space="preserve">szükséges, ezért kérjük, vegye figyelembe, hogy az egyes alblokkok esetében a táblázat kéri-e az adott alblokk kitöltését. Amennyiben igen, úgy az alblokk kitöltése kötelező, az alblokkhoz tartozó segédletekben meghatározottak alapján.
Felhívjuk a figyelmet, hogy amennyiben </t>
    </r>
    <r>
      <rPr>
        <b/>
        <sz val="12"/>
        <color theme="1"/>
        <rFont val="Aptos"/>
        <family val="2"/>
      </rPr>
      <t xml:space="preserve">adószámmal rendelkező magánszemély, egyéni vállalkozó </t>
    </r>
    <r>
      <rPr>
        <sz val="12"/>
        <color theme="1"/>
        <rFont val="Aptos"/>
        <family val="2"/>
      </rPr>
      <t xml:space="preserve">köthető a támogatást igénylő vállalkozáshoz, akkor a vizsgálathoz szükséges figyelembe venni a KKV törvény 19. § 5. pontja szerinti, vállalkozásról szóló meghatározást (lásd fentebb), mivel ebben az esetben partner -, vagy kapcsolódó vállalkozásként szükséges feltüntetni.
A KKV minősítés során továbbá szükséges a támogatást igénylő vállalkozás más vállalkozás(ok)ban lévő befolyásait vizsgálni, ezért a </t>
    </r>
    <r>
      <rPr>
        <b/>
        <sz val="12"/>
        <color theme="1"/>
        <rFont val="Aptos"/>
        <family val="2"/>
      </rPr>
      <t xml:space="preserve">’PÁLYÁZÓ’ munkalap III. blokkjának </t>
    </r>
    <r>
      <rPr>
        <sz val="12"/>
        <color theme="1"/>
        <rFont val="Aptos"/>
        <family val="2"/>
      </rPr>
      <t xml:space="preserve">kitöltése minden esetben kötelező. Kérjük, a kitöltéshez vegye figyelembe a blokkhoz tartozó segédletben leírtakat.
Fentieken túl, egyes esetekben szükség lehet </t>
    </r>
    <r>
      <rPr>
        <b/>
        <sz val="12"/>
        <color theme="1"/>
        <rFont val="Aptos"/>
        <family val="2"/>
      </rPr>
      <t xml:space="preserve">további munkalapok </t>
    </r>
    <r>
      <rPr>
        <sz val="12"/>
        <color theme="1"/>
        <rFont val="Aptos"/>
        <family val="2"/>
      </rPr>
      <t xml:space="preserve">(’KAPCSOLÓDÓ PIAC’, ’KAPCSOLÓDÓ’, ’PARTNER’, ’KAPCSOLÓDÓ KÉK’, ’PARTNER KÉK’) </t>
    </r>
    <r>
      <rPr>
        <b/>
        <sz val="12"/>
        <color theme="1"/>
        <rFont val="Aptos"/>
        <family val="2"/>
      </rPr>
      <t>kitöltésére</t>
    </r>
    <r>
      <rPr>
        <sz val="12"/>
        <color theme="1"/>
        <rFont val="Aptos"/>
        <family val="2"/>
      </rPr>
      <t xml:space="preserve"> is. Ezen kitöltési kötelezettségekre </t>
    </r>
    <r>
      <rPr>
        <b/>
        <sz val="12"/>
        <color theme="1"/>
        <rFont val="Aptos"/>
        <family val="2"/>
      </rPr>
      <t xml:space="preserve">minden esetben iránymutatást adnak a táblázat ’PÁLYÁZÓ’ munkalapján látható blokkok/alblokkok megnevezése melletti figyelemfelhívó szövegek, ezért kérjük azok figyelembevételét az adatok kitöltése során. 
</t>
    </r>
    <r>
      <rPr>
        <sz val="12"/>
        <color theme="1"/>
        <rFont val="Aptos"/>
        <family val="2"/>
      </rPr>
      <t xml:space="preserve">
Amennyiben a pályázó vállalkozás tulajdonosi szerkezete alapján rendelkezik kapcsolódó -, vagy partnervállalkozással, akkor a ’</t>
    </r>
    <r>
      <rPr>
        <b/>
        <sz val="12"/>
        <color theme="1"/>
        <rFont val="Aptos"/>
        <family val="2"/>
      </rPr>
      <t>PÁLYÁZÓ</t>
    </r>
    <r>
      <rPr>
        <sz val="12"/>
        <color theme="1"/>
        <rFont val="Aptos"/>
        <family val="2"/>
      </rPr>
      <t>’ munkalapon az adott táblázat utolsó oszlopában (</t>
    </r>
    <r>
      <rPr>
        <b/>
        <sz val="12"/>
        <color theme="1"/>
        <rFont val="Aptos"/>
        <family val="2"/>
      </rPr>
      <t>„Vállalkozás adatlapja”</t>
    </r>
    <r>
      <rPr>
        <sz val="12"/>
        <color theme="1"/>
        <rFont val="Aptos"/>
        <family val="2"/>
      </rPr>
      <t>) talál soronként egy hivatkozást, melyre kattintva az elnavigálja a megfelelő zöld munkalapra, ahol a szükséges adatokat megadhatja.
Amennyiben a pályázó vállalkozás rendelkezik más egyéb vállalkozás(ok)ban befolyással, akkor a KAPCSOLÓDÓ KÉK vagy PARTNER KÉK munkalapokat szükséges kitölteni, a</t>
    </r>
    <r>
      <rPr>
        <b/>
        <sz val="12"/>
        <color theme="1"/>
        <rFont val="Aptos"/>
        <family val="2"/>
      </rPr>
      <t xml:space="preserve"> ’PÁLYÁZÓ’ munkalap III. blokkjában a táblázat „Tennivaló” oszlopa </t>
    </r>
    <r>
      <rPr>
        <sz val="12"/>
        <color theme="1"/>
        <rFont val="Aptos"/>
        <family val="2"/>
      </rPr>
      <t>jeleníti meg, hogy a táblázat melyik munkalapját szükséges tölteni.
Egyes munkalapokon (’KAPCSOLÓDÓ PIAC’, ’KAPCSOLÓDÓ’, ’PARTNER’, ’KAPCSOLÓDÓ KÉK’, ’PARTNER KÉK’) az "F1" cellában található egy hivatkozás "</t>
    </r>
    <r>
      <rPr>
        <b/>
        <i/>
        <u/>
        <sz val="12"/>
        <color theme="1"/>
        <rFont val="Aptos"/>
        <family val="2"/>
      </rPr>
      <t>VISSZA A PÁLYÁZÓ FÜLRE</t>
    </r>
    <r>
      <rPr>
        <sz val="12"/>
        <color theme="1"/>
        <rFont val="Aptos"/>
        <family val="2"/>
      </rPr>
      <t>", melyre rákattintva a dokumentum legelejére navigál, a 'PÁLYÁZÓ' munkalapra.
A '</t>
    </r>
    <r>
      <rPr>
        <b/>
        <sz val="12"/>
        <color theme="1"/>
        <rFont val="Aptos"/>
        <family val="2"/>
      </rPr>
      <t>PÁLYÁZÓ</t>
    </r>
    <r>
      <rPr>
        <sz val="12"/>
        <color theme="1"/>
        <rFont val="Aptos"/>
        <family val="2"/>
      </rPr>
      <t xml:space="preserve">’ munkalap </t>
    </r>
    <r>
      <rPr>
        <b/>
        <sz val="12"/>
        <color theme="1"/>
        <rFont val="Aptos"/>
        <family val="2"/>
      </rPr>
      <t>IV. blokkjában láthatóak az összesített adatok</t>
    </r>
    <r>
      <rPr>
        <sz val="12"/>
        <color theme="1"/>
        <rFont val="Aptos"/>
        <family val="2"/>
      </rPr>
      <t xml:space="preserve">, </t>
    </r>
    <r>
      <rPr>
        <b/>
        <sz val="12"/>
        <color theme="1"/>
        <rFont val="Aptos"/>
        <family val="2"/>
      </rPr>
      <t>mely alapján a KKV besorolást a táblázat automatikusan elvégzi a megadott üzleti évekre, ezeket az adatokat még tovább szükséges vizsgálni a kétéves szabály figyelembevételével.
Amennyiben a pályázó vállalkozás olyan bonyolult kapcsolati hálóval rendelkezik, mely alapján a táblázat nem rendelkezik elegendő számú munkalapfüllel vagy egyéb észrevétele van, akkor azt a kozigprogramok@em.gov.hu e-mail címre jelezze.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</si>
</sst>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* #,##0.00\ &quot;Ft&quot;_-;\-* #,##0.00\ &quot;Ft&quot;_-;_-* &quot;-&quot;??\ &quot;Ft&quot;_-;_-@_-"/>
    <numFmt numFmtId="43" formatCode="_-* #,##0.00_-;\-* #,##0.00_-;_-* &quot;-&quot;??_-;_-@_-"/>
    <numFmt numFmtId="164" formatCode="_-* #,##0.00\ _F_t_-;\-* #,##0.00\ _F_t_-;_-* &quot;-&quot;??\ _F_t_-;_-@_-"/>
    <numFmt numFmtId="165" formatCode="_-* #,##0.0\ _F_t_-;\-* #,##0.0\ _F_t_-;_-* &quot;-&quot;??\ _F_t_-;_-@_-"/>
    <numFmt numFmtId="166" formatCode="_-* #,##0\ _F_t_-;\-* #,##0\ _F_t_-;_-* &quot;-&quot;\ _F_t_-;_-@_-"/>
    <numFmt numFmtId="167" formatCode="_-* #,##0.0\ _F_t_-;\-* #,##0.0\ _F_t_-;_-* &quot;-&quot;?\ _F_t_-;_-@_-"/>
    <numFmt numFmtId="168" formatCode="#,##0\ &quot;Ft&quot;"/>
    <numFmt numFmtId="169" formatCode="_-* #,##0_-;\-* #,##0_-;_-* &quot;-&quot;??_-;_-@_-"/>
    <numFmt numFmtId="170" formatCode="_-* #,##0.00\ [$€-1]_-;\-* #,##0.00\ [$€-1]_-;_-* &quot;-&quot;??\ [$€-1]_-;_-@_-"/>
    <numFmt numFmtId="171" formatCode="yyyy\.\ mm\.\ dd\."/>
  </numFmts>
  <fonts count="48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theme="0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u/>
      <sz val="11"/>
      <color theme="10"/>
      <name val="Calibri"/>
      <family val="2"/>
      <charset val="238"/>
      <scheme val="minor"/>
    </font>
    <font>
      <sz val="10"/>
      <name val="Aptos"/>
      <family val="2"/>
    </font>
    <font>
      <b/>
      <u/>
      <sz val="11"/>
      <color theme="0"/>
      <name val="Aptos"/>
      <family val="2"/>
    </font>
    <font>
      <b/>
      <sz val="11"/>
      <color rgb="FFFFFFFF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b/>
      <sz val="11"/>
      <color theme="1"/>
      <name val="Calibri"/>
      <family val="2"/>
      <charset val="238"/>
      <scheme val="minor"/>
    </font>
    <font>
      <b/>
      <u/>
      <sz val="11"/>
      <name val="Aptos"/>
      <family val="2"/>
    </font>
    <font>
      <u/>
      <sz val="11"/>
      <name val="Aptos"/>
      <family val="2"/>
    </font>
    <font>
      <b/>
      <sz val="11"/>
      <color theme="0" tint="-0.14999847407452621"/>
      <name val="Aptos"/>
      <family val="2"/>
    </font>
    <font>
      <sz val="11"/>
      <color theme="0" tint="-0.14999847407452621"/>
      <name val="Aptos"/>
      <family val="2"/>
    </font>
    <font>
      <u/>
      <sz val="11"/>
      <color theme="1"/>
      <name val="Aptos"/>
      <family val="2"/>
    </font>
    <font>
      <b/>
      <u/>
      <sz val="11"/>
      <color theme="1"/>
      <name val="Aptos"/>
      <family val="2"/>
    </font>
    <font>
      <b/>
      <sz val="8"/>
      <name val="Aptos"/>
      <family val="2"/>
    </font>
    <font>
      <b/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2"/>
      <name val="Aptos"/>
      <family val="2"/>
    </font>
    <font>
      <b/>
      <sz val="12"/>
      <color theme="1"/>
      <name val="Aptos"/>
      <family val="2"/>
    </font>
    <font>
      <u/>
      <sz val="11"/>
      <name val="Calibri"/>
      <family val="2"/>
      <charset val="238"/>
      <scheme val="minor"/>
    </font>
    <font>
      <b/>
      <sz val="11"/>
      <name val="Aptos"/>
      <family val="2"/>
      <charset val="238"/>
    </font>
    <font>
      <b/>
      <sz val="12"/>
      <color theme="0"/>
      <name val="Aptos"/>
      <family val="2"/>
    </font>
    <font>
      <sz val="12"/>
      <color theme="1"/>
      <name val="Aptos"/>
      <family val="2"/>
    </font>
    <font>
      <b/>
      <u/>
      <sz val="12"/>
      <color theme="1"/>
      <name val="Aptos"/>
      <family val="2"/>
    </font>
    <font>
      <i/>
      <sz val="12"/>
      <color theme="1"/>
      <name val="Aptos"/>
      <family val="2"/>
    </font>
    <font>
      <i/>
      <sz val="11"/>
      <name val="Aptos"/>
      <family val="2"/>
    </font>
    <font>
      <b/>
      <sz val="14"/>
      <name val="Aptos"/>
      <family val="2"/>
    </font>
    <font>
      <sz val="12"/>
      <name val="Aptos"/>
      <family val="2"/>
    </font>
    <font>
      <b/>
      <i/>
      <sz val="11"/>
      <name val="Aptos"/>
      <family val="2"/>
    </font>
    <font>
      <b/>
      <u/>
      <sz val="12"/>
      <name val="Aptos"/>
      <family val="2"/>
    </font>
    <font>
      <b/>
      <i/>
      <sz val="12"/>
      <name val="Aptos"/>
      <family val="2"/>
    </font>
    <font>
      <i/>
      <sz val="12"/>
      <name val="Aptos"/>
      <family val="2"/>
    </font>
    <font>
      <b/>
      <sz val="14"/>
      <color rgb="FFFF0000"/>
      <name val="Aptos"/>
      <family val="2"/>
    </font>
    <font>
      <i/>
      <sz val="11"/>
      <color theme="1"/>
      <name val="Aptos"/>
      <family val="2"/>
    </font>
    <font>
      <b/>
      <i/>
      <u/>
      <sz val="11"/>
      <color theme="0"/>
      <name val="Calibri"/>
      <family val="2"/>
      <charset val="238"/>
      <scheme val="minor"/>
    </font>
    <font>
      <b/>
      <i/>
      <u/>
      <sz val="12"/>
      <color theme="1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216B7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9" fontId="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732">
    <xf numFmtId="0" fontId="0" fillId="0" borderId="0" xfId="0"/>
    <xf numFmtId="14" fontId="12" fillId="0" borderId="1" xfId="3" applyNumberFormat="1" applyFont="1" applyBorder="1" applyAlignment="1" applyProtection="1">
      <alignment horizontal="center" vertical="center"/>
      <protection locked="0"/>
    </xf>
    <xf numFmtId="165" fontId="12" fillId="0" borderId="1" xfId="4" applyNumberFormat="1" applyFont="1" applyBorder="1" applyAlignment="1" applyProtection="1">
      <alignment horizontal="center" vertical="center"/>
      <protection locked="0"/>
    </xf>
    <xf numFmtId="168" fontId="12" fillId="0" borderId="1" xfId="4" applyNumberFormat="1" applyFont="1" applyBorder="1" applyAlignment="1" applyProtection="1">
      <alignment horizontal="center" vertical="center"/>
      <protection locked="0"/>
    </xf>
    <xf numFmtId="9" fontId="0" fillId="0" borderId="1" xfId="7" applyFont="1" applyBorder="1" applyAlignment="1" applyProtection="1">
      <alignment horizontal="center" vertical="center"/>
      <protection locked="0"/>
    </xf>
    <xf numFmtId="165" fontId="12" fillId="0" borderId="1" xfId="4" applyNumberFormat="1" applyFont="1" applyFill="1" applyBorder="1" applyAlignment="1" applyProtection="1">
      <alignment horizontal="center" vertical="center"/>
      <protection locked="0"/>
    </xf>
    <xf numFmtId="2" fontId="12" fillId="0" borderId="1" xfId="4" applyNumberFormat="1" applyFont="1" applyFill="1" applyBorder="1" applyAlignment="1" applyProtection="1">
      <alignment horizontal="center" vertical="center"/>
      <protection locked="0"/>
    </xf>
    <xf numFmtId="14" fontId="12" fillId="0" borderId="11" xfId="3" applyNumberFormat="1" applyFont="1" applyBorder="1" applyAlignment="1" applyProtection="1">
      <alignment horizontal="center" vertical="center"/>
      <protection locked="0"/>
    </xf>
    <xf numFmtId="2" fontId="12" fillId="0" borderId="11" xfId="4" applyNumberFormat="1" applyFont="1" applyFill="1" applyBorder="1" applyAlignment="1" applyProtection="1">
      <alignment horizontal="center" vertical="center"/>
      <protection locked="0"/>
    </xf>
    <xf numFmtId="168" fontId="12" fillId="0" borderId="8" xfId="4" applyNumberFormat="1" applyFont="1" applyBorder="1" applyAlignment="1" applyProtection="1">
      <alignment horizontal="center" vertical="center"/>
      <protection locked="0"/>
    </xf>
    <xf numFmtId="165" fontId="12" fillId="0" borderId="11" xfId="4" applyNumberFormat="1" applyFont="1" applyBorder="1" applyAlignment="1" applyProtection="1">
      <alignment horizontal="center" vertical="center"/>
      <protection locked="0"/>
    </xf>
    <xf numFmtId="168" fontId="12" fillId="0" borderId="11" xfId="4" applyNumberFormat="1" applyFont="1" applyBorder="1" applyAlignment="1" applyProtection="1">
      <alignment horizontal="center" vertical="center"/>
      <protection locked="0"/>
    </xf>
    <xf numFmtId="168" fontId="12" fillId="0" borderId="12" xfId="4" applyNumberFormat="1" applyFont="1" applyBorder="1" applyAlignment="1" applyProtection="1">
      <alignment horizontal="center" vertical="center"/>
      <protection locked="0"/>
    </xf>
    <xf numFmtId="9" fontId="0" fillId="0" borderId="8" xfId="7" applyFont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0" fillId="0" borderId="2" xfId="0" applyBorder="1" applyProtection="1">
      <protection hidden="1"/>
    </xf>
    <xf numFmtId="0" fontId="0" fillId="0" borderId="25" xfId="0" applyBorder="1" applyProtection="1">
      <protection hidden="1"/>
    </xf>
    <xf numFmtId="0" fontId="19" fillId="0" borderId="22" xfId="0" applyFont="1" applyBorder="1" applyAlignment="1" applyProtection="1">
      <alignment vertical="center"/>
      <protection hidden="1"/>
    </xf>
    <xf numFmtId="43" fontId="0" fillId="0" borderId="2" xfId="1" applyFont="1" applyBorder="1" applyProtection="1">
      <protection hidden="1"/>
    </xf>
    <xf numFmtId="43" fontId="0" fillId="0" borderId="28" xfId="1" applyFont="1" applyBorder="1" applyProtection="1">
      <protection hidden="1"/>
    </xf>
    <xf numFmtId="43" fontId="19" fillId="0" borderId="0" xfId="1" applyFont="1" applyProtection="1">
      <protection hidden="1"/>
    </xf>
    <xf numFmtId="43" fontId="0" fillId="0" borderId="2" xfId="0" applyNumberFormat="1" applyBorder="1" applyProtection="1">
      <protection hidden="1"/>
    </xf>
    <xf numFmtId="43" fontId="0" fillId="0" borderId="2" xfId="1" applyFont="1" applyBorder="1" applyAlignment="1" applyProtection="1">
      <alignment vertical="center"/>
      <protection hidden="1"/>
    </xf>
    <xf numFmtId="2" fontId="0" fillId="0" borderId="2" xfId="0" applyNumberFormat="1" applyBorder="1" applyProtection="1">
      <protection hidden="1"/>
    </xf>
    <xf numFmtId="2" fontId="0" fillId="0" borderId="25" xfId="0" applyNumberFormat="1" applyBorder="1" applyProtection="1">
      <protection hidden="1"/>
    </xf>
    <xf numFmtId="43" fontId="0" fillId="0" borderId="25" xfId="1" applyFont="1" applyBorder="1" applyProtection="1">
      <protection hidden="1"/>
    </xf>
    <xf numFmtId="43" fontId="0" fillId="0" borderId="26" xfId="1" applyFont="1" applyBorder="1" applyProtection="1">
      <protection hidden="1"/>
    </xf>
    <xf numFmtId="0" fontId="27" fillId="11" borderId="21" xfId="0" applyFont="1" applyFill="1" applyBorder="1" applyAlignment="1" applyProtection="1">
      <alignment vertical="center"/>
      <protection hidden="1"/>
    </xf>
    <xf numFmtId="0" fontId="27" fillId="12" borderId="21" xfId="0" applyFont="1" applyFill="1" applyBorder="1" applyAlignment="1" applyProtection="1">
      <alignment vertical="center"/>
      <protection hidden="1"/>
    </xf>
    <xf numFmtId="10" fontId="12" fillId="0" borderId="1" xfId="7" applyNumberFormat="1" applyFont="1" applyBorder="1" applyAlignment="1" applyProtection="1">
      <alignment horizontal="center" vertical="center"/>
      <protection locked="0"/>
    </xf>
    <xf numFmtId="10" fontId="12" fillId="0" borderId="11" xfId="7" applyNumberFormat="1" applyFont="1" applyBorder="1" applyAlignment="1" applyProtection="1">
      <alignment horizontal="center" vertical="center"/>
      <protection locked="0"/>
    </xf>
    <xf numFmtId="43" fontId="28" fillId="0" borderId="2" xfId="8" applyNumberFormat="1" applyFont="1" applyBorder="1" applyProtection="1">
      <protection hidden="1"/>
    </xf>
    <xf numFmtId="0" fontId="12" fillId="0" borderId="0" xfId="3" applyFont="1" applyProtection="1">
      <protection hidden="1"/>
    </xf>
    <xf numFmtId="0" fontId="11" fillId="4" borderId="0" xfId="3" applyFont="1" applyFill="1" applyBorder="1" applyAlignment="1" applyProtection="1">
      <alignment horizontal="center" vertical="center" wrapText="1"/>
      <protection hidden="1"/>
    </xf>
    <xf numFmtId="164" fontId="12" fillId="4" borderId="0" xfId="4" applyFont="1" applyFill="1" applyBorder="1" applyAlignment="1" applyProtection="1">
      <alignment horizontal="center" vertical="center"/>
      <protection hidden="1"/>
    </xf>
    <xf numFmtId="166" fontId="12" fillId="4" borderId="0" xfId="4" applyNumberFormat="1" applyFont="1" applyFill="1" applyBorder="1" applyAlignment="1" applyProtection="1">
      <alignment horizontal="center" vertical="center"/>
      <protection hidden="1"/>
    </xf>
    <xf numFmtId="0" fontId="9" fillId="0" borderId="0" xfId="0" applyFont="1" applyFill="1" applyProtection="1">
      <protection hidden="1"/>
    </xf>
    <xf numFmtId="0" fontId="8" fillId="0" borderId="0" xfId="0" applyFont="1" applyProtection="1">
      <protection hidden="1"/>
    </xf>
    <xf numFmtId="43" fontId="9" fillId="0" borderId="0" xfId="0" applyNumberFormat="1" applyFont="1" applyFill="1" applyProtection="1">
      <protection hidden="1"/>
    </xf>
    <xf numFmtId="0" fontId="8" fillId="0" borderId="0" xfId="0" applyFont="1" applyFill="1" applyProtection="1">
      <protection hidden="1"/>
    </xf>
    <xf numFmtId="0" fontId="11" fillId="4" borderId="0" xfId="0" applyFont="1" applyFill="1" applyBorder="1" applyAlignment="1" applyProtection="1">
      <alignment vertical="center" wrapText="1"/>
      <protection hidden="1"/>
    </xf>
    <xf numFmtId="43" fontId="9" fillId="4" borderId="0" xfId="0" applyNumberFormat="1" applyFont="1" applyFill="1" applyProtection="1">
      <protection hidden="1"/>
    </xf>
    <xf numFmtId="0" fontId="11" fillId="2" borderId="2" xfId="3" applyFont="1" applyFill="1" applyBorder="1" applyAlignment="1" applyProtection="1">
      <alignment horizontal="center" vertical="center" wrapText="1"/>
      <protection hidden="1"/>
    </xf>
    <xf numFmtId="0" fontId="11" fillId="3" borderId="2" xfId="3" applyFont="1" applyFill="1" applyBorder="1" applyAlignment="1" applyProtection="1">
      <alignment horizontal="left" vertical="center" wrapText="1"/>
      <protection hidden="1"/>
    </xf>
    <xf numFmtId="0" fontId="8" fillId="4" borderId="2" xfId="0" applyFont="1" applyFill="1" applyBorder="1" applyProtection="1">
      <protection hidden="1"/>
    </xf>
    <xf numFmtId="43" fontId="8" fillId="4" borderId="2" xfId="1" applyFont="1" applyFill="1" applyBorder="1" applyProtection="1">
      <protection hidden="1"/>
    </xf>
    <xf numFmtId="0" fontId="11" fillId="0" borderId="0" xfId="3" applyFont="1" applyFill="1" applyBorder="1" applyAlignment="1" applyProtection="1">
      <alignment vertical="center"/>
      <protection hidden="1"/>
    </xf>
    <xf numFmtId="0" fontId="11" fillId="4" borderId="0" xfId="3" applyFont="1" applyFill="1" applyProtection="1">
      <protection hidden="1"/>
    </xf>
    <xf numFmtId="0" fontId="12" fillId="0" borderId="0" xfId="3" applyFont="1" applyAlignment="1" applyProtection="1">
      <alignment wrapText="1"/>
      <protection hidden="1"/>
    </xf>
    <xf numFmtId="0" fontId="7" fillId="8" borderId="2" xfId="3" applyFont="1" applyFill="1" applyBorder="1" applyAlignment="1" applyProtection="1">
      <alignment horizontal="left" vertical="center" wrapText="1"/>
      <protection hidden="1"/>
    </xf>
    <xf numFmtId="9" fontId="12" fillId="4" borderId="2" xfId="7" applyFont="1" applyFill="1" applyBorder="1" applyProtection="1">
      <protection hidden="1"/>
    </xf>
    <xf numFmtId="0" fontId="12" fillId="4" borderId="2" xfId="3" applyFont="1" applyFill="1" applyBorder="1" applyProtection="1">
      <protection hidden="1"/>
    </xf>
    <xf numFmtId="169" fontId="14" fillId="4" borderId="2" xfId="1" applyNumberFormat="1" applyFont="1" applyFill="1" applyBorder="1" applyProtection="1">
      <protection hidden="1"/>
    </xf>
    <xf numFmtId="169" fontId="14" fillId="4" borderId="2" xfId="1" applyNumberFormat="1" applyFont="1" applyFill="1" applyBorder="1" applyAlignment="1" applyProtection="1">
      <alignment vertical="center" wrapText="1"/>
      <protection hidden="1"/>
    </xf>
    <xf numFmtId="9" fontId="12" fillId="4" borderId="2" xfId="7" applyFont="1" applyFill="1" applyBorder="1" applyAlignment="1" applyProtection="1">
      <alignment vertical="center"/>
      <protection hidden="1"/>
    </xf>
    <xf numFmtId="0" fontId="12" fillId="4" borderId="2" xfId="3" applyFont="1" applyFill="1" applyBorder="1" applyAlignment="1" applyProtection="1">
      <alignment vertical="center"/>
      <protection hidden="1"/>
    </xf>
    <xf numFmtId="0" fontId="11" fillId="0" borderId="12" xfId="3" applyFont="1" applyBorder="1" applyAlignment="1" applyProtection="1">
      <alignment horizontal="left" vertical="center"/>
      <protection locked="0"/>
    </xf>
    <xf numFmtId="0" fontId="11" fillId="4" borderId="0" xfId="3" applyFont="1" applyFill="1" applyBorder="1" applyAlignment="1" applyProtection="1">
      <alignment vertical="center" wrapText="1"/>
      <protection hidden="1"/>
    </xf>
    <xf numFmtId="166" fontId="12" fillId="4" borderId="1" xfId="3" applyNumberFormat="1" applyFont="1" applyFill="1" applyBorder="1" applyAlignment="1" applyProtection="1">
      <alignment horizontal="center" vertical="center"/>
      <protection hidden="1"/>
    </xf>
    <xf numFmtId="166" fontId="12" fillId="4" borderId="8" xfId="3" applyNumberFormat="1" applyFont="1" applyFill="1" applyBorder="1" applyAlignment="1" applyProtection="1">
      <alignment horizontal="center" vertical="center"/>
      <protection hidden="1"/>
    </xf>
    <xf numFmtId="166" fontId="12" fillId="4" borderId="11" xfId="3" applyNumberFormat="1" applyFont="1" applyFill="1" applyBorder="1" applyAlignment="1" applyProtection="1">
      <alignment horizontal="center" vertical="center"/>
      <protection hidden="1"/>
    </xf>
    <xf numFmtId="166" fontId="12" fillId="4" borderId="12" xfId="3" applyNumberFormat="1" applyFont="1" applyFill="1" applyBorder="1" applyAlignment="1" applyProtection="1">
      <alignment horizontal="center" vertical="center"/>
      <protection hidden="1"/>
    </xf>
    <xf numFmtId="1" fontId="9" fillId="5" borderId="0" xfId="0" applyNumberFormat="1" applyFont="1" applyFill="1" applyProtection="1">
      <protection hidden="1"/>
    </xf>
    <xf numFmtId="43" fontId="8" fillId="0" borderId="0" xfId="0" applyNumberFormat="1" applyFont="1" applyProtection="1">
      <protection hidden="1"/>
    </xf>
    <xf numFmtId="14" fontId="12" fillId="0" borderId="43" xfId="3" applyNumberFormat="1" applyFont="1" applyBorder="1" applyAlignment="1" applyProtection="1">
      <alignment horizontal="center" vertical="center"/>
      <protection locked="0"/>
    </xf>
    <xf numFmtId="14" fontId="12" fillId="0" borderId="45" xfId="3" applyNumberFormat="1" applyFont="1" applyBorder="1" applyAlignment="1" applyProtection="1">
      <alignment horizontal="center" vertical="center"/>
      <protection locked="0"/>
    </xf>
    <xf numFmtId="14" fontId="12" fillId="0" borderId="36" xfId="3" applyNumberFormat="1" applyFont="1" applyBorder="1" applyAlignment="1" applyProtection="1">
      <alignment horizontal="center" vertical="center"/>
      <protection locked="0"/>
    </xf>
    <xf numFmtId="14" fontId="12" fillId="0" borderId="37" xfId="3" applyNumberFormat="1" applyFont="1" applyBorder="1" applyAlignment="1" applyProtection="1">
      <alignment horizontal="center" vertical="center"/>
      <protection locked="0"/>
    </xf>
    <xf numFmtId="168" fontId="12" fillId="0" borderId="1" xfId="9" applyNumberFormat="1" applyFont="1" applyBorder="1" applyAlignment="1" applyProtection="1">
      <alignment horizontal="right" vertical="center"/>
      <protection locked="0"/>
    </xf>
    <xf numFmtId="168" fontId="12" fillId="0" borderId="8" xfId="9" applyNumberFormat="1" applyFont="1" applyBorder="1" applyAlignment="1" applyProtection="1">
      <alignment horizontal="right" vertical="center"/>
      <protection locked="0"/>
    </xf>
    <xf numFmtId="168" fontId="12" fillId="0" borderId="11" xfId="9" applyNumberFormat="1" applyFont="1" applyBorder="1" applyAlignment="1" applyProtection="1">
      <alignment horizontal="right" vertical="center"/>
      <protection locked="0"/>
    </xf>
    <xf numFmtId="168" fontId="12" fillId="0" borderId="12" xfId="9" applyNumberFormat="1" applyFont="1" applyBorder="1" applyAlignment="1" applyProtection="1">
      <alignment horizontal="right" vertical="center"/>
      <protection locked="0"/>
    </xf>
    <xf numFmtId="0" fontId="12" fillId="0" borderId="1" xfId="3" applyFont="1" applyFill="1" applyBorder="1" applyAlignment="1" applyProtection="1">
      <alignment horizontal="center" vertical="center"/>
      <protection locked="0"/>
    </xf>
    <xf numFmtId="0" fontId="12" fillId="0" borderId="11" xfId="3" applyFont="1" applyFill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11" fillId="0" borderId="20" xfId="3" applyFont="1" applyFill="1" applyBorder="1" applyAlignment="1" applyProtection="1">
      <alignment horizontal="center" vertical="center" wrapText="1"/>
      <protection locked="0"/>
    </xf>
    <xf numFmtId="0" fontId="11" fillId="0" borderId="8" xfId="3" applyFont="1" applyFill="1" applyBorder="1" applyAlignment="1" applyProtection="1">
      <alignment horizontal="center" vertical="center"/>
      <protection locked="0"/>
    </xf>
    <xf numFmtId="14" fontId="11" fillId="0" borderId="8" xfId="3" applyNumberFormat="1" applyFont="1" applyFill="1" applyBorder="1" applyAlignment="1" applyProtection="1">
      <alignment horizontal="center" vertical="center"/>
      <protection locked="0"/>
    </xf>
    <xf numFmtId="0" fontId="11" fillId="0" borderId="38" xfId="3" applyFont="1" applyFill="1" applyBorder="1" applyAlignment="1" applyProtection="1">
      <alignment horizontal="center" vertical="center" wrapText="1"/>
      <protection locked="0"/>
    </xf>
    <xf numFmtId="0" fontId="11" fillId="0" borderId="9" xfId="3" applyFont="1" applyFill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 applyProtection="1">
      <alignment horizontal="center" vertical="center" wrapText="1"/>
      <protection locked="0"/>
    </xf>
    <xf numFmtId="0" fontId="9" fillId="0" borderId="10" xfId="0" applyFont="1" applyBorder="1" applyAlignment="1" applyProtection="1">
      <alignment horizontal="center" vertical="center" wrapText="1"/>
      <protection locked="0"/>
    </xf>
    <xf numFmtId="0" fontId="11" fillId="11" borderId="9" xfId="3" applyFont="1" applyFill="1" applyBorder="1" applyAlignment="1" applyProtection="1">
      <alignment horizontal="center" vertical="center"/>
      <protection hidden="1"/>
    </xf>
    <xf numFmtId="0" fontId="11" fillId="11" borderId="10" xfId="3" applyFont="1" applyFill="1" applyBorder="1" applyAlignment="1" applyProtection="1">
      <alignment horizontal="center" vertical="center"/>
      <protection hidden="1"/>
    </xf>
    <xf numFmtId="14" fontId="12" fillId="0" borderId="1" xfId="3" applyNumberFormat="1" applyFont="1" applyBorder="1" applyAlignment="1" applyProtection="1">
      <alignment horizontal="center" vertical="center" wrapText="1"/>
      <protection locked="0"/>
    </xf>
    <xf numFmtId="14" fontId="12" fillId="0" borderId="11" xfId="3" applyNumberFormat="1" applyFont="1" applyBorder="1" applyAlignment="1" applyProtection="1">
      <alignment horizontal="center" vertical="center" wrapText="1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35" xfId="0" applyFont="1" applyBorder="1" applyAlignment="1" applyProtection="1">
      <alignment horizontal="center" vertical="center"/>
      <protection locked="0"/>
    </xf>
    <xf numFmtId="10" fontId="8" fillId="0" borderId="1" xfId="7" applyNumberFormat="1" applyFont="1" applyBorder="1" applyAlignment="1" applyProtection="1">
      <alignment horizontal="center" vertical="center"/>
      <protection locked="0"/>
    </xf>
    <xf numFmtId="10" fontId="8" fillId="0" borderId="11" xfId="7" applyNumberFormat="1" applyFont="1" applyBorder="1" applyAlignment="1" applyProtection="1">
      <alignment horizontal="center" vertical="center"/>
      <protection locked="0"/>
    </xf>
    <xf numFmtId="0" fontId="9" fillId="0" borderId="38" xfId="0" applyFont="1" applyBorder="1" applyAlignment="1" applyProtection="1">
      <alignment horizontal="center" vertical="center"/>
      <protection locked="0"/>
    </xf>
    <xf numFmtId="0" fontId="12" fillId="0" borderId="43" xfId="3" applyFont="1" applyFill="1" applyBorder="1" applyAlignment="1" applyProtection="1">
      <alignment horizontal="center" vertical="center"/>
      <protection locked="0"/>
    </xf>
    <xf numFmtId="10" fontId="8" fillId="0" borderId="43" xfId="7" applyNumberFormat="1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8" fillId="0" borderId="56" xfId="0" applyFont="1" applyBorder="1" applyAlignment="1" applyProtection="1">
      <alignment horizontal="center" vertical="center"/>
      <protection locked="0"/>
    </xf>
    <xf numFmtId="0" fontId="8" fillId="0" borderId="19" xfId="0" applyFont="1" applyBorder="1" applyAlignment="1" applyProtection="1">
      <alignment horizontal="center" vertical="center"/>
      <protection locked="0"/>
    </xf>
    <xf numFmtId="0" fontId="8" fillId="0" borderId="0" xfId="0" applyFont="1" applyFill="1" applyBorder="1" applyProtection="1">
      <protection hidden="1"/>
    </xf>
    <xf numFmtId="0" fontId="12" fillId="13" borderId="0" xfId="3" applyFont="1" applyFill="1" applyBorder="1" applyProtection="1">
      <protection hidden="1"/>
    </xf>
    <xf numFmtId="0" fontId="12" fillId="13" borderId="0" xfId="3" applyFont="1" applyFill="1" applyBorder="1" applyAlignment="1" applyProtection="1">
      <alignment horizontal="left" vertical="center"/>
      <protection hidden="1"/>
    </xf>
    <xf numFmtId="2" fontId="12" fillId="13" borderId="0" xfId="3" applyNumberFormat="1" applyFont="1" applyFill="1" applyBorder="1" applyAlignment="1" applyProtection="1">
      <alignment horizontal="right" vertical="center"/>
      <protection hidden="1"/>
    </xf>
    <xf numFmtId="0" fontId="11" fillId="0" borderId="14" xfId="3" applyFont="1" applyFill="1" applyBorder="1" applyAlignment="1" applyProtection="1">
      <alignment horizontal="center" vertical="center" wrapText="1"/>
      <protection hidden="1"/>
    </xf>
    <xf numFmtId="0" fontId="11" fillId="0" borderId="5" xfId="3" applyFont="1" applyFill="1" applyBorder="1" applyAlignment="1" applyProtection="1">
      <alignment horizontal="center" vertical="center" wrapText="1"/>
      <protection hidden="1"/>
    </xf>
    <xf numFmtId="0" fontId="11" fillId="0" borderId="6" xfId="3" applyFont="1" applyFill="1" applyBorder="1" applyAlignment="1" applyProtection="1">
      <alignment horizontal="center" vertical="center" wrapText="1"/>
      <protection hidden="1"/>
    </xf>
    <xf numFmtId="164" fontId="12" fillId="0" borderId="7" xfId="4" applyFont="1" applyFill="1" applyBorder="1" applyAlignment="1" applyProtection="1">
      <alignment horizontal="center" vertical="center"/>
      <protection hidden="1"/>
    </xf>
    <xf numFmtId="166" fontId="12" fillId="0" borderId="0" xfId="4" applyNumberFormat="1" applyFont="1" applyFill="1" applyBorder="1" applyAlignment="1" applyProtection="1">
      <alignment horizontal="center" vertical="center"/>
      <protection hidden="1"/>
    </xf>
    <xf numFmtId="166" fontId="12" fillId="0" borderId="15" xfId="4" applyNumberFormat="1" applyFont="1" applyFill="1" applyBorder="1" applyAlignment="1" applyProtection="1">
      <alignment horizontal="center" vertical="center"/>
      <protection hidden="1"/>
    </xf>
    <xf numFmtId="164" fontId="12" fillId="0" borderId="16" xfId="4" applyFont="1" applyFill="1" applyBorder="1" applyAlignment="1" applyProtection="1">
      <alignment horizontal="center" vertical="center"/>
      <protection hidden="1"/>
    </xf>
    <xf numFmtId="166" fontId="12" fillId="0" borderId="17" xfId="4" applyNumberFormat="1" applyFont="1" applyFill="1" applyBorder="1" applyAlignment="1" applyProtection="1">
      <alignment horizontal="center" vertical="center"/>
      <protection hidden="1"/>
    </xf>
    <xf numFmtId="166" fontId="12" fillId="0" borderId="18" xfId="4" applyNumberFormat="1" applyFont="1" applyFill="1" applyBorder="1" applyAlignment="1" applyProtection="1">
      <alignment horizontal="center" vertical="center"/>
      <protection hidden="1"/>
    </xf>
    <xf numFmtId="0" fontId="11" fillId="13" borderId="0" xfId="3" applyFont="1" applyFill="1" applyBorder="1" applyAlignment="1" applyProtection="1">
      <alignment horizontal="center" vertical="center"/>
      <protection hidden="1"/>
    </xf>
    <xf numFmtId="164" fontId="23" fillId="0" borderId="0" xfId="4" applyFont="1" applyFill="1" applyBorder="1" applyAlignment="1" applyProtection="1">
      <alignment horizontal="center" vertical="center"/>
      <protection hidden="1"/>
    </xf>
    <xf numFmtId="166" fontId="23" fillId="0" borderId="0" xfId="4" applyNumberFormat="1" applyFont="1" applyFill="1" applyBorder="1" applyAlignment="1" applyProtection="1">
      <alignment horizontal="center" vertical="center"/>
      <protection hidden="1"/>
    </xf>
    <xf numFmtId="0" fontId="8" fillId="0" borderId="51" xfId="0" applyFont="1" applyFill="1" applyBorder="1" applyProtection="1">
      <protection hidden="1"/>
    </xf>
    <xf numFmtId="0" fontId="8" fillId="0" borderId="52" xfId="0" applyFont="1" applyFill="1" applyBorder="1" applyProtection="1">
      <protection hidden="1"/>
    </xf>
    <xf numFmtId="0" fontId="8" fillId="0" borderId="53" xfId="0" applyFont="1" applyFill="1" applyBorder="1" applyProtection="1">
      <protection hidden="1"/>
    </xf>
    <xf numFmtId="0" fontId="11" fillId="13" borderId="0" xfId="3" applyFont="1" applyFill="1" applyBorder="1" applyAlignment="1" applyProtection="1">
      <alignment horizontal="left" vertical="center"/>
      <protection hidden="1"/>
    </xf>
    <xf numFmtId="0" fontId="8" fillId="0" borderId="0" xfId="0" applyFont="1" applyBorder="1" applyProtection="1">
      <protection hidden="1"/>
    </xf>
    <xf numFmtId="43" fontId="11" fillId="0" borderId="14" xfId="1" applyFont="1" applyFill="1" applyBorder="1" applyAlignment="1" applyProtection="1">
      <alignment vertical="center"/>
      <protection hidden="1"/>
    </xf>
    <xf numFmtId="43" fontId="11" fillId="0" borderId="5" xfId="1" applyFont="1" applyFill="1" applyBorder="1" applyAlignment="1" applyProtection="1">
      <alignment vertical="center"/>
      <protection hidden="1"/>
    </xf>
    <xf numFmtId="43" fontId="11" fillId="0" borderId="6" xfId="1" applyFont="1" applyFill="1" applyBorder="1" applyAlignment="1" applyProtection="1">
      <alignment vertical="center"/>
      <protection hidden="1"/>
    </xf>
    <xf numFmtId="0" fontId="12" fillId="0" borderId="0" xfId="0" applyFont="1" applyBorder="1" applyProtection="1">
      <protection hidden="1"/>
    </xf>
    <xf numFmtId="0" fontId="11" fillId="0" borderId="7" xfId="3" applyFont="1" applyFill="1" applyBorder="1" applyAlignment="1" applyProtection="1">
      <alignment horizontal="left" vertical="center" wrapText="1"/>
      <protection hidden="1"/>
    </xf>
    <xf numFmtId="0" fontId="11" fillId="0" borderId="15" xfId="3" applyFont="1" applyFill="1" applyBorder="1" applyAlignment="1" applyProtection="1">
      <alignment horizontal="left" vertical="center" wrapText="1"/>
      <protection hidden="1"/>
    </xf>
    <xf numFmtId="43" fontId="12" fillId="0" borderId="7" xfId="1" applyFont="1" applyFill="1" applyBorder="1" applyAlignment="1" applyProtection="1">
      <alignment vertical="center"/>
      <protection hidden="1"/>
    </xf>
    <xf numFmtId="43" fontId="12" fillId="0" borderId="0" xfId="1" applyFont="1" applyFill="1" applyBorder="1" applyAlignment="1" applyProtection="1">
      <alignment vertical="center"/>
      <protection hidden="1"/>
    </xf>
    <xf numFmtId="43" fontId="12" fillId="0" borderId="15" xfId="1" applyFont="1" applyFill="1" applyBorder="1" applyAlignment="1" applyProtection="1">
      <alignment vertical="center"/>
      <protection hidden="1"/>
    </xf>
    <xf numFmtId="43" fontId="11" fillId="0" borderId="7" xfId="1" applyFont="1" applyFill="1" applyBorder="1" applyAlignment="1" applyProtection="1">
      <alignment vertical="center"/>
      <protection hidden="1"/>
    </xf>
    <xf numFmtId="43" fontId="11" fillId="0" borderId="0" xfId="1" applyFont="1" applyFill="1" applyBorder="1" applyAlignment="1" applyProtection="1">
      <alignment vertical="center"/>
      <protection hidden="1"/>
    </xf>
    <xf numFmtId="43" fontId="11" fillId="0" borderId="15" xfId="1" applyFont="1" applyFill="1" applyBorder="1" applyAlignment="1" applyProtection="1">
      <alignment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43" fontId="12" fillId="0" borderId="16" xfId="1" applyFont="1" applyFill="1" applyBorder="1" applyAlignment="1" applyProtection="1">
      <alignment vertical="center"/>
      <protection hidden="1"/>
    </xf>
    <xf numFmtId="43" fontId="12" fillId="0" borderId="17" xfId="1" applyFont="1" applyFill="1" applyBorder="1" applyAlignment="1" applyProtection="1">
      <alignment vertical="center"/>
      <protection hidden="1"/>
    </xf>
    <xf numFmtId="43" fontId="12" fillId="0" borderId="18" xfId="1" applyFont="1" applyFill="1" applyBorder="1" applyAlignment="1" applyProtection="1">
      <alignment vertical="center"/>
      <protection hidden="1"/>
    </xf>
    <xf numFmtId="0" fontId="12" fillId="6" borderId="54" xfId="3" applyFont="1" applyFill="1" applyBorder="1" applyProtection="1">
      <protection hidden="1"/>
    </xf>
    <xf numFmtId="0" fontId="11" fillId="6" borderId="41" xfId="3" applyFont="1" applyFill="1" applyBorder="1" applyAlignment="1" applyProtection="1">
      <alignment horizontal="center" vertical="center" wrapText="1"/>
      <protection hidden="1"/>
    </xf>
    <xf numFmtId="0" fontId="11" fillId="6" borderId="46" xfId="3" applyFont="1" applyFill="1" applyBorder="1" applyAlignment="1" applyProtection="1">
      <alignment horizontal="center" vertical="center"/>
      <protection hidden="1"/>
    </xf>
    <xf numFmtId="0" fontId="11" fillId="6" borderId="47" xfId="3" applyFont="1" applyFill="1" applyBorder="1" applyAlignment="1" applyProtection="1">
      <alignment horizontal="center" vertical="center"/>
      <protection hidden="1"/>
    </xf>
    <xf numFmtId="14" fontId="12" fillId="4" borderId="1" xfId="3" applyNumberFormat="1" applyFont="1" applyFill="1" applyBorder="1" applyAlignment="1" applyProtection="1">
      <alignment horizontal="center" vertical="center"/>
      <protection hidden="1"/>
    </xf>
    <xf numFmtId="2" fontId="12" fillId="4" borderId="1" xfId="4" applyNumberFormat="1" applyFont="1" applyFill="1" applyBorder="1" applyAlignment="1" applyProtection="1">
      <alignment horizontal="center" vertical="center"/>
      <protection hidden="1"/>
    </xf>
    <xf numFmtId="0" fontId="12" fillId="4" borderId="8" xfId="0" applyFont="1" applyFill="1" applyBorder="1" applyAlignment="1" applyProtection="1">
      <alignment horizontal="center" vertical="center"/>
      <protection hidden="1"/>
    </xf>
    <xf numFmtId="0" fontId="11" fillId="6" borderId="48" xfId="3" applyFont="1" applyFill="1" applyBorder="1" applyAlignment="1" applyProtection="1">
      <alignment horizontal="center" vertical="center"/>
      <protection hidden="1"/>
    </xf>
    <xf numFmtId="14" fontId="12" fillId="4" borderId="11" xfId="3" applyNumberFormat="1" applyFont="1" applyFill="1" applyBorder="1" applyAlignment="1" applyProtection="1">
      <alignment horizontal="center" vertical="center"/>
      <protection hidden="1"/>
    </xf>
    <xf numFmtId="2" fontId="12" fillId="4" borderId="11" xfId="4" applyNumberFormat="1" applyFont="1" applyFill="1" applyBorder="1" applyAlignment="1" applyProtection="1">
      <alignment horizontal="center" vertical="center"/>
      <protection hidden="1"/>
    </xf>
    <xf numFmtId="0" fontId="12" fillId="4" borderId="12" xfId="0" applyFont="1" applyFill="1" applyBorder="1" applyAlignment="1" applyProtection="1">
      <alignment horizontal="center" vertical="center"/>
      <protection hidden="1"/>
    </xf>
    <xf numFmtId="0" fontId="11" fillId="6" borderId="50" xfId="0" applyFont="1" applyFill="1" applyBorder="1" applyAlignment="1" applyProtection="1">
      <alignment horizontal="center" vertical="center" wrapText="1"/>
      <protection hidden="1"/>
    </xf>
    <xf numFmtId="0" fontId="11" fillId="6" borderId="44" xfId="0" applyFont="1" applyFill="1" applyBorder="1" applyAlignment="1" applyProtection="1">
      <alignment horizontal="center" vertical="center" wrapText="1" readingOrder="1"/>
      <protection hidden="1"/>
    </xf>
    <xf numFmtId="0" fontId="11" fillId="6" borderId="41" xfId="0" applyFont="1" applyFill="1" applyBorder="1" applyAlignment="1" applyProtection="1">
      <alignment horizontal="center" vertical="center" wrapText="1" readingOrder="1"/>
      <protection hidden="1"/>
    </xf>
    <xf numFmtId="0" fontId="11" fillId="6" borderId="42" xfId="0" applyFont="1" applyFill="1" applyBorder="1" applyAlignment="1" applyProtection="1">
      <alignment horizontal="center" vertical="center" wrapText="1" readingOrder="1"/>
      <protection hidden="1"/>
    </xf>
    <xf numFmtId="0" fontId="11" fillId="6" borderId="46" xfId="0" applyFont="1" applyFill="1" applyBorder="1" applyAlignment="1" applyProtection="1">
      <alignment horizontal="center" vertical="center" wrapText="1" readingOrder="1"/>
      <protection hidden="1"/>
    </xf>
    <xf numFmtId="0" fontId="12" fillId="4" borderId="45" xfId="0" applyFont="1" applyFill="1" applyBorder="1" applyAlignment="1" applyProtection="1">
      <alignment horizontal="center" vertical="center" wrapText="1" readingOrder="1"/>
      <protection hidden="1"/>
    </xf>
    <xf numFmtId="0" fontId="12" fillId="4" borderId="43" xfId="0" applyFont="1" applyFill="1" applyBorder="1" applyAlignment="1" applyProtection="1">
      <alignment horizontal="center" vertical="center" wrapText="1" readingOrder="1"/>
      <protection hidden="1"/>
    </xf>
    <xf numFmtId="0" fontId="12" fillId="4" borderId="39" xfId="0" applyFont="1" applyFill="1" applyBorder="1" applyAlignment="1" applyProtection="1">
      <alignment horizontal="center" vertical="center" wrapText="1" readingOrder="1"/>
      <protection hidden="1"/>
    </xf>
    <xf numFmtId="0" fontId="11" fillId="6" borderId="47" xfId="0" applyFont="1" applyFill="1" applyBorder="1" applyAlignment="1" applyProtection="1">
      <alignment horizontal="center" vertical="center" wrapText="1" readingOrder="1"/>
      <protection hidden="1"/>
    </xf>
    <xf numFmtId="0" fontId="12" fillId="4" borderId="36" xfId="0" applyFont="1" applyFill="1" applyBorder="1" applyAlignment="1" applyProtection="1">
      <alignment horizontal="center" vertical="center" wrapText="1" readingOrder="1"/>
      <protection hidden="1"/>
    </xf>
    <xf numFmtId="0" fontId="12" fillId="4" borderId="1" xfId="0" applyFont="1" applyFill="1" applyBorder="1" applyAlignment="1" applyProtection="1">
      <alignment horizontal="center" vertical="center" wrapText="1" readingOrder="1"/>
      <protection hidden="1"/>
    </xf>
    <xf numFmtId="0" fontId="12" fillId="4" borderId="8" xfId="0" applyFont="1" applyFill="1" applyBorder="1" applyAlignment="1" applyProtection="1">
      <alignment horizontal="center" vertical="center" wrapText="1" readingOrder="1"/>
      <protection hidden="1"/>
    </xf>
    <xf numFmtId="0" fontId="11" fillId="6" borderId="48" xfId="0" applyFont="1" applyFill="1" applyBorder="1" applyAlignment="1" applyProtection="1">
      <alignment horizontal="center" vertical="center" wrapText="1" readingOrder="1"/>
      <protection hidden="1"/>
    </xf>
    <xf numFmtId="0" fontId="12" fillId="4" borderId="37" xfId="0" applyFont="1" applyFill="1" applyBorder="1" applyAlignment="1" applyProtection="1">
      <alignment horizontal="center" vertical="center" wrapText="1" readingOrder="1"/>
      <protection hidden="1"/>
    </xf>
    <xf numFmtId="0" fontId="12" fillId="4" borderId="11" xfId="0" applyFont="1" applyFill="1" applyBorder="1" applyAlignment="1" applyProtection="1">
      <alignment horizontal="center" vertical="center" wrapText="1" readingOrder="1"/>
      <protection hidden="1"/>
    </xf>
    <xf numFmtId="0" fontId="12" fillId="4" borderId="12" xfId="0" applyFont="1" applyFill="1" applyBorder="1" applyAlignment="1" applyProtection="1">
      <alignment horizontal="center" vertical="center" wrapText="1" readingOrder="1"/>
      <protection hidden="1"/>
    </xf>
    <xf numFmtId="0" fontId="12" fillId="0" borderId="0" xfId="3" applyFont="1" applyFill="1" applyProtection="1">
      <protection hidden="1"/>
    </xf>
    <xf numFmtId="0" fontId="11" fillId="0" borderId="0" xfId="3" applyFont="1" applyFill="1" applyProtection="1">
      <protection hidden="1"/>
    </xf>
    <xf numFmtId="0" fontId="11" fillId="0" borderId="2" xfId="3" applyFont="1" applyFill="1" applyBorder="1" applyAlignment="1" applyProtection="1">
      <alignment horizontal="left" vertical="center" wrapText="1"/>
      <protection hidden="1"/>
    </xf>
    <xf numFmtId="9" fontId="12" fillId="0" borderId="2" xfId="7" applyFont="1" applyFill="1" applyBorder="1" applyProtection="1">
      <protection hidden="1"/>
    </xf>
    <xf numFmtId="0" fontId="12" fillId="0" borderId="2" xfId="3" applyFont="1" applyFill="1" applyBorder="1" applyProtection="1">
      <protection hidden="1"/>
    </xf>
    <xf numFmtId="169" fontId="14" fillId="0" borderId="2" xfId="1" applyNumberFormat="1" applyFont="1" applyFill="1" applyBorder="1" applyProtection="1">
      <protection hidden="1"/>
    </xf>
    <xf numFmtId="169" fontId="14" fillId="0" borderId="2" xfId="1" applyNumberFormat="1" applyFont="1" applyFill="1" applyBorder="1" applyAlignment="1" applyProtection="1">
      <alignment vertical="center" wrapText="1"/>
      <protection hidden="1"/>
    </xf>
    <xf numFmtId="9" fontId="12" fillId="0" borderId="2" xfId="7" applyFont="1" applyFill="1" applyBorder="1" applyAlignment="1" applyProtection="1">
      <alignment vertical="center"/>
      <protection hidden="1"/>
    </xf>
    <xf numFmtId="0" fontId="12" fillId="0" borderId="2" xfId="3" applyFont="1" applyFill="1" applyBorder="1" applyAlignment="1" applyProtection="1">
      <alignment vertical="center"/>
      <protection hidden="1"/>
    </xf>
    <xf numFmtId="0" fontId="11" fillId="0" borderId="2" xfId="3" applyFont="1" applyFill="1" applyBorder="1" applyAlignment="1" applyProtection="1">
      <alignment horizontal="center" vertical="center" wrapText="1"/>
      <protection hidden="1"/>
    </xf>
    <xf numFmtId="0" fontId="8" fillId="0" borderId="2" xfId="0" applyFont="1" applyFill="1" applyBorder="1" applyProtection="1">
      <protection hidden="1"/>
    </xf>
    <xf numFmtId="43" fontId="8" fillId="0" borderId="2" xfId="1" applyFont="1" applyFill="1" applyBorder="1" applyProtection="1">
      <protection hidden="1"/>
    </xf>
    <xf numFmtId="0" fontId="12" fillId="13" borderId="0" xfId="3" applyFont="1" applyFill="1" applyProtection="1">
      <protection hidden="1"/>
    </xf>
    <xf numFmtId="0" fontId="11" fillId="13" borderId="0" xfId="0" applyFont="1" applyFill="1" applyAlignment="1" applyProtection="1">
      <alignment vertical="center" wrapText="1"/>
      <protection hidden="1"/>
    </xf>
    <xf numFmtId="0" fontId="9" fillId="13" borderId="0" xfId="0" applyFont="1" applyFill="1" applyProtection="1">
      <protection hidden="1"/>
    </xf>
    <xf numFmtId="0" fontId="8" fillId="13" borderId="0" xfId="0" applyFont="1" applyFill="1" applyProtection="1">
      <protection hidden="1"/>
    </xf>
    <xf numFmtId="0" fontId="11" fillId="13" borderId="0" xfId="0" applyFont="1" applyFill="1" applyBorder="1" applyAlignment="1" applyProtection="1">
      <alignment vertical="center" wrapText="1"/>
      <protection hidden="1"/>
    </xf>
    <xf numFmtId="0" fontId="11" fillId="13" borderId="0" xfId="0" applyFont="1" applyFill="1" applyBorder="1" applyAlignment="1" applyProtection="1">
      <alignment horizontal="justify" vertical="center" wrapText="1"/>
      <protection hidden="1"/>
    </xf>
    <xf numFmtId="0" fontId="12" fillId="4" borderId="0" xfId="3" applyFont="1" applyFill="1" applyProtection="1">
      <protection hidden="1"/>
    </xf>
    <xf numFmtId="0" fontId="11" fillId="13" borderId="0" xfId="3" applyFont="1" applyFill="1" applyBorder="1" applyAlignment="1" applyProtection="1">
      <alignment horizontal="center" vertical="center" wrapText="1"/>
      <protection hidden="1"/>
    </xf>
    <xf numFmtId="0" fontId="12" fillId="5" borderId="0" xfId="3" applyFont="1" applyFill="1" applyProtection="1">
      <protection hidden="1"/>
    </xf>
    <xf numFmtId="0" fontId="8" fillId="5" borderId="0" xfId="0" applyFont="1" applyFill="1" applyProtection="1">
      <protection hidden="1"/>
    </xf>
    <xf numFmtId="0" fontId="9" fillId="5" borderId="0" xfId="0" applyFont="1" applyFill="1" applyProtection="1">
      <protection hidden="1"/>
    </xf>
    <xf numFmtId="0" fontId="11" fillId="5" borderId="0" xfId="3" applyFont="1" applyFill="1" applyBorder="1" applyAlignment="1" applyProtection="1">
      <alignment vertical="center"/>
      <protection hidden="1"/>
    </xf>
    <xf numFmtId="0" fontId="12" fillId="5" borderId="0" xfId="3" applyFont="1" applyFill="1" applyAlignment="1" applyProtection="1">
      <alignment wrapText="1"/>
      <protection hidden="1"/>
    </xf>
    <xf numFmtId="0" fontId="11" fillId="15" borderId="30" xfId="3" applyFont="1" applyFill="1" applyBorder="1" applyAlignment="1" applyProtection="1">
      <alignment horizontal="left" vertical="center" wrapText="1"/>
      <protection hidden="1"/>
    </xf>
    <xf numFmtId="164" fontId="12" fillId="0" borderId="1" xfId="4" applyFont="1" applyFill="1" applyBorder="1" applyAlignment="1" applyProtection="1">
      <alignment horizontal="center" vertical="center"/>
      <protection hidden="1"/>
    </xf>
    <xf numFmtId="166" fontId="12" fillId="0" borderId="1" xfId="4" applyNumberFormat="1" applyFont="1" applyFill="1" applyBorder="1" applyAlignment="1" applyProtection="1">
      <alignment horizontal="center" vertical="center"/>
      <protection hidden="1"/>
    </xf>
    <xf numFmtId="0" fontId="12" fillId="0" borderId="2" xfId="3" applyFont="1" applyFill="1" applyBorder="1" applyAlignment="1" applyProtection="1">
      <alignment horizontal="left" vertical="center" wrapText="1"/>
      <protection hidden="1"/>
    </xf>
    <xf numFmtId="0" fontId="11" fillId="15" borderId="10" xfId="3" applyFont="1" applyFill="1" applyBorder="1" applyAlignment="1" applyProtection="1">
      <alignment horizontal="left" vertical="center" wrapText="1"/>
      <protection hidden="1"/>
    </xf>
    <xf numFmtId="0" fontId="11" fillId="4" borderId="0" xfId="3" applyFont="1" applyFill="1" applyBorder="1" applyAlignment="1" applyProtection="1">
      <alignment horizontal="center" vertical="center"/>
      <protection hidden="1"/>
    </xf>
    <xf numFmtId="166" fontId="12" fillId="4" borderId="0" xfId="3" applyNumberFormat="1" applyFont="1" applyFill="1" applyBorder="1" applyAlignment="1" applyProtection="1">
      <alignment horizontal="center" vertical="center"/>
      <protection hidden="1"/>
    </xf>
    <xf numFmtId="0" fontId="12" fillId="4" borderId="0" xfId="3" applyFont="1" applyFill="1" applyBorder="1" applyAlignment="1" applyProtection="1">
      <alignment horizontal="center" vertical="center"/>
      <protection hidden="1"/>
    </xf>
    <xf numFmtId="0" fontId="11" fillId="13" borderId="0" xfId="0" applyFont="1" applyFill="1" applyBorder="1" applyAlignment="1" applyProtection="1">
      <alignment horizontal="left" vertical="center" wrapText="1"/>
      <protection hidden="1"/>
    </xf>
    <xf numFmtId="1" fontId="11" fillId="13" borderId="0" xfId="0" applyNumberFormat="1" applyFont="1" applyFill="1" applyBorder="1" applyAlignment="1" applyProtection="1">
      <alignment horizontal="right" vertical="center" wrapText="1"/>
      <protection hidden="1"/>
    </xf>
    <xf numFmtId="10" fontId="5" fillId="13" borderId="0" xfId="5" applyNumberFormat="1" applyFont="1" applyFill="1" applyBorder="1" applyAlignment="1" applyProtection="1">
      <alignment horizontal="center" vertical="center"/>
      <protection hidden="1"/>
    </xf>
    <xf numFmtId="166" fontId="12" fillId="13" borderId="0" xfId="3" applyNumberFormat="1" applyFont="1" applyFill="1" applyBorder="1" applyAlignment="1" applyProtection="1">
      <alignment horizontal="center" vertical="center"/>
      <protection hidden="1"/>
    </xf>
    <xf numFmtId="0" fontId="12" fillId="13" borderId="0" xfId="3" applyFont="1" applyFill="1" applyBorder="1" applyAlignment="1" applyProtection="1">
      <alignment horizontal="center" vertical="center"/>
      <protection hidden="1"/>
    </xf>
    <xf numFmtId="0" fontId="10" fillId="13" borderId="0" xfId="3" applyFont="1" applyFill="1" applyBorder="1" applyAlignment="1" applyProtection="1">
      <alignment vertical="center" wrapText="1"/>
      <protection hidden="1"/>
    </xf>
    <xf numFmtId="0" fontId="11" fillId="11" borderId="19" xfId="3" applyFont="1" applyFill="1" applyBorder="1" applyAlignment="1" applyProtection="1">
      <alignment horizontal="center" vertical="center"/>
      <protection hidden="1"/>
    </xf>
    <xf numFmtId="0" fontId="11" fillId="11" borderId="19" xfId="3" applyFont="1" applyFill="1" applyBorder="1" applyAlignment="1" applyProtection="1">
      <alignment horizontal="center" vertical="center" wrapText="1"/>
      <protection hidden="1"/>
    </xf>
    <xf numFmtId="0" fontId="11" fillId="11" borderId="20" xfId="3" applyFont="1" applyFill="1" applyBorder="1" applyAlignment="1" applyProtection="1">
      <alignment horizontal="center" vertical="center"/>
      <protection hidden="1"/>
    </xf>
    <xf numFmtId="0" fontId="11" fillId="11" borderId="19" xfId="3" applyFont="1" applyFill="1" applyBorder="1" applyAlignment="1" applyProtection="1">
      <alignment horizontal="left" vertical="center"/>
      <protection hidden="1"/>
    </xf>
    <xf numFmtId="0" fontId="11" fillId="11" borderId="20" xfId="3" applyFont="1" applyFill="1" applyBorder="1" applyAlignment="1" applyProtection="1">
      <alignment horizontal="center" vertical="center" wrapText="1"/>
      <protection hidden="1"/>
    </xf>
    <xf numFmtId="0" fontId="11" fillId="11" borderId="30" xfId="3" applyFont="1" applyFill="1" applyBorder="1" applyAlignment="1" applyProtection="1">
      <alignment horizontal="left" vertical="center"/>
      <protection hidden="1"/>
    </xf>
    <xf numFmtId="0" fontId="11" fillId="0" borderId="20" xfId="3" applyFont="1" applyBorder="1" applyAlignment="1" applyProtection="1">
      <alignment horizontal="left" vertical="center"/>
      <protection locked="0"/>
    </xf>
    <xf numFmtId="0" fontId="11" fillId="11" borderId="10" xfId="3" applyFont="1" applyFill="1" applyBorder="1" applyAlignment="1" applyProtection="1">
      <alignment horizontal="left" vertical="center"/>
      <protection hidden="1"/>
    </xf>
    <xf numFmtId="10" fontId="5" fillId="4" borderId="11" xfId="5" applyNumberFormat="1" applyFont="1" applyFill="1" applyBorder="1" applyAlignment="1" applyProtection="1">
      <alignment horizontal="center" vertical="center" wrapText="1"/>
      <protection hidden="1"/>
    </xf>
    <xf numFmtId="0" fontId="10" fillId="11" borderId="30" xfId="3" applyFont="1" applyFill="1" applyBorder="1" applyAlignment="1" applyProtection="1">
      <alignment horizontal="left" vertical="center"/>
      <protection hidden="1"/>
    </xf>
    <xf numFmtId="0" fontId="10" fillId="11" borderId="10" xfId="3" applyFont="1" applyFill="1" applyBorder="1" applyAlignment="1" applyProtection="1">
      <alignment horizontal="left" vertical="center"/>
      <protection hidden="1"/>
    </xf>
    <xf numFmtId="0" fontId="12" fillId="11" borderId="30" xfId="3" applyFont="1" applyFill="1" applyBorder="1" applyProtection="1">
      <protection hidden="1"/>
    </xf>
    <xf numFmtId="0" fontId="12" fillId="11" borderId="14" xfId="3" applyFont="1" applyFill="1" applyBorder="1" applyProtection="1">
      <protection hidden="1"/>
    </xf>
    <xf numFmtId="0" fontId="12" fillId="0" borderId="0" xfId="3" applyFont="1" applyFill="1" applyAlignment="1" applyProtection="1">
      <alignment wrapText="1"/>
      <protection hidden="1"/>
    </xf>
    <xf numFmtId="0" fontId="4" fillId="11" borderId="14" xfId="3" applyFill="1" applyBorder="1" applyProtection="1">
      <protection hidden="1"/>
    </xf>
    <xf numFmtId="0" fontId="4" fillId="11" borderId="14" xfId="3" applyFont="1" applyFill="1" applyBorder="1" applyProtection="1">
      <protection hidden="1"/>
    </xf>
    <xf numFmtId="0" fontId="32" fillId="11" borderId="19" xfId="3" applyFont="1" applyFill="1" applyBorder="1" applyAlignment="1" applyProtection="1">
      <alignment horizontal="center" vertical="center"/>
      <protection hidden="1"/>
    </xf>
    <xf numFmtId="0" fontId="32" fillId="11" borderId="20" xfId="3" applyFont="1" applyFill="1" applyBorder="1" applyAlignment="1" applyProtection="1">
      <alignment horizontal="center" vertical="center"/>
      <protection hidden="1"/>
    </xf>
    <xf numFmtId="10" fontId="5" fillId="4" borderId="12" xfId="5" applyNumberFormat="1" applyFont="1" applyFill="1" applyBorder="1" applyAlignment="1" applyProtection="1">
      <alignment horizontal="center" vertical="center" wrapText="1"/>
      <protection hidden="1"/>
    </xf>
    <xf numFmtId="0" fontId="32" fillId="11" borderId="9" xfId="3" applyFont="1" applyFill="1" applyBorder="1" applyAlignment="1" applyProtection="1">
      <alignment horizontal="center" vertical="center"/>
      <protection hidden="1"/>
    </xf>
    <xf numFmtId="0" fontId="32" fillId="11" borderId="10" xfId="3" applyFont="1" applyFill="1" applyBorder="1" applyAlignment="1" applyProtection="1">
      <alignment horizontal="center" vertical="center"/>
      <protection hidden="1"/>
    </xf>
    <xf numFmtId="0" fontId="12" fillId="4" borderId="0" xfId="3" applyFont="1" applyFill="1" applyBorder="1" applyAlignment="1" applyProtection="1">
      <alignment horizontal="left" vertical="center"/>
      <protection hidden="1"/>
    </xf>
    <xf numFmtId="0" fontId="8" fillId="4" borderId="0" xfId="0" applyFont="1" applyFill="1" applyBorder="1" applyAlignment="1" applyProtection="1">
      <alignment horizontal="left" vertical="center" wrapText="1"/>
      <protection hidden="1"/>
    </xf>
    <xf numFmtId="0" fontId="11" fillId="15" borderId="40" xfId="3" applyFont="1" applyFill="1" applyBorder="1" applyAlignment="1" applyProtection="1">
      <alignment horizontal="center" vertical="center"/>
      <protection hidden="1"/>
    </xf>
    <xf numFmtId="0" fontId="11" fillId="15" borderId="9" xfId="3" applyFont="1" applyFill="1" applyBorder="1" applyAlignment="1" applyProtection="1">
      <alignment horizontal="left" vertical="center" wrapText="1"/>
      <protection hidden="1"/>
    </xf>
    <xf numFmtId="0" fontId="12" fillId="15" borderId="54" xfId="3" applyFont="1" applyFill="1" applyBorder="1" applyAlignment="1" applyProtection="1">
      <alignment horizontal="center" vertical="center"/>
      <protection hidden="1"/>
    </xf>
    <xf numFmtId="0" fontId="11" fillId="15" borderId="46" xfId="3" applyFont="1" applyFill="1" applyBorder="1" applyAlignment="1" applyProtection="1">
      <alignment horizontal="center" vertical="center"/>
      <protection hidden="1"/>
    </xf>
    <xf numFmtId="0" fontId="11" fillId="15" borderId="47" xfId="3" applyFont="1" applyFill="1" applyBorder="1" applyAlignment="1" applyProtection="1">
      <alignment horizontal="center" vertical="center"/>
      <protection hidden="1"/>
    </xf>
    <xf numFmtId="0" fontId="11" fillId="15" borderId="48" xfId="3" applyFont="1" applyFill="1" applyBorder="1" applyAlignment="1" applyProtection="1">
      <alignment horizontal="center" vertical="center"/>
      <protection hidden="1"/>
    </xf>
    <xf numFmtId="0" fontId="11" fillId="15" borderId="44" xfId="3" applyFont="1" applyFill="1" applyBorder="1" applyAlignment="1" applyProtection="1">
      <alignment horizontal="center" vertical="center"/>
      <protection hidden="1"/>
    </xf>
    <xf numFmtId="0" fontId="11" fillId="15" borderId="41" xfId="3" applyFont="1" applyFill="1" applyBorder="1" applyAlignment="1" applyProtection="1">
      <alignment horizontal="center" vertical="center" wrapText="1"/>
      <protection hidden="1"/>
    </xf>
    <xf numFmtId="14" fontId="12" fillId="18" borderId="1" xfId="3" quotePrefix="1" applyNumberFormat="1" applyFont="1" applyFill="1" applyBorder="1" applyAlignment="1" applyProtection="1">
      <alignment horizontal="center" vertical="center"/>
      <protection hidden="1"/>
    </xf>
    <xf numFmtId="0" fontId="12" fillId="18" borderId="8" xfId="4" quotePrefix="1" applyNumberFormat="1" applyFont="1" applyFill="1" applyBorder="1" applyAlignment="1" applyProtection="1">
      <alignment horizontal="center" vertical="center" wrapText="1"/>
      <protection hidden="1"/>
    </xf>
    <xf numFmtId="14" fontId="12" fillId="18" borderId="11" xfId="3" quotePrefix="1" applyNumberFormat="1" applyFont="1" applyFill="1" applyBorder="1" applyAlignment="1" applyProtection="1">
      <alignment horizontal="center" vertical="center"/>
      <protection hidden="1"/>
    </xf>
    <xf numFmtId="0" fontId="12" fillId="18" borderId="12" xfId="4" quotePrefix="1" applyNumberFormat="1" applyFont="1" applyFill="1" applyBorder="1" applyAlignment="1" applyProtection="1">
      <alignment horizontal="center" vertical="center" wrapText="1"/>
      <protection hidden="1"/>
    </xf>
    <xf numFmtId="0" fontId="8" fillId="4" borderId="0" xfId="0" applyFont="1" applyFill="1" applyBorder="1" applyProtection="1">
      <protection hidden="1"/>
    </xf>
    <xf numFmtId="0" fontId="12" fillId="4" borderId="0" xfId="3" applyFont="1" applyFill="1" applyBorder="1" applyProtection="1">
      <protection hidden="1"/>
    </xf>
    <xf numFmtId="0" fontId="11" fillId="15" borderId="55" xfId="3" applyFont="1" applyFill="1" applyBorder="1" applyAlignment="1" applyProtection="1">
      <alignment horizontal="center" vertical="center"/>
      <protection hidden="1"/>
    </xf>
    <xf numFmtId="0" fontId="9" fillId="15" borderId="40" xfId="0" applyFont="1" applyFill="1" applyBorder="1" applyAlignment="1" applyProtection="1">
      <alignment horizontal="center" vertical="center"/>
      <protection hidden="1"/>
    </xf>
    <xf numFmtId="14" fontId="12" fillId="4" borderId="0" xfId="3" applyNumberFormat="1" applyFont="1" applyFill="1" applyBorder="1" applyAlignment="1" applyProtection="1">
      <alignment horizontal="center" vertical="center"/>
      <protection hidden="1"/>
    </xf>
    <xf numFmtId="2" fontId="12" fillId="4" borderId="0" xfId="4" applyNumberFormat="1" applyFont="1" applyFill="1" applyBorder="1" applyAlignment="1" applyProtection="1">
      <alignment horizontal="center" vertical="center"/>
      <protection hidden="1"/>
    </xf>
    <xf numFmtId="0" fontId="8" fillId="4" borderId="0" xfId="0" applyFont="1" applyFill="1" applyBorder="1" applyAlignment="1" applyProtection="1">
      <alignment vertical="center"/>
      <protection hidden="1"/>
    </xf>
    <xf numFmtId="0" fontId="11" fillId="4" borderId="0" xfId="3" applyFont="1" applyFill="1" applyBorder="1" applyAlignment="1" applyProtection="1">
      <alignment horizontal="left" vertical="center"/>
      <protection hidden="1"/>
    </xf>
    <xf numFmtId="9" fontId="12" fillId="4" borderId="0" xfId="7" applyFont="1" applyFill="1" applyBorder="1" applyAlignment="1" applyProtection="1">
      <alignment horizontal="center" vertical="center"/>
      <protection hidden="1"/>
    </xf>
    <xf numFmtId="14" fontId="12" fillId="4" borderId="0" xfId="3" applyNumberFormat="1" applyFont="1" applyFill="1" applyBorder="1" applyAlignment="1" applyProtection="1">
      <alignment horizontal="center" vertical="center" wrapText="1"/>
      <protection hidden="1"/>
    </xf>
    <xf numFmtId="14" fontId="12" fillId="4" borderId="0" xfId="3" quotePrefix="1" applyNumberFormat="1" applyFont="1" applyFill="1" applyBorder="1" applyAlignment="1" applyProtection="1">
      <alignment horizontal="center" vertical="center"/>
      <protection hidden="1"/>
    </xf>
    <xf numFmtId="0" fontId="12" fillId="4" borderId="0" xfId="4" quotePrefix="1" applyNumberFormat="1" applyFont="1" applyFill="1" applyBorder="1" applyAlignment="1" applyProtection="1">
      <alignment horizontal="center" vertical="center" wrapText="1"/>
      <protection hidden="1"/>
    </xf>
    <xf numFmtId="0" fontId="20" fillId="4" borderId="0" xfId="3" applyFont="1" applyFill="1" applyBorder="1" applyAlignment="1" applyProtection="1">
      <alignment horizontal="left" vertical="center"/>
      <protection hidden="1"/>
    </xf>
    <xf numFmtId="0" fontId="8" fillId="4" borderId="0" xfId="0" applyFont="1" applyFill="1" applyBorder="1" applyAlignment="1" applyProtection="1">
      <alignment horizontal="justify" vertical="top" wrapText="1"/>
      <protection hidden="1"/>
    </xf>
    <xf numFmtId="0" fontId="8" fillId="4" borderId="0" xfId="0" applyFont="1" applyFill="1" applyProtection="1">
      <protection hidden="1"/>
    </xf>
    <xf numFmtId="0" fontId="9" fillId="4" borderId="0" xfId="0" applyFont="1" applyFill="1" applyBorder="1" applyAlignment="1" applyProtection="1">
      <alignment vertical="center" textRotation="90" wrapText="1"/>
      <protection hidden="1"/>
    </xf>
    <xf numFmtId="0" fontId="9" fillId="4" borderId="0" xfId="0" applyFont="1" applyFill="1" applyBorder="1" applyAlignment="1" applyProtection="1">
      <alignment vertical="center" textRotation="90"/>
      <protection hidden="1"/>
    </xf>
    <xf numFmtId="0" fontId="8" fillId="4" borderId="0" xfId="0" applyFont="1" applyFill="1" applyBorder="1" applyAlignment="1" applyProtection="1">
      <alignment horizontal="center" vertical="center"/>
      <protection hidden="1"/>
    </xf>
    <xf numFmtId="0" fontId="8" fillId="4" borderId="0" xfId="0" applyFont="1" applyFill="1" applyBorder="1" applyAlignment="1" applyProtection="1">
      <alignment horizontal="left" vertical="top" wrapText="1"/>
      <protection hidden="1"/>
    </xf>
    <xf numFmtId="0" fontId="8" fillId="4" borderId="0" xfId="0" applyFont="1" applyFill="1" applyBorder="1" applyAlignment="1" applyProtection="1">
      <protection hidden="1"/>
    </xf>
    <xf numFmtId="0" fontId="9" fillId="4" borderId="0" xfId="0" applyFont="1" applyFill="1" applyBorder="1" applyAlignment="1" applyProtection="1">
      <alignment horizontal="left" vertical="center"/>
      <protection hidden="1"/>
    </xf>
    <xf numFmtId="10" fontId="8" fillId="4" borderId="0" xfId="7" applyNumberFormat="1" applyFont="1" applyFill="1" applyBorder="1" applyAlignment="1" applyProtection="1">
      <alignment horizontal="justify" vertical="top" wrapText="1"/>
      <protection hidden="1"/>
    </xf>
    <xf numFmtId="0" fontId="8" fillId="4" borderId="0" xfId="0" applyFont="1" applyFill="1" applyBorder="1" applyAlignment="1" applyProtection="1">
      <alignment horizontal="center"/>
      <protection hidden="1"/>
    </xf>
    <xf numFmtId="0" fontId="9" fillId="4" borderId="0" xfId="0" applyFont="1" applyFill="1" applyBorder="1" applyAlignment="1" applyProtection="1">
      <protection hidden="1"/>
    </xf>
    <xf numFmtId="0" fontId="9" fillId="15" borderId="40" xfId="0" applyFont="1" applyFill="1" applyBorder="1" applyAlignment="1" applyProtection="1">
      <alignment horizontal="center" vertical="center" wrapText="1"/>
      <protection hidden="1"/>
    </xf>
    <xf numFmtId="0" fontId="9" fillId="15" borderId="41" xfId="0" applyFont="1" applyFill="1" applyBorder="1" applyAlignment="1" applyProtection="1">
      <alignment horizontal="center" vertical="center"/>
      <protection hidden="1"/>
    </xf>
    <xf numFmtId="0" fontId="9" fillId="15" borderId="42" xfId="0" applyFont="1" applyFill="1" applyBorder="1" applyAlignment="1" applyProtection="1">
      <alignment horizontal="center" vertical="center"/>
      <protection hidden="1"/>
    </xf>
    <xf numFmtId="10" fontId="12" fillId="4" borderId="0" xfId="7" applyNumberFormat="1" applyFont="1" applyFill="1" applyBorder="1" applyAlignment="1" applyProtection="1">
      <alignment horizontal="center" vertical="center"/>
      <protection hidden="1"/>
    </xf>
    <xf numFmtId="165" fontId="12" fillId="4" borderId="0" xfId="4" quotePrefix="1" applyNumberFormat="1" applyFont="1" applyFill="1" applyBorder="1" applyAlignment="1" applyProtection="1">
      <alignment horizontal="center" vertical="center" wrapText="1"/>
      <protection hidden="1"/>
    </xf>
    <xf numFmtId="0" fontId="11" fillId="4" borderId="0" xfId="3" applyFont="1" applyFill="1" applyBorder="1" applyAlignment="1" applyProtection="1">
      <alignment vertical="center"/>
      <protection hidden="1"/>
    </xf>
    <xf numFmtId="0" fontId="9" fillId="4" borderId="0" xfId="0" applyFont="1" applyFill="1" applyBorder="1" applyProtection="1">
      <protection hidden="1"/>
    </xf>
    <xf numFmtId="0" fontId="8" fillId="4" borderId="0" xfId="0" applyFont="1" applyFill="1" applyBorder="1" applyAlignment="1" applyProtection="1">
      <alignment horizontal="justify" vertical="center" wrapText="1"/>
      <protection hidden="1"/>
    </xf>
    <xf numFmtId="0" fontId="22" fillId="4" borderId="0" xfId="0" applyFont="1" applyFill="1" applyBorder="1" applyAlignment="1" applyProtection="1">
      <alignment horizontal="center"/>
      <protection hidden="1"/>
    </xf>
    <xf numFmtId="0" fontId="11" fillId="4" borderId="0" xfId="0" quotePrefix="1" applyFont="1" applyFill="1" applyBorder="1" applyAlignment="1" applyProtection="1">
      <alignment horizontal="left"/>
      <protection hidden="1"/>
    </xf>
    <xf numFmtId="0" fontId="13" fillId="4" borderId="0" xfId="8" applyFill="1" applyBorder="1" applyProtection="1">
      <protection hidden="1"/>
    </xf>
    <xf numFmtId="0" fontId="11" fillId="20" borderId="41" xfId="3" applyFont="1" applyFill="1" applyBorder="1" applyAlignment="1" applyProtection="1">
      <alignment horizontal="center" vertical="center"/>
      <protection hidden="1"/>
    </xf>
    <xf numFmtId="0" fontId="11" fillId="20" borderId="42" xfId="3" applyFont="1" applyFill="1" applyBorder="1" applyAlignment="1" applyProtection="1">
      <alignment horizontal="center" vertical="center" wrapText="1"/>
      <protection hidden="1"/>
    </xf>
    <xf numFmtId="14" fontId="12" fillId="21" borderId="1" xfId="3" quotePrefix="1" applyNumberFormat="1" applyFont="1" applyFill="1" applyBorder="1" applyAlignment="1" applyProtection="1">
      <alignment horizontal="center" vertical="center"/>
      <protection hidden="1"/>
    </xf>
    <xf numFmtId="0" fontId="9" fillId="21" borderId="1" xfId="0" applyFont="1" applyFill="1" applyBorder="1" applyAlignment="1" applyProtection="1">
      <alignment horizontal="center" vertical="center" wrapText="1"/>
      <protection hidden="1"/>
    </xf>
    <xf numFmtId="0" fontId="9" fillId="21" borderId="8" xfId="0" applyFont="1" applyFill="1" applyBorder="1" applyAlignment="1" applyProtection="1">
      <alignment horizontal="center" vertical="center"/>
      <protection hidden="1"/>
    </xf>
    <xf numFmtId="14" fontId="12" fillId="21" borderId="11" xfId="3" quotePrefix="1" applyNumberFormat="1" applyFont="1" applyFill="1" applyBorder="1" applyAlignment="1" applyProtection="1">
      <alignment horizontal="center" vertical="center"/>
      <protection hidden="1"/>
    </xf>
    <xf numFmtId="0" fontId="9" fillId="21" borderId="11" xfId="0" applyFont="1" applyFill="1" applyBorder="1" applyAlignment="1" applyProtection="1">
      <alignment horizontal="center" vertical="center" wrapText="1"/>
      <protection hidden="1"/>
    </xf>
    <xf numFmtId="0" fontId="9" fillId="21" borderId="12" xfId="0" applyFont="1" applyFill="1" applyBorder="1" applyAlignment="1" applyProtection="1">
      <alignment horizontal="center" vertical="center"/>
      <protection hidden="1"/>
    </xf>
    <xf numFmtId="10" fontId="8" fillId="18" borderId="1" xfId="7" applyNumberFormat="1" applyFont="1" applyFill="1" applyBorder="1" applyAlignment="1" applyProtection="1">
      <alignment horizontal="center" vertical="center" wrapText="1"/>
      <protection hidden="1"/>
    </xf>
    <xf numFmtId="10" fontId="8" fillId="18" borderId="41" xfId="7" applyNumberFormat="1" applyFont="1" applyFill="1" applyBorder="1" applyAlignment="1" applyProtection="1">
      <alignment horizontal="center" vertical="center" wrapText="1"/>
      <protection hidden="1"/>
    </xf>
    <xf numFmtId="0" fontId="31" fillId="18" borderId="39" xfId="8" applyFont="1" applyFill="1" applyBorder="1" applyAlignment="1" applyProtection="1">
      <alignment horizontal="center" vertical="center"/>
      <protection hidden="1"/>
    </xf>
    <xf numFmtId="0" fontId="31" fillId="18" borderId="8" xfId="8" quotePrefix="1" applyFont="1" applyFill="1" applyBorder="1" applyAlignment="1" applyProtection="1">
      <alignment horizontal="center" vertical="center"/>
      <protection hidden="1"/>
    </xf>
    <xf numFmtId="0" fontId="31" fillId="18" borderId="8" xfId="8" applyFont="1" applyFill="1" applyBorder="1" applyAlignment="1" applyProtection="1">
      <alignment horizontal="center" vertical="center"/>
      <protection hidden="1"/>
    </xf>
    <xf numFmtId="0" fontId="31" fillId="18" borderId="12" xfId="8" applyFont="1" applyFill="1" applyBorder="1" applyAlignment="1" applyProtection="1">
      <alignment horizontal="center" vertical="center"/>
      <protection hidden="1"/>
    </xf>
    <xf numFmtId="0" fontId="31" fillId="18" borderId="57" xfId="8" applyFont="1" applyFill="1" applyBorder="1" applyAlignment="1" applyProtection="1">
      <alignment horizontal="center" vertical="center"/>
      <protection hidden="1"/>
    </xf>
    <xf numFmtId="0" fontId="11" fillId="18" borderId="30" xfId="0" quotePrefix="1" applyFont="1" applyFill="1" applyBorder="1" applyAlignment="1" applyProtection="1">
      <alignment horizontal="center" vertical="center"/>
      <protection hidden="1"/>
    </xf>
    <xf numFmtId="0" fontId="11" fillId="18" borderId="38" xfId="0" quotePrefix="1" applyFont="1" applyFill="1" applyBorder="1" applyAlignment="1" applyProtection="1">
      <alignment horizontal="center" vertical="center"/>
      <protection hidden="1"/>
    </xf>
    <xf numFmtId="0" fontId="11" fillId="18" borderId="55" xfId="0" quotePrefix="1" applyFont="1" applyFill="1" applyBorder="1" applyAlignment="1" applyProtection="1">
      <alignment horizontal="center" vertical="center"/>
      <protection hidden="1"/>
    </xf>
    <xf numFmtId="0" fontId="31" fillId="18" borderId="20" xfId="8" applyFont="1" applyFill="1" applyBorder="1" applyAlignment="1" applyProtection="1">
      <alignment horizontal="center" vertical="center"/>
      <protection hidden="1"/>
    </xf>
    <xf numFmtId="0" fontId="9" fillId="21" borderId="38" xfId="0" applyFont="1" applyFill="1" applyBorder="1" applyAlignment="1" applyProtection="1">
      <alignment horizontal="left" vertical="center"/>
      <protection hidden="1"/>
    </xf>
    <xf numFmtId="0" fontId="8" fillId="21" borderId="39" xfId="0" applyFont="1" applyFill="1" applyBorder="1" applyAlignment="1" applyProtection="1">
      <alignment horizontal="center" vertical="center"/>
      <protection hidden="1"/>
    </xf>
    <xf numFmtId="0" fontId="9" fillId="21" borderId="10" xfId="0" applyFont="1" applyFill="1" applyBorder="1" applyAlignment="1" applyProtection="1">
      <alignment horizontal="left" vertical="center"/>
      <protection hidden="1"/>
    </xf>
    <xf numFmtId="0" fontId="8" fillId="21" borderId="12" xfId="0" applyFont="1" applyFill="1" applyBorder="1" applyAlignment="1" applyProtection="1">
      <alignment horizontal="center" vertical="center"/>
      <protection hidden="1"/>
    </xf>
    <xf numFmtId="0" fontId="9" fillId="4" borderId="0" xfId="0" applyFont="1" applyFill="1" applyBorder="1" applyAlignment="1" applyProtection="1">
      <alignment vertical="center" wrapText="1"/>
      <protection hidden="1"/>
    </xf>
    <xf numFmtId="0" fontId="8" fillId="4" borderId="0" xfId="0" applyFont="1" applyFill="1" applyBorder="1" applyAlignment="1" applyProtection="1">
      <alignment horizontal="left"/>
      <protection hidden="1"/>
    </xf>
    <xf numFmtId="0" fontId="8" fillId="0" borderId="1" xfId="0" applyFont="1" applyBorder="1" applyAlignment="1" applyProtection="1">
      <alignment horizontal="center" vertical="center"/>
      <protection locked="0"/>
    </xf>
    <xf numFmtId="0" fontId="11" fillId="15" borderId="41" xfId="3" applyFont="1" applyFill="1" applyBorder="1" applyAlignment="1" applyProtection="1">
      <alignment horizontal="center" vertical="center"/>
      <protection hidden="1"/>
    </xf>
    <xf numFmtId="0" fontId="11" fillId="15" borderId="42" xfId="3" applyFont="1" applyFill="1" applyBorder="1" applyAlignment="1" applyProtection="1">
      <alignment horizontal="center" vertical="center"/>
      <protection hidden="1"/>
    </xf>
    <xf numFmtId="0" fontId="11" fillId="0" borderId="7" xfId="0" applyFont="1" applyFill="1" applyBorder="1" applyAlignment="1" applyProtection="1">
      <alignment horizontal="center"/>
      <protection hidden="1"/>
    </xf>
    <xf numFmtId="0" fontId="11" fillId="0" borderId="0" xfId="0" applyFont="1" applyFill="1" applyBorder="1" applyAlignment="1" applyProtection="1">
      <alignment horizontal="center"/>
      <protection hidden="1"/>
    </xf>
    <xf numFmtId="0" fontId="11" fillId="0" borderId="15" xfId="0" applyFont="1" applyFill="1" applyBorder="1" applyAlignment="1" applyProtection="1">
      <alignment horizontal="center"/>
      <protection hidden="1"/>
    </xf>
    <xf numFmtId="0" fontId="11" fillId="20" borderId="41" xfId="3" applyFont="1" applyFill="1" applyBorder="1" applyAlignment="1" applyProtection="1">
      <alignment horizontal="center" vertical="center" wrapText="1"/>
      <protection hidden="1"/>
    </xf>
    <xf numFmtId="0" fontId="11" fillId="15" borderId="56" xfId="3" applyFont="1" applyFill="1" applyBorder="1" applyAlignment="1" applyProtection="1">
      <alignment horizontal="center" vertical="center"/>
      <protection hidden="1"/>
    </xf>
    <xf numFmtId="0" fontId="11" fillId="15" borderId="57" xfId="3" applyFont="1" applyFill="1" applyBorder="1" applyAlignment="1" applyProtection="1">
      <alignment horizontal="center" vertical="center"/>
      <protection hidden="1"/>
    </xf>
    <xf numFmtId="0" fontId="11" fillId="20" borderId="40" xfId="3" applyFont="1" applyFill="1" applyBorder="1" applyAlignment="1" applyProtection="1">
      <alignment horizontal="center" vertical="center"/>
      <protection hidden="1"/>
    </xf>
    <xf numFmtId="0" fontId="11" fillId="0" borderId="0" xfId="3" applyFont="1" applyFill="1" applyBorder="1" applyAlignment="1" applyProtection="1">
      <alignment horizontal="left" vertical="center" wrapText="1"/>
      <protection hidden="1"/>
    </xf>
    <xf numFmtId="0" fontId="9" fillId="18" borderId="55" xfId="0" applyFont="1" applyFill="1" applyBorder="1" applyAlignment="1" applyProtection="1">
      <alignment horizontal="center" vertical="center"/>
      <protection hidden="1"/>
    </xf>
    <xf numFmtId="0" fontId="12" fillId="5" borderId="22" xfId="3" applyFont="1" applyFill="1" applyBorder="1" applyAlignment="1" applyProtection="1">
      <alignment horizontal="center" vertical="center" wrapText="1"/>
      <protection hidden="1"/>
    </xf>
    <xf numFmtId="0" fontId="12" fillId="5" borderId="23" xfId="3" applyFont="1" applyFill="1" applyBorder="1" applyAlignment="1" applyProtection="1">
      <alignment horizontal="center" vertical="center" wrapText="1"/>
      <protection hidden="1"/>
    </xf>
    <xf numFmtId="0" fontId="11" fillId="15" borderId="30" xfId="3" applyFont="1" applyFill="1" applyBorder="1" applyAlignment="1" applyProtection="1">
      <alignment horizontal="center" vertical="center" wrapText="1"/>
      <protection hidden="1"/>
    </xf>
    <xf numFmtId="0" fontId="9" fillId="4" borderId="0" xfId="0" applyFont="1" applyFill="1" applyProtection="1">
      <protection hidden="1"/>
    </xf>
    <xf numFmtId="0" fontId="11" fillId="4" borderId="0" xfId="0" applyFont="1" applyFill="1" applyAlignment="1" applyProtection="1">
      <alignment vertical="center" wrapText="1"/>
      <protection hidden="1"/>
    </xf>
    <xf numFmtId="0" fontId="11" fillId="4" borderId="0" xfId="0" applyFont="1" applyFill="1" applyBorder="1" applyAlignment="1" applyProtection="1">
      <alignment horizontal="justify" vertical="center" wrapText="1"/>
      <protection hidden="1"/>
    </xf>
    <xf numFmtId="0" fontId="11" fillId="15" borderId="42" xfId="3" applyFont="1" applyFill="1" applyBorder="1" applyAlignment="1" applyProtection="1">
      <alignment horizontal="center" vertical="center" wrapText="1"/>
      <protection hidden="1"/>
    </xf>
    <xf numFmtId="0" fontId="11" fillId="15" borderId="40" xfId="3" applyFont="1" applyFill="1" applyBorder="1" applyAlignment="1" applyProtection="1">
      <alignment horizontal="center" vertical="center" wrapText="1"/>
      <protection hidden="1"/>
    </xf>
    <xf numFmtId="165" fontId="12" fillId="0" borderId="43" xfId="4" applyNumberFormat="1" applyFont="1" applyFill="1" applyBorder="1" applyAlignment="1" applyProtection="1">
      <alignment horizontal="center" vertical="center"/>
      <protection locked="0"/>
    </xf>
    <xf numFmtId="168" fontId="12" fillId="0" borderId="43" xfId="4" applyNumberFormat="1" applyFont="1" applyBorder="1" applyAlignment="1" applyProtection="1">
      <alignment horizontal="center" vertical="center"/>
      <protection locked="0"/>
    </xf>
    <xf numFmtId="168" fontId="12" fillId="0" borderId="39" xfId="4" applyNumberFormat="1" applyFont="1" applyBorder="1" applyAlignment="1" applyProtection="1">
      <alignment horizontal="center" vertical="center"/>
      <protection locked="0"/>
    </xf>
    <xf numFmtId="0" fontId="12" fillId="15" borderId="54" xfId="3" applyFont="1" applyFill="1" applyBorder="1" applyProtection="1">
      <protection hidden="1"/>
    </xf>
    <xf numFmtId="167" fontId="12" fillId="4" borderId="45" xfId="3" applyNumberFormat="1" applyFont="1" applyFill="1" applyBorder="1" applyAlignment="1" applyProtection="1">
      <alignment horizontal="center" vertical="center"/>
      <protection hidden="1"/>
    </xf>
    <xf numFmtId="166" fontId="12" fillId="4" borderId="43" xfId="3" applyNumberFormat="1" applyFont="1" applyFill="1" applyBorder="1" applyAlignment="1" applyProtection="1">
      <alignment horizontal="center" vertical="center"/>
      <protection hidden="1"/>
    </xf>
    <xf numFmtId="166" fontId="12" fillId="4" borderId="39" xfId="3" applyNumberFormat="1" applyFont="1" applyFill="1" applyBorder="1" applyAlignment="1" applyProtection="1">
      <alignment horizontal="center" vertical="center"/>
      <protection hidden="1"/>
    </xf>
    <xf numFmtId="167" fontId="12" fillId="4" borderId="36" xfId="3" applyNumberFormat="1" applyFont="1" applyFill="1" applyBorder="1" applyAlignment="1" applyProtection="1">
      <alignment horizontal="center" vertical="center"/>
      <protection hidden="1"/>
    </xf>
    <xf numFmtId="167" fontId="12" fillId="4" borderId="37" xfId="3" applyNumberFormat="1" applyFont="1" applyFill="1" applyBorder="1" applyAlignment="1" applyProtection="1">
      <alignment horizontal="center" vertical="center"/>
      <protection hidden="1"/>
    </xf>
    <xf numFmtId="0" fontId="12" fillId="6" borderId="59" xfId="3" applyFont="1" applyFill="1" applyBorder="1" applyProtection="1">
      <protection hidden="1"/>
    </xf>
    <xf numFmtId="0" fontId="11" fillId="6" borderId="60" xfId="3" applyFont="1" applyFill="1" applyBorder="1" applyAlignment="1" applyProtection="1">
      <alignment horizontal="center" vertical="center" wrapText="1"/>
      <protection hidden="1"/>
    </xf>
    <xf numFmtId="0" fontId="11" fillId="6" borderId="56" xfId="3" applyFont="1" applyFill="1" applyBorder="1" applyAlignment="1" applyProtection="1">
      <alignment horizontal="center" vertical="center" wrapText="1"/>
      <protection hidden="1"/>
    </xf>
    <xf numFmtId="0" fontId="11" fillId="6" borderId="57" xfId="3" applyFont="1" applyFill="1" applyBorder="1" applyAlignment="1" applyProtection="1">
      <alignment horizontal="center" vertical="center" wrapText="1"/>
      <protection hidden="1"/>
    </xf>
    <xf numFmtId="0" fontId="11" fillId="18" borderId="20" xfId="3" applyFont="1" applyFill="1" applyBorder="1" applyAlignment="1" applyProtection="1">
      <alignment horizontal="center" vertical="center"/>
      <protection hidden="1"/>
    </xf>
    <xf numFmtId="0" fontId="11" fillId="15" borderId="10" xfId="3" applyFont="1" applyFill="1" applyBorder="1" applyAlignment="1" applyProtection="1">
      <alignment horizontal="center" vertical="center" wrapText="1"/>
      <protection hidden="1"/>
    </xf>
    <xf numFmtId="0" fontId="11" fillId="18" borderId="34" xfId="3" applyFont="1" applyFill="1" applyBorder="1" applyAlignment="1" applyProtection="1">
      <alignment horizontal="center" vertical="center"/>
      <protection hidden="1"/>
    </xf>
    <xf numFmtId="0" fontId="12" fillId="18" borderId="61" xfId="3" applyFont="1" applyFill="1" applyBorder="1" applyAlignment="1" applyProtection="1">
      <alignment horizontal="center" vertical="center"/>
      <protection hidden="1"/>
    </xf>
    <xf numFmtId="0" fontId="11" fillId="15" borderId="62" xfId="3" applyFont="1" applyFill="1" applyBorder="1" applyAlignment="1" applyProtection="1">
      <alignment horizontal="center" vertical="center" wrapText="1"/>
      <protection hidden="1"/>
    </xf>
    <xf numFmtId="0" fontId="11" fillId="15" borderId="48" xfId="3" applyFont="1" applyFill="1" applyBorder="1" applyAlignment="1" applyProtection="1">
      <alignment horizontal="center" vertical="center" wrapText="1"/>
      <protection hidden="1"/>
    </xf>
    <xf numFmtId="167" fontId="12" fillId="4" borderId="1" xfId="3" applyNumberFormat="1" applyFont="1" applyFill="1" applyBorder="1" applyAlignment="1" applyProtection="1">
      <alignment horizontal="center" vertical="center"/>
      <protection hidden="1"/>
    </xf>
    <xf numFmtId="167" fontId="12" fillId="4" borderId="11" xfId="3" applyNumberFormat="1" applyFont="1" applyFill="1" applyBorder="1" applyAlignment="1" applyProtection="1">
      <alignment horizontal="center" vertical="center"/>
      <protection hidden="1"/>
    </xf>
    <xf numFmtId="0" fontId="11" fillId="6" borderId="44" xfId="3" applyFont="1" applyFill="1" applyBorder="1" applyAlignment="1" applyProtection="1">
      <alignment horizontal="center" vertical="center" wrapText="1"/>
      <protection hidden="1"/>
    </xf>
    <xf numFmtId="0" fontId="11" fillId="6" borderId="42" xfId="3" applyFont="1" applyFill="1" applyBorder="1" applyAlignment="1" applyProtection="1">
      <alignment horizontal="center" vertical="center" wrapText="1"/>
      <protection hidden="1"/>
    </xf>
    <xf numFmtId="0" fontId="8" fillId="5" borderId="0" xfId="0" applyFont="1" applyFill="1" applyAlignment="1" applyProtection="1">
      <alignment vertical="center"/>
      <protection hidden="1"/>
    </xf>
    <xf numFmtId="0" fontId="9" fillId="5" borderId="0" xfId="0" applyFont="1" applyFill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8" fillId="0" borderId="0" xfId="0" applyFont="1" applyFill="1" applyAlignment="1" applyProtection="1">
      <alignment vertical="center"/>
      <protection hidden="1"/>
    </xf>
    <xf numFmtId="0" fontId="11" fillId="0" borderId="0" xfId="3" applyFont="1" applyFill="1" applyBorder="1" applyAlignment="1" applyProtection="1">
      <alignment horizontal="center" vertical="center" wrapText="1"/>
      <protection hidden="1"/>
    </xf>
    <xf numFmtId="164" fontId="12" fillId="0" borderId="0" xfId="4" applyFont="1" applyFill="1" applyBorder="1" applyAlignment="1" applyProtection="1">
      <alignment horizontal="center" vertical="center"/>
      <protection hidden="1"/>
    </xf>
    <xf numFmtId="1" fontId="9" fillId="0" borderId="0" xfId="0" applyNumberFormat="1" applyFont="1" applyFill="1" applyProtection="1">
      <protection hidden="1"/>
    </xf>
    <xf numFmtId="43" fontId="8" fillId="0" borderId="0" xfId="0" applyNumberFormat="1" applyFont="1" applyFill="1" applyProtection="1">
      <protection hidden="1"/>
    </xf>
    <xf numFmtId="0" fontId="11" fillId="18" borderId="61" xfId="3" applyFont="1" applyFill="1" applyBorder="1" applyAlignment="1" applyProtection="1">
      <alignment horizontal="center" vertical="center"/>
      <protection hidden="1"/>
    </xf>
    <xf numFmtId="0" fontId="26" fillId="4" borderId="0" xfId="0" applyFont="1" applyFill="1" applyBorder="1" applyAlignment="1" applyProtection="1">
      <alignment vertical="center" wrapText="1"/>
      <protection hidden="1"/>
    </xf>
    <xf numFmtId="0" fontId="10" fillId="4" borderId="0" xfId="3" applyFont="1" applyFill="1" applyBorder="1" applyAlignment="1" applyProtection="1">
      <alignment vertical="center" wrapText="1"/>
      <protection hidden="1"/>
    </xf>
    <xf numFmtId="2" fontId="12" fillId="4" borderId="0" xfId="3" applyNumberFormat="1" applyFont="1" applyFill="1" applyBorder="1" applyAlignment="1" applyProtection="1">
      <alignment horizontal="right" vertical="center"/>
      <protection hidden="1"/>
    </xf>
    <xf numFmtId="10" fontId="5" fillId="4" borderId="0" xfId="5" applyNumberFormat="1" applyFont="1" applyFill="1" applyBorder="1" applyAlignment="1" applyProtection="1">
      <alignment horizontal="center" vertical="center"/>
      <protection hidden="1"/>
    </xf>
    <xf numFmtId="0" fontId="11" fillId="18" borderId="12" xfId="3" applyFont="1" applyFill="1" applyBorder="1" applyAlignment="1" applyProtection="1">
      <alignment horizontal="center" vertical="center"/>
      <protection hidden="1"/>
    </xf>
    <xf numFmtId="0" fontId="4" fillId="15" borderId="54" xfId="3" applyFill="1" applyBorder="1" applyProtection="1">
      <protection hidden="1"/>
    </xf>
    <xf numFmtId="0" fontId="11" fillId="15" borderId="63" xfId="3" applyFont="1" applyFill="1" applyBorder="1" applyAlignment="1" applyProtection="1">
      <alignment horizontal="center" vertical="center"/>
      <protection hidden="1"/>
    </xf>
    <xf numFmtId="0" fontId="11" fillId="15" borderId="50" xfId="3" applyFont="1" applyFill="1" applyBorder="1" applyAlignment="1" applyProtection="1">
      <alignment horizontal="center" vertical="center"/>
      <protection hidden="1"/>
    </xf>
    <xf numFmtId="10" fontId="5" fillId="18" borderId="44" xfId="5" applyNumberFormat="1" applyFont="1" applyFill="1" applyBorder="1" applyAlignment="1" applyProtection="1">
      <alignment horizontal="center" vertical="center"/>
      <protection hidden="1"/>
    </xf>
    <xf numFmtId="10" fontId="5" fillId="18" borderId="41" xfId="5" applyNumberFormat="1" applyFont="1" applyFill="1" applyBorder="1" applyAlignment="1" applyProtection="1">
      <alignment horizontal="center" vertical="center"/>
      <protection hidden="1"/>
    </xf>
    <xf numFmtId="10" fontId="5" fillId="18" borderId="42" xfId="5" applyNumberFormat="1" applyFont="1" applyFill="1" applyBorder="1" applyAlignment="1" applyProtection="1">
      <alignment horizontal="center" vertical="center"/>
      <protection hidden="1"/>
    </xf>
    <xf numFmtId="0" fontId="9" fillId="0" borderId="0" xfId="0" applyFont="1" applyFill="1" applyAlignment="1" applyProtection="1">
      <alignment vertical="center"/>
      <protection hidden="1"/>
    </xf>
    <xf numFmtId="0" fontId="11" fillId="4" borderId="0" xfId="0" applyFont="1" applyFill="1" applyBorder="1" applyAlignment="1" applyProtection="1">
      <alignment horizontal="left" vertical="center" wrapText="1"/>
      <protection hidden="1"/>
    </xf>
    <xf numFmtId="1" fontId="11" fillId="4" borderId="0" xfId="0" applyNumberFormat="1" applyFont="1" applyFill="1" applyBorder="1" applyAlignment="1" applyProtection="1">
      <alignment horizontal="right" vertical="center" wrapText="1"/>
      <protection hidden="1"/>
    </xf>
    <xf numFmtId="9" fontId="0" fillId="0" borderId="45" xfId="7" applyFont="1" applyBorder="1" applyAlignment="1" applyProtection="1">
      <alignment horizontal="center" vertical="center"/>
      <protection locked="0"/>
    </xf>
    <xf numFmtId="9" fontId="0" fillId="0" borderId="43" xfId="7" applyFont="1" applyBorder="1" applyAlignment="1" applyProtection="1">
      <alignment horizontal="center" vertical="center"/>
      <protection locked="0"/>
    </xf>
    <xf numFmtId="9" fontId="0" fillId="0" borderId="39" xfId="7" applyFont="1" applyBorder="1" applyAlignment="1" applyProtection="1">
      <alignment horizontal="center" vertical="center"/>
      <protection locked="0"/>
    </xf>
    <xf numFmtId="9" fontId="0" fillId="0" borderId="64" xfId="7" applyFont="1" applyBorder="1" applyAlignment="1" applyProtection="1">
      <alignment horizontal="center" vertical="center"/>
      <protection locked="0"/>
    </xf>
    <xf numFmtId="9" fontId="0" fillId="0" borderId="29" xfId="7" applyFont="1" applyBorder="1" applyAlignment="1" applyProtection="1">
      <alignment horizontal="center" vertical="center"/>
      <protection locked="0"/>
    </xf>
    <xf numFmtId="9" fontId="0" fillId="0" borderId="49" xfId="7" applyFont="1" applyBorder="1" applyAlignment="1" applyProtection="1">
      <alignment horizontal="center" vertical="center"/>
      <protection locked="0"/>
    </xf>
    <xf numFmtId="9" fontId="0" fillId="0" borderId="36" xfId="7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wrapText="1"/>
      <protection hidden="1"/>
    </xf>
    <xf numFmtId="0" fontId="11" fillId="6" borderId="65" xfId="3" applyFont="1" applyFill="1" applyBorder="1" applyAlignment="1" applyProtection="1">
      <alignment horizontal="center" vertical="center"/>
      <protection hidden="1"/>
    </xf>
    <xf numFmtId="0" fontId="11" fillId="6" borderId="66" xfId="3" applyFont="1" applyFill="1" applyBorder="1" applyAlignment="1" applyProtection="1">
      <alignment horizontal="center" vertical="center"/>
      <protection hidden="1"/>
    </xf>
    <xf numFmtId="0" fontId="11" fillId="6" borderId="67" xfId="3" applyFont="1" applyFill="1" applyBorder="1" applyAlignment="1" applyProtection="1">
      <alignment horizontal="center" vertical="center"/>
      <protection hidden="1"/>
    </xf>
    <xf numFmtId="0" fontId="11" fillId="6" borderId="68" xfId="3" applyFont="1" applyFill="1" applyBorder="1" applyAlignment="1" applyProtection="1">
      <alignment horizontal="center" vertical="center"/>
      <protection hidden="1"/>
    </xf>
    <xf numFmtId="0" fontId="11" fillId="6" borderId="69" xfId="3" applyFont="1" applyFill="1" applyBorder="1" applyAlignment="1" applyProtection="1">
      <alignment horizontal="center" vertical="center"/>
      <protection hidden="1"/>
    </xf>
    <xf numFmtId="0" fontId="11" fillId="6" borderId="69" xfId="3" applyFont="1" applyFill="1" applyBorder="1" applyAlignment="1" applyProtection="1">
      <alignment horizontal="center" vertical="center" wrapText="1"/>
      <protection hidden="1"/>
    </xf>
    <xf numFmtId="0" fontId="11" fillId="6" borderId="70" xfId="3" applyFont="1" applyFill="1" applyBorder="1" applyAlignment="1" applyProtection="1">
      <alignment horizontal="center" vertical="center"/>
      <protection hidden="1"/>
    </xf>
    <xf numFmtId="14" fontId="12" fillId="4" borderId="30" xfId="3" applyNumberFormat="1" applyFont="1" applyFill="1" applyBorder="1" applyAlignment="1" applyProtection="1">
      <alignment horizontal="center" vertical="center"/>
      <protection hidden="1"/>
    </xf>
    <xf numFmtId="14" fontId="12" fillId="4" borderId="19" xfId="3" applyNumberFormat="1" applyFont="1" applyFill="1" applyBorder="1" applyAlignment="1" applyProtection="1">
      <alignment horizontal="center" vertical="center"/>
      <protection hidden="1"/>
    </xf>
    <xf numFmtId="2" fontId="12" fillId="4" borderId="19" xfId="4" applyNumberFormat="1" applyFont="1" applyFill="1" applyBorder="1" applyAlignment="1" applyProtection="1">
      <alignment horizontal="center" vertical="center"/>
      <protection hidden="1"/>
    </xf>
    <xf numFmtId="0" fontId="12" fillId="4" borderId="20" xfId="0" applyFont="1" applyFill="1" applyBorder="1" applyAlignment="1" applyProtection="1">
      <alignment horizontal="center" vertical="center"/>
      <protection hidden="1"/>
    </xf>
    <xf numFmtId="14" fontId="12" fillId="4" borderId="9" xfId="3" applyNumberFormat="1" applyFont="1" applyFill="1" applyBorder="1" applyAlignment="1" applyProtection="1">
      <alignment horizontal="center" vertical="center"/>
      <protection hidden="1"/>
    </xf>
    <xf numFmtId="14" fontId="12" fillId="4" borderId="10" xfId="3" applyNumberFormat="1" applyFont="1" applyFill="1" applyBorder="1" applyAlignment="1" applyProtection="1">
      <alignment horizontal="center" vertical="center"/>
      <protection hidden="1"/>
    </xf>
    <xf numFmtId="14" fontId="0" fillId="0" borderId="0" xfId="0" applyNumberFormat="1" applyProtection="1">
      <protection hidden="1"/>
    </xf>
    <xf numFmtId="0" fontId="4" fillId="0" borderId="0" xfId="3" applyProtection="1">
      <protection hidden="1"/>
    </xf>
    <xf numFmtId="0" fontId="12" fillId="9" borderId="2" xfId="0" applyFont="1" applyFill="1" applyBorder="1" applyAlignment="1" applyProtection="1">
      <alignment horizontal="center" vertical="center" wrapText="1"/>
      <protection hidden="1"/>
    </xf>
    <xf numFmtId="0" fontId="16" fillId="6" borderId="2" xfId="0" applyFont="1" applyFill="1" applyBorder="1" applyAlignment="1" applyProtection="1">
      <alignment horizontal="center" vertical="center" wrapText="1" readingOrder="1"/>
      <protection hidden="1"/>
    </xf>
    <xf numFmtId="0" fontId="17" fillId="9" borderId="2" xfId="0" applyFont="1" applyFill="1" applyBorder="1" applyAlignment="1" applyProtection="1">
      <alignment horizontal="center" vertical="center" wrapText="1" readingOrder="1"/>
      <protection hidden="1"/>
    </xf>
    <xf numFmtId="0" fontId="16" fillId="10" borderId="13" xfId="0" applyFont="1" applyFill="1" applyBorder="1" applyAlignment="1" applyProtection="1">
      <alignment horizontal="center" vertical="center" wrapText="1" readingOrder="1"/>
      <protection hidden="1"/>
    </xf>
    <xf numFmtId="0" fontId="17" fillId="9" borderId="13" xfId="0" applyFont="1" applyFill="1" applyBorder="1" applyAlignment="1" applyProtection="1">
      <alignment horizontal="center" vertical="center" wrapText="1" readingOrder="1"/>
      <protection hidden="1"/>
    </xf>
    <xf numFmtId="0" fontId="18" fillId="9" borderId="13" xfId="0" applyFont="1" applyFill="1" applyBorder="1" applyAlignment="1" applyProtection="1">
      <alignment horizontal="center" vertical="center" wrapText="1" readingOrder="1"/>
      <protection hidden="1"/>
    </xf>
    <xf numFmtId="0" fontId="28" fillId="0" borderId="0" xfId="0" applyFont="1" applyProtection="1">
      <protection hidden="1"/>
    </xf>
    <xf numFmtId="14" fontId="4" fillId="0" borderId="0" xfId="3" applyNumberFormat="1" applyProtection="1">
      <protection hidden="1"/>
    </xf>
    <xf numFmtId="0" fontId="19" fillId="0" borderId="0" xfId="0" applyFont="1" applyProtection="1">
      <protection hidden="1"/>
    </xf>
    <xf numFmtId="0" fontId="8" fillId="0" borderId="0" xfId="0" applyFont="1" applyAlignment="1" applyProtection="1">
      <alignment horizontal="justify" vertical="center"/>
      <protection hidden="1"/>
    </xf>
    <xf numFmtId="0" fontId="19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justify" vertical="center"/>
      <protection hidden="1"/>
    </xf>
    <xf numFmtId="0" fontId="26" fillId="13" borderId="0" xfId="0" applyFont="1" applyFill="1" applyBorder="1" applyAlignment="1" applyProtection="1">
      <alignment vertical="center" wrapText="1"/>
      <protection hidden="1"/>
    </xf>
    <xf numFmtId="0" fontId="7" fillId="19" borderId="32" xfId="3" applyFont="1" applyFill="1" applyBorder="1" applyAlignment="1" applyProtection="1">
      <alignment horizontal="center"/>
      <protection hidden="1"/>
    </xf>
    <xf numFmtId="0" fontId="7" fillId="19" borderId="33" xfId="3" applyFont="1" applyFill="1" applyBorder="1" applyAlignment="1" applyProtection="1">
      <alignment horizontal="center"/>
      <protection hidden="1"/>
    </xf>
    <xf numFmtId="9" fontId="28" fillId="0" borderId="1" xfId="7" applyFont="1" applyBorder="1" applyAlignment="1" applyProtection="1">
      <alignment horizontal="center" vertical="center"/>
      <protection locked="0"/>
    </xf>
    <xf numFmtId="9" fontId="28" fillId="0" borderId="8" xfId="7" applyFont="1" applyBorder="1" applyAlignment="1" applyProtection="1">
      <alignment horizontal="center" vertical="center"/>
      <protection locked="0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wrapText="1"/>
      <protection hidden="1"/>
    </xf>
    <xf numFmtId="0" fontId="0" fillId="2" borderId="5" xfId="0" applyFill="1" applyBorder="1" applyAlignment="1" applyProtection="1">
      <alignment wrapText="1"/>
      <protection hidden="1"/>
    </xf>
    <xf numFmtId="0" fontId="0" fillId="2" borderId="0" xfId="0" applyFill="1" applyBorder="1" applyAlignment="1" applyProtection="1">
      <alignment wrapText="1"/>
      <protection hidden="1"/>
    </xf>
    <xf numFmtId="0" fontId="0" fillId="2" borderId="17" xfId="0" applyFill="1" applyBorder="1" applyAlignment="1" applyProtection="1">
      <alignment wrapText="1"/>
      <protection hidden="1"/>
    </xf>
    <xf numFmtId="170" fontId="12" fillId="4" borderId="19" xfId="4" applyNumberFormat="1" applyFont="1" applyFill="1" applyBorder="1" applyAlignment="1" applyProtection="1">
      <alignment horizontal="center" vertical="center"/>
      <protection hidden="1"/>
    </xf>
    <xf numFmtId="170" fontId="12" fillId="4" borderId="1" xfId="4" applyNumberFormat="1" applyFont="1" applyFill="1" applyBorder="1" applyAlignment="1" applyProtection="1">
      <alignment horizontal="center" vertical="center"/>
      <protection hidden="1"/>
    </xf>
    <xf numFmtId="170" fontId="12" fillId="4" borderId="11" xfId="4" applyNumberFormat="1" applyFont="1" applyFill="1" applyBorder="1" applyAlignment="1" applyProtection="1">
      <alignment horizontal="center" vertical="center"/>
      <protection hidden="1"/>
    </xf>
    <xf numFmtId="2" fontId="10" fillId="19" borderId="50" xfId="7" applyNumberFormat="1" applyFont="1" applyFill="1" applyBorder="1" applyAlignment="1" applyProtection="1">
      <alignment horizontal="center" vertical="center"/>
      <protection hidden="1"/>
    </xf>
    <xf numFmtId="14" fontId="12" fillId="0" borderId="30" xfId="3" applyNumberFormat="1" applyFont="1" applyBorder="1" applyAlignment="1" applyProtection="1">
      <alignment horizontal="center" vertical="center"/>
      <protection locked="0"/>
    </xf>
    <xf numFmtId="14" fontId="12" fillId="0" borderId="19" xfId="3" applyNumberFormat="1" applyFont="1" applyBorder="1" applyAlignment="1" applyProtection="1">
      <alignment horizontal="center" vertical="center"/>
      <protection locked="0"/>
    </xf>
    <xf numFmtId="2" fontId="12" fillId="0" borderId="19" xfId="4" applyNumberFormat="1" applyFont="1" applyFill="1" applyBorder="1" applyAlignment="1" applyProtection="1">
      <alignment horizontal="center" vertical="center"/>
      <protection locked="0"/>
    </xf>
    <xf numFmtId="168" fontId="12" fillId="0" borderId="19" xfId="9" applyNumberFormat="1" applyFont="1" applyBorder="1" applyAlignment="1" applyProtection="1">
      <alignment horizontal="right" vertical="center"/>
      <protection locked="0"/>
    </xf>
    <xf numFmtId="168" fontId="12" fillId="0" borderId="20" xfId="9" applyNumberFormat="1" applyFont="1" applyBorder="1" applyAlignment="1" applyProtection="1">
      <alignment horizontal="right" vertical="center"/>
      <protection locked="0"/>
    </xf>
    <xf numFmtId="14" fontId="12" fillId="0" borderId="38" xfId="3" applyNumberFormat="1" applyFont="1" applyBorder="1" applyAlignment="1" applyProtection="1">
      <alignment horizontal="center" vertical="center"/>
      <protection locked="0"/>
    </xf>
    <xf numFmtId="14" fontId="12" fillId="0" borderId="55" xfId="3" applyNumberFormat="1" applyFont="1" applyBorder="1" applyAlignment="1" applyProtection="1">
      <alignment horizontal="center" vertical="center"/>
      <protection locked="0"/>
    </xf>
    <xf numFmtId="14" fontId="12" fillId="0" borderId="56" xfId="3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protection hidden="1"/>
    </xf>
    <xf numFmtId="0" fontId="10" fillId="19" borderId="50" xfId="3" applyFont="1" applyFill="1" applyBorder="1" applyAlignment="1" applyProtection="1">
      <alignment horizontal="center" vertical="center"/>
      <protection hidden="1"/>
    </xf>
    <xf numFmtId="2" fontId="10" fillId="19" borderId="50" xfId="7" applyNumberFormat="1" applyFont="1" applyFill="1" applyBorder="1" applyAlignment="1" applyProtection="1">
      <alignment vertical="center"/>
      <protection hidden="1"/>
    </xf>
    <xf numFmtId="0" fontId="8" fillId="0" borderId="0" xfId="0" applyFont="1"/>
    <xf numFmtId="165" fontId="12" fillId="0" borderId="19" xfId="4" applyNumberFormat="1" applyFont="1" applyFill="1" applyBorder="1" applyAlignment="1" applyProtection="1">
      <alignment horizontal="center" vertical="center"/>
      <protection locked="0"/>
    </xf>
    <xf numFmtId="168" fontId="12" fillId="0" borderId="19" xfId="4" applyNumberFormat="1" applyFont="1" applyBorder="1" applyAlignment="1" applyProtection="1">
      <alignment horizontal="center" vertical="center"/>
      <protection locked="0"/>
    </xf>
    <xf numFmtId="168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9" xfId="3" applyNumberFormat="1" applyFont="1" applyBorder="1" applyAlignment="1" applyProtection="1">
      <alignment horizontal="center" vertical="center"/>
      <protection locked="0"/>
    </xf>
    <xf numFmtId="14" fontId="12" fillId="0" borderId="10" xfId="3" applyNumberFormat="1" applyFont="1" applyBorder="1" applyAlignment="1" applyProtection="1">
      <alignment horizontal="center" vertical="center"/>
      <protection locked="0"/>
    </xf>
    <xf numFmtId="0" fontId="28" fillId="0" borderId="2" xfId="8" quotePrefix="1" applyFont="1" applyBorder="1" applyProtection="1">
      <protection hidden="1"/>
    </xf>
    <xf numFmtId="10" fontId="12" fillId="0" borderId="19" xfId="7" applyNumberFormat="1" applyFont="1" applyBorder="1" applyAlignment="1" applyProtection="1">
      <alignment horizontal="center" vertical="center"/>
      <protection locked="0"/>
    </xf>
    <xf numFmtId="14" fontId="12" fillId="0" borderId="19" xfId="3" applyNumberFormat="1" applyFont="1" applyBorder="1" applyAlignment="1" applyProtection="1">
      <alignment horizontal="center" vertical="center" wrapText="1"/>
      <protection locked="0"/>
    </xf>
    <xf numFmtId="14" fontId="12" fillId="18" borderId="19" xfId="3" quotePrefix="1" applyNumberFormat="1" applyFont="1" applyFill="1" applyBorder="1" applyAlignment="1" applyProtection="1">
      <alignment horizontal="center" vertical="center"/>
      <protection hidden="1"/>
    </xf>
    <xf numFmtId="0" fontId="12" fillId="18" borderId="20" xfId="4" quotePrefix="1" applyNumberFormat="1" applyFont="1" applyFill="1" applyBorder="1" applyAlignment="1" applyProtection="1">
      <alignment horizontal="center" vertical="center" wrapText="1"/>
      <protection hidden="1"/>
    </xf>
    <xf numFmtId="14" fontId="12" fillId="0" borderId="69" xfId="3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1" fillId="0" borderId="20" xfId="3" applyFont="1" applyBorder="1" applyAlignment="1" applyProtection="1">
      <alignment horizontal="center" vertical="center"/>
      <protection locked="0"/>
    </xf>
    <xf numFmtId="0" fontId="11" fillId="0" borderId="12" xfId="3" applyFont="1" applyBorder="1" applyAlignment="1" applyProtection="1">
      <alignment horizontal="center" vertical="center"/>
      <protection locked="0"/>
    </xf>
    <xf numFmtId="0" fontId="11" fillId="0" borderId="30" xfId="3" applyFont="1" applyFill="1" applyBorder="1" applyAlignment="1" applyProtection="1">
      <alignment horizontal="center" vertical="center" wrapText="1"/>
      <protection locked="0"/>
    </xf>
    <xf numFmtId="0" fontId="11" fillId="0" borderId="10" xfId="3" applyFont="1" applyFill="1" applyBorder="1" applyAlignment="1" applyProtection="1">
      <alignment horizontal="center" vertical="center" wrapText="1"/>
      <protection locked="0"/>
    </xf>
    <xf numFmtId="14" fontId="8" fillId="0" borderId="43" xfId="0" applyNumberFormat="1" applyFont="1" applyBorder="1" applyAlignment="1" applyProtection="1">
      <alignment horizontal="center" vertical="center"/>
      <protection locked="0"/>
    </xf>
    <xf numFmtId="168" fontId="8" fillId="0" borderId="43" xfId="0" applyNumberFormat="1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168" fontId="8" fillId="0" borderId="1" xfId="0" applyNumberFormat="1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168" fontId="8" fillId="0" borderId="11" xfId="0" applyNumberFormat="1" applyFont="1" applyBorder="1" applyAlignment="1" applyProtection="1">
      <alignment horizontal="center" vertical="center"/>
      <protection locked="0"/>
    </xf>
    <xf numFmtId="0" fontId="12" fillId="0" borderId="43" xfId="3" applyNumberFormat="1" applyFont="1" applyBorder="1" applyAlignment="1" applyProtection="1">
      <alignment horizontal="center" vertical="center"/>
      <protection locked="0"/>
    </xf>
    <xf numFmtId="168" fontId="12" fillId="0" borderId="43" xfId="3" applyNumberFormat="1" applyFont="1" applyBorder="1" applyAlignment="1" applyProtection="1">
      <alignment horizontal="center" vertical="center"/>
      <protection locked="0"/>
    </xf>
    <xf numFmtId="0" fontId="12" fillId="0" borderId="9" xfId="3" applyFont="1" applyBorder="1" applyAlignment="1" applyProtection="1">
      <alignment horizontal="center" vertical="center"/>
      <protection locked="0"/>
    </xf>
    <xf numFmtId="0" fontId="12" fillId="0" borderId="1" xfId="3" applyFont="1" applyBorder="1" applyAlignment="1" applyProtection="1">
      <alignment horizontal="center" vertical="center"/>
      <protection locked="0"/>
    </xf>
    <xf numFmtId="9" fontId="12" fillId="0" borderId="1" xfId="7" applyFont="1" applyBorder="1" applyAlignment="1" applyProtection="1">
      <alignment horizontal="center" vertical="center"/>
      <protection locked="0"/>
    </xf>
    <xf numFmtId="168" fontId="12" fillId="0" borderId="1" xfId="3" applyNumberFormat="1" applyFont="1" applyBorder="1" applyAlignment="1" applyProtection="1">
      <alignment horizontal="center" vertical="center"/>
      <protection locked="0"/>
    </xf>
    <xf numFmtId="0" fontId="12" fillId="0" borderId="10" xfId="3" applyFont="1" applyBorder="1" applyAlignment="1" applyProtection="1">
      <alignment horizontal="center" vertical="center"/>
      <protection locked="0"/>
    </xf>
    <xf numFmtId="0" fontId="12" fillId="0" borderId="11" xfId="3" applyFont="1" applyBorder="1" applyAlignment="1" applyProtection="1">
      <alignment horizontal="center" vertical="center"/>
      <protection locked="0"/>
    </xf>
    <xf numFmtId="9" fontId="12" fillId="0" borderId="11" xfId="7" applyFont="1" applyBorder="1" applyAlignment="1" applyProtection="1">
      <alignment horizontal="center" vertical="center"/>
      <protection locked="0"/>
    </xf>
    <xf numFmtId="168" fontId="12" fillId="0" borderId="11" xfId="3" applyNumberFormat="1" applyFont="1" applyBorder="1" applyAlignment="1" applyProtection="1">
      <alignment horizontal="center" vertical="center"/>
      <protection locked="0"/>
    </xf>
    <xf numFmtId="2" fontId="12" fillId="4" borderId="45" xfId="3" applyNumberFormat="1" applyFont="1" applyFill="1" applyBorder="1" applyAlignment="1" applyProtection="1">
      <alignment horizontal="center" vertical="center"/>
      <protection hidden="1"/>
    </xf>
    <xf numFmtId="2" fontId="12" fillId="4" borderId="36" xfId="3" applyNumberFormat="1" applyFont="1" applyFill="1" applyBorder="1" applyAlignment="1" applyProtection="1">
      <alignment horizontal="center" vertical="center"/>
      <protection hidden="1"/>
    </xf>
    <xf numFmtId="2" fontId="12" fillId="4" borderId="37" xfId="3" applyNumberFormat="1" applyFont="1" applyFill="1" applyBorder="1" applyAlignment="1" applyProtection="1">
      <alignment horizontal="center" vertical="center"/>
      <protection hidden="1"/>
    </xf>
    <xf numFmtId="0" fontId="8" fillId="0" borderId="9" xfId="0" applyFont="1" applyBorder="1" applyAlignment="1" applyProtection="1">
      <alignment vertic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168" fontId="8" fillId="0" borderId="1" xfId="0" applyNumberFormat="1" applyFont="1" applyBorder="1" applyAlignment="1" applyProtection="1">
      <alignment vertical="center"/>
      <protection locked="0"/>
    </xf>
    <xf numFmtId="0" fontId="8" fillId="0" borderId="10" xfId="0" applyFont="1" applyBorder="1" applyAlignment="1" applyProtection="1">
      <alignment vertical="center"/>
      <protection locked="0"/>
    </xf>
    <xf numFmtId="0" fontId="8" fillId="0" borderId="11" xfId="0" applyFont="1" applyBorder="1" applyAlignment="1" applyProtection="1">
      <alignment vertical="center"/>
      <protection locked="0"/>
    </xf>
    <xf numFmtId="168" fontId="8" fillId="0" borderId="11" xfId="0" applyNumberFormat="1" applyFont="1" applyBorder="1" applyAlignment="1" applyProtection="1">
      <alignment vertical="center"/>
      <protection locked="0"/>
    </xf>
    <xf numFmtId="0" fontId="11" fillId="0" borderId="20" xfId="3" applyFont="1" applyFill="1" applyBorder="1" applyAlignment="1" applyProtection="1">
      <alignment horizontal="center" vertical="center"/>
      <protection locked="0"/>
    </xf>
    <xf numFmtId="0" fontId="11" fillId="0" borderId="12" xfId="3" applyFont="1" applyFill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168" fontId="12" fillId="0" borderId="1" xfId="0" applyNumberFormat="1" applyFont="1" applyBorder="1" applyAlignment="1" applyProtection="1">
      <alignment horizontal="center" vertical="center"/>
      <protection locked="0"/>
    </xf>
    <xf numFmtId="0" fontId="12" fillId="0" borderId="1" xfId="3" applyFont="1" applyFill="1" applyBorder="1" applyProtection="1">
      <protection hidden="1"/>
    </xf>
    <xf numFmtId="0" fontId="12" fillId="0" borderId="1" xfId="3" applyFont="1" applyBorder="1" applyProtection="1">
      <protection hidden="1"/>
    </xf>
    <xf numFmtId="171" fontId="4" fillId="0" borderId="0" xfId="3" applyNumberFormat="1" applyProtection="1">
      <protection hidden="1"/>
    </xf>
    <xf numFmtId="2" fontId="4" fillId="0" borderId="0" xfId="3" applyNumberFormat="1" applyProtection="1">
      <protection hidden="1"/>
    </xf>
    <xf numFmtId="0" fontId="11" fillId="0" borderId="8" xfId="3" applyFont="1" applyFill="1" applyBorder="1" applyAlignment="1" applyProtection="1">
      <alignment horizontal="center" vertical="center" wrapText="1"/>
      <protection locked="0"/>
    </xf>
    <xf numFmtId="0" fontId="11" fillId="0" borderId="12" xfId="3" applyFont="1" applyFill="1" applyBorder="1" applyAlignment="1" applyProtection="1">
      <alignment horizontal="center" vertical="center" wrapText="1"/>
      <protection locked="0"/>
    </xf>
    <xf numFmtId="2" fontId="0" fillId="0" borderId="0" xfId="0" applyNumberFormat="1" applyProtection="1">
      <protection hidden="1"/>
    </xf>
    <xf numFmtId="14" fontId="12" fillId="21" borderId="19" xfId="3" quotePrefix="1" applyNumberFormat="1" applyFont="1" applyFill="1" applyBorder="1" applyAlignment="1" applyProtection="1">
      <alignment horizontal="center" vertical="center"/>
      <protection hidden="1"/>
    </xf>
    <xf numFmtId="0" fontId="9" fillId="21" borderId="19" xfId="0" applyFont="1" applyFill="1" applyBorder="1" applyAlignment="1" applyProtection="1">
      <alignment horizontal="center" vertical="center" wrapText="1"/>
      <protection hidden="1"/>
    </xf>
    <xf numFmtId="0" fontId="9" fillId="21" borderId="20" xfId="0" applyFont="1" applyFill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locked="0"/>
    </xf>
    <xf numFmtId="0" fontId="13" fillId="0" borderId="27" xfId="8" applyBorder="1" applyProtection="1">
      <protection hidden="1"/>
    </xf>
    <xf numFmtId="0" fontId="13" fillId="0" borderId="24" xfId="8" applyBorder="1" applyProtection="1">
      <protection hidden="1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30" xfId="0" applyFont="1" applyBorder="1" applyAlignment="1" applyProtection="1">
      <alignment horizontal="center" vertical="center"/>
      <protection locked="0"/>
    </xf>
    <xf numFmtId="14" fontId="8" fillId="0" borderId="19" xfId="0" applyNumberFormat="1" applyFont="1" applyBorder="1" applyAlignment="1" applyProtection="1">
      <alignment horizontal="center" vertical="center"/>
      <protection locked="0"/>
    </xf>
    <xf numFmtId="168" fontId="8" fillId="0" borderId="19" xfId="0" applyNumberFormat="1" applyFont="1" applyBorder="1" applyAlignment="1" applyProtection="1">
      <alignment horizontal="center" vertical="center"/>
      <protection locked="0"/>
    </xf>
    <xf numFmtId="168" fontId="8" fillId="0" borderId="20" xfId="0" applyNumberFormat="1" applyFont="1" applyBorder="1" applyAlignment="1" applyProtection="1">
      <alignment horizontal="center" vertical="center"/>
      <protection locked="0"/>
    </xf>
    <xf numFmtId="168" fontId="8" fillId="0" borderId="39" xfId="0" applyNumberFormat="1" applyFont="1" applyBorder="1" applyAlignment="1" applyProtection="1">
      <alignment horizontal="center" vertical="center"/>
      <protection locked="0"/>
    </xf>
    <xf numFmtId="14" fontId="8" fillId="0" borderId="56" xfId="0" applyNumberFormat="1" applyFont="1" applyBorder="1" applyAlignment="1" applyProtection="1">
      <alignment horizontal="center" vertical="center"/>
      <protection locked="0"/>
    </xf>
    <xf numFmtId="168" fontId="8" fillId="0" borderId="56" xfId="0" applyNumberFormat="1" applyFont="1" applyBorder="1" applyAlignment="1" applyProtection="1">
      <alignment horizontal="center" vertical="center"/>
      <protection locked="0"/>
    </xf>
    <xf numFmtId="168" fontId="8" fillId="0" borderId="57" xfId="0" applyNumberFormat="1" applyFont="1" applyBorder="1" applyAlignment="1" applyProtection="1">
      <alignment horizontal="center" vertical="center"/>
      <protection locked="0"/>
    </xf>
    <xf numFmtId="0" fontId="12" fillId="0" borderId="30" xfId="3" applyFont="1" applyBorder="1" applyAlignment="1" applyProtection="1">
      <alignment horizontal="center" vertical="center"/>
      <protection locked="0"/>
    </xf>
    <xf numFmtId="0" fontId="12" fillId="0" borderId="19" xfId="3" applyNumberFormat="1" applyFont="1" applyBorder="1" applyAlignment="1" applyProtection="1">
      <alignment horizontal="center" vertical="center"/>
      <protection locked="0"/>
    </xf>
    <xf numFmtId="9" fontId="12" fillId="0" borderId="19" xfId="7" applyFont="1" applyBorder="1" applyAlignment="1" applyProtection="1">
      <alignment horizontal="center" vertical="center"/>
      <protection locked="0"/>
    </xf>
    <xf numFmtId="0" fontId="12" fillId="0" borderId="19" xfId="3" applyFont="1" applyBorder="1" applyAlignment="1" applyProtection="1">
      <alignment horizontal="center" vertical="center"/>
      <protection locked="0"/>
    </xf>
    <xf numFmtId="168" fontId="12" fillId="0" borderId="19" xfId="3" applyNumberFormat="1" applyFont="1" applyBorder="1" applyAlignment="1" applyProtection="1">
      <alignment horizontal="center" vertical="center"/>
      <protection locked="0"/>
    </xf>
    <xf numFmtId="168" fontId="12" fillId="0" borderId="20" xfId="3" applyNumberFormat="1" applyFont="1" applyBorder="1" applyAlignment="1" applyProtection="1">
      <alignment horizontal="center" vertical="center"/>
      <protection locked="0"/>
    </xf>
    <xf numFmtId="168" fontId="12" fillId="0" borderId="39" xfId="3" applyNumberFormat="1" applyFont="1" applyBorder="1" applyAlignment="1" applyProtection="1">
      <alignment horizontal="center" vertical="center"/>
      <protection locked="0"/>
    </xf>
    <xf numFmtId="168" fontId="12" fillId="0" borderId="56" xfId="3" applyNumberFormat="1" applyFont="1" applyBorder="1" applyAlignment="1" applyProtection="1">
      <alignment horizontal="center" vertical="center"/>
      <protection locked="0"/>
    </xf>
    <xf numFmtId="168" fontId="12" fillId="0" borderId="57" xfId="3" applyNumberFormat="1" applyFont="1" applyBorder="1" applyAlignment="1" applyProtection="1">
      <alignment horizontal="center" vertical="center"/>
      <protection locked="0"/>
    </xf>
    <xf numFmtId="14" fontId="12" fillId="0" borderId="71" xfId="3" applyNumberFormat="1" applyFont="1" applyBorder="1" applyAlignment="1" applyProtection="1">
      <alignment horizontal="center" vertical="center"/>
      <protection locked="0"/>
    </xf>
    <xf numFmtId="14" fontId="12" fillId="0" borderId="60" xfId="3" applyNumberFormat="1" applyFont="1" applyBorder="1" applyAlignment="1" applyProtection="1">
      <alignment horizontal="center" vertical="center"/>
      <protection locked="0"/>
    </xf>
    <xf numFmtId="9" fontId="12" fillId="0" borderId="69" xfId="7" applyFont="1" applyBorder="1" applyAlignment="1" applyProtection="1">
      <alignment horizontal="center" vertical="center"/>
      <protection locked="0"/>
    </xf>
    <xf numFmtId="0" fontId="11" fillId="15" borderId="72" xfId="3" applyFont="1" applyFill="1" applyBorder="1" applyAlignment="1" applyProtection="1">
      <alignment horizontal="center" vertical="center" wrapText="1"/>
      <protection hidden="1"/>
    </xf>
    <xf numFmtId="0" fontId="11" fillId="15" borderId="69" xfId="3" applyFont="1" applyFill="1" applyBorder="1" applyAlignment="1" applyProtection="1">
      <alignment horizontal="center" vertical="center"/>
      <protection hidden="1"/>
    </xf>
    <xf numFmtId="0" fontId="11" fillId="15" borderId="69" xfId="3" applyFont="1" applyFill="1" applyBorder="1" applyAlignment="1" applyProtection="1">
      <alignment horizontal="center" vertical="center" wrapText="1"/>
      <protection hidden="1"/>
    </xf>
    <xf numFmtId="0" fontId="11" fillId="15" borderId="70" xfId="3" applyFont="1" applyFill="1" applyBorder="1" applyAlignment="1" applyProtection="1">
      <alignment horizontal="center" vertical="center" wrapText="1"/>
      <protection hidden="1"/>
    </xf>
    <xf numFmtId="0" fontId="12" fillId="0" borderId="56" xfId="3" applyNumberFormat="1" applyFont="1" applyBorder="1" applyAlignment="1" applyProtection="1">
      <alignment horizontal="center" vertical="center"/>
      <protection locked="0"/>
    </xf>
    <xf numFmtId="0" fontId="12" fillId="0" borderId="1" xfId="3" applyFont="1" applyBorder="1" applyProtection="1">
      <protection locked="0"/>
    </xf>
    <xf numFmtId="0" fontId="11" fillId="11" borderId="72" xfId="3" applyFont="1" applyFill="1" applyBorder="1" applyAlignment="1" applyProtection="1">
      <alignment horizontal="left" vertical="center" wrapText="1"/>
      <protection hidden="1"/>
    </xf>
    <xf numFmtId="0" fontId="11" fillId="11" borderId="69" xfId="3" applyFont="1" applyFill="1" applyBorder="1" applyAlignment="1" applyProtection="1">
      <alignment horizontal="left" vertical="center"/>
      <protection hidden="1"/>
    </xf>
    <xf numFmtId="0" fontId="11" fillId="11" borderId="69" xfId="3" applyFont="1" applyFill="1" applyBorder="1" applyAlignment="1" applyProtection="1">
      <alignment horizontal="center" vertical="center" wrapText="1"/>
      <protection hidden="1"/>
    </xf>
    <xf numFmtId="0" fontId="11" fillId="11" borderId="70" xfId="3" applyFont="1" applyFill="1" applyBorder="1" applyAlignment="1" applyProtection="1">
      <alignment horizontal="center" vertical="center" wrapText="1"/>
      <protection hidden="1"/>
    </xf>
    <xf numFmtId="168" fontId="8" fillId="0" borderId="8" xfId="0" applyNumberFormat="1" applyFont="1" applyBorder="1" applyAlignment="1" applyProtection="1">
      <alignment horizontal="center" vertical="center"/>
      <protection locked="0"/>
    </xf>
    <xf numFmtId="168" fontId="8" fillId="0" borderId="12" xfId="0" applyNumberFormat="1" applyFont="1" applyBorder="1" applyAlignment="1" applyProtection="1">
      <alignment horizontal="center" vertical="center"/>
      <protection locked="0"/>
    </xf>
    <xf numFmtId="0" fontId="11" fillId="11" borderId="69" xfId="3" applyFont="1" applyFill="1" applyBorder="1" applyAlignment="1" applyProtection="1">
      <alignment horizontal="left" vertical="center" wrapText="1"/>
      <protection hidden="1"/>
    </xf>
    <xf numFmtId="0" fontId="11" fillId="11" borderId="70" xfId="3" applyFont="1" applyFill="1" applyBorder="1" applyAlignment="1" applyProtection="1">
      <alignment horizontal="left" vertical="center" wrapText="1"/>
      <protection hidden="1"/>
    </xf>
    <xf numFmtId="168" fontId="12" fillId="0" borderId="8" xfId="3" applyNumberFormat="1" applyFont="1" applyBorder="1" applyAlignment="1" applyProtection="1">
      <alignment horizontal="center" vertical="center"/>
      <protection locked="0"/>
    </xf>
    <xf numFmtId="168" fontId="12" fillId="0" borderId="12" xfId="3" applyNumberFormat="1" applyFont="1" applyBorder="1" applyAlignment="1" applyProtection="1">
      <alignment horizontal="center" vertical="center"/>
      <protection locked="0"/>
    </xf>
    <xf numFmtId="0" fontId="8" fillId="0" borderId="30" xfId="0" applyFont="1" applyBorder="1" applyAlignment="1" applyProtection="1">
      <alignment vertical="center"/>
      <protection locked="0"/>
    </xf>
    <xf numFmtId="0" fontId="8" fillId="0" borderId="19" xfId="0" applyFont="1" applyBorder="1" applyAlignment="1" applyProtection="1">
      <alignment vertical="center"/>
      <protection locked="0"/>
    </xf>
    <xf numFmtId="168" fontId="8" fillId="0" borderId="19" xfId="0" applyNumberFormat="1" applyFont="1" applyBorder="1" applyAlignment="1" applyProtection="1">
      <alignment vertical="center"/>
      <protection locked="0"/>
    </xf>
    <xf numFmtId="168" fontId="8" fillId="0" borderId="20" xfId="0" applyNumberFormat="1" applyFont="1" applyBorder="1" applyAlignment="1" applyProtection="1">
      <alignment vertical="center"/>
      <protection locked="0"/>
    </xf>
    <xf numFmtId="168" fontId="8" fillId="0" borderId="8" xfId="0" applyNumberFormat="1" applyFont="1" applyBorder="1" applyAlignment="1" applyProtection="1">
      <alignment vertical="center"/>
      <protection locked="0"/>
    </xf>
    <xf numFmtId="168" fontId="8" fillId="0" borderId="12" xfId="0" applyNumberFormat="1" applyFont="1" applyBorder="1" applyAlignment="1" applyProtection="1">
      <alignment vertical="center"/>
      <protection locked="0"/>
    </xf>
    <xf numFmtId="0" fontId="38" fillId="2" borderId="5" xfId="0" applyFont="1" applyFill="1" applyBorder="1" applyAlignment="1" applyProtection="1">
      <alignment vertical="center" wrapText="1"/>
      <protection hidden="1"/>
    </xf>
    <xf numFmtId="0" fontId="38" fillId="2" borderId="0" xfId="0" applyFont="1" applyFill="1" applyBorder="1" applyAlignment="1" applyProtection="1">
      <alignment vertical="center" wrapText="1"/>
      <protection hidden="1"/>
    </xf>
    <xf numFmtId="0" fontId="38" fillId="2" borderId="17" xfId="0" applyFont="1" applyFill="1" applyBorder="1" applyAlignment="1" applyProtection="1">
      <alignment vertical="center" wrapText="1"/>
      <protection hidden="1"/>
    </xf>
    <xf numFmtId="0" fontId="34" fillId="2" borderId="14" xfId="0" applyFont="1" applyFill="1" applyBorder="1" applyAlignment="1" applyProtection="1">
      <alignment horizontal="justify" vertical="justify" wrapText="1"/>
      <protection hidden="1"/>
    </xf>
    <xf numFmtId="0" fontId="34" fillId="2" borderId="5" xfId="0" applyFont="1" applyFill="1" applyBorder="1" applyAlignment="1" applyProtection="1">
      <alignment horizontal="justify" vertical="justify" wrapText="1"/>
      <protection hidden="1"/>
    </xf>
    <xf numFmtId="0" fontId="34" fillId="2" borderId="7" xfId="0" applyFont="1" applyFill="1" applyBorder="1" applyAlignment="1" applyProtection="1">
      <alignment horizontal="justify" vertical="justify" wrapText="1"/>
      <protection hidden="1"/>
    </xf>
    <xf numFmtId="0" fontId="34" fillId="2" borderId="0" xfId="0" applyFont="1" applyFill="1" applyBorder="1" applyAlignment="1" applyProtection="1">
      <alignment horizontal="justify" vertical="justify" wrapText="1"/>
      <protection hidden="1"/>
    </xf>
    <xf numFmtId="0" fontId="34" fillId="2" borderId="16" xfId="0" applyFont="1" applyFill="1" applyBorder="1" applyAlignment="1" applyProtection="1">
      <alignment horizontal="justify" vertical="justify" wrapText="1"/>
      <protection hidden="1"/>
    </xf>
    <xf numFmtId="0" fontId="34" fillId="2" borderId="17" xfId="0" applyFont="1" applyFill="1" applyBorder="1" applyAlignment="1" applyProtection="1">
      <alignment horizontal="justify" vertical="justify" wrapText="1"/>
      <protection hidden="1"/>
    </xf>
    <xf numFmtId="0" fontId="39" fillId="2" borderId="14" xfId="0" applyFont="1" applyFill="1" applyBorder="1" applyAlignment="1" applyProtection="1">
      <alignment horizontal="left" vertical="center" wrapText="1"/>
      <protection hidden="1"/>
    </xf>
    <xf numFmtId="0" fontId="39" fillId="2" borderId="5" xfId="0" applyFont="1" applyFill="1" applyBorder="1" applyAlignment="1" applyProtection="1">
      <alignment horizontal="left" vertical="center" wrapText="1"/>
      <protection hidden="1"/>
    </xf>
    <xf numFmtId="0" fontId="39" fillId="2" borderId="7" xfId="0" applyFont="1" applyFill="1" applyBorder="1" applyAlignment="1" applyProtection="1">
      <alignment horizontal="left" vertical="center" wrapText="1"/>
      <protection hidden="1"/>
    </xf>
    <xf numFmtId="0" fontId="39" fillId="2" borderId="0" xfId="0" applyFont="1" applyFill="1" applyBorder="1" applyAlignment="1" applyProtection="1">
      <alignment horizontal="left" vertical="center" wrapText="1"/>
      <protection hidden="1"/>
    </xf>
    <xf numFmtId="0" fontId="38" fillId="2" borderId="14" xfId="0" applyFont="1" applyFill="1" applyBorder="1" applyAlignment="1" applyProtection="1">
      <alignment horizontal="center" vertical="center" wrapText="1"/>
      <protection hidden="1"/>
    </xf>
    <xf numFmtId="0" fontId="38" fillId="2" borderId="5" xfId="0" applyFont="1" applyFill="1" applyBorder="1" applyAlignment="1" applyProtection="1">
      <alignment horizontal="center" vertical="center" wrapText="1"/>
      <protection hidden="1"/>
    </xf>
    <xf numFmtId="0" fontId="38" fillId="2" borderId="7" xfId="0" applyFont="1" applyFill="1" applyBorder="1" applyAlignment="1" applyProtection="1">
      <alignment horizontal="center" vertical="center" wrapText="1"/>
      <protection hidden="1"/>
    </xf>
    <xf numFmtId="0" fontId="38" fillId="2" borderId="0" xfId="0" applyFont="1" applyFill="1" applyBorder="1" applyAlignment="1" applyProtection="1">
      <alignment horizontal="center" vertical="center" wrapText="1"/>
      <protection hidden="1"/>
    </xf>
    <xf numFmtId="0" fontId="38" fillId="2" borderId="16" xfId="0" applyFont="1" applyFill="1" applyBorder="1" applyAlignment="1" applyProtection="1">
      <alignment horizontal="center" vertical="center" wrapText="1"/>
      <protection hidden="1"/>
    </xf>
    <xf numFmtId="0" fontId="38" fillId="2" borderId="17" xfId="0" applyFont="1" applyFill="1" applyBorder="1" applyAlignment="1" applyProtection="1">
      <alignment horizontal="center" vertical="center" wrapText="1"/>
      <protection hidden="1"/>
    </xf>
    <xf numFmtId="0" fontId="10" fillId="7" borderId="0" xfId="0" applyFont="1" applyFill="1" applyBorder="1" applyAlignment="1" applyProtection="1">
      <alignment horizontal="left" vertical="center"/>
      <protection hidden="1"/>
    </xf>
    <xf numFmtId="9" fontId="33" fillId="19" borderId="31" xfId="7" applyFont="1" applyFill="1" applyBorder="1" applyAlignment="1" applyProtection="1">
      <alignment horizontal="left" vertical="center" wrapText="1"/>
      <protection hidden="1"/>
    </xf>
    <xf numFmtId="9" fontId="33" fillId="19" borderId="32" xfId="7" applyFont="1" applyFill="1" applyBorder="1" applyAlignment="1" applyProtection="1">
      <alignment horizontal="left" vertical="center" wrapText="1"/>
      <protection hidden="1"/>
    </xf>
    <xf numFmtId="9" fontId="33" fillId="19" borderId="33" xfId="7" applyFont="1" applyFill="1" applyBorder="1" applyAlignment="1" applyProtection="1">
      <alignment horizontal="left" vertical="center" wrapText="1"/>
      <protection hidden="1"/>
    </xf>
    <xf numFmtId="0" fontId="10" fillId="14" borderId="31" xfId="3" applyFont="1" applyFill="1" applyBorder="1" applyAlignment="1" applyProtection="1">
      <alignment horizontal="left" vertical="center"/>
      <protection hidden="1"/>
    </xf>
    <xf numFmtId="0" fontId="10" fillId="14" borderId="32" xfId="3" applyFont="1" applyFill="1" applyBorder="1" applyAlignment="1" applyProtection="1">
      <alignment horizontal="left" vertical="center"/>
      <protection hidden="1"/>
    </xf>
    <xf numFmtId="0" fontId="29" fillId="15" borderId="40" xfId="0" applyFont="1" applyFill="1" applyBorder="1" applyAlignment="1" applyProtection="1">
      <alignment horizontal="center" vertical="center" wrapText="1"/>
      <protection hidden="1"/>
    </xf>
    <xf numFmtId="0" fontId="29" fillId="15" borderId="41" xfId="0" applyFont="1" applyFill="1" applyBorder="1" applyAlignment="1" applyProtection="1">
      <alignment horizontal="center" vertical="center" wrapText="1"/>
      <protection hidden="1"/>
    </xf>
    <xf numFmtId="0" fontId="29" fillId="15" borderId="42" xfId="0" applyFont="1" applyFill="1" applyBorder="1" applyAlignment="1" applyProtection="1">
      <alignment horizontal="center" vertical="center" wrapText="1"/>
      <protection hidden="1"/>
    </xf>
    <xf numFmtId="0" fontId="30" fillId="15" borderId="40" xfId="0" applyFont="1" applyFill="1" applyBorder="1" applyAlignment="1" applyProtection="1">
      <alignment horizontal="center" vertical="center"/>
      <protection hidden="1"/>
    </xf>
    <xf numFmtId="0" fontId="30" fillId="15" borderId="41" xfId="0" applyFont="1" applyFill="1" applyBorder="1" applyAlignment="1" applyProtection="1">
      <alignment horizontal="center" vertical="center"/>
      <protection hidden="1"/>
    </xf>
    <xf numFmtId="0" fontId="30" fillId="15" borderId="42" xfId="0" applyFont="1" applyFill="1" applyBorder="1" applyAlignment="1" applyProtection="1">
      <alignment horizontal="center" vertical="center"/>
      <protection hidden="1"/>
    </xf>
    <xf numFmtId="0" fontId="11" fillId="16" borderId="14" xfId="3" applyFont="1" applyFill="1" applyBorder="1" applyAlignment="1" applyProtection="1">
      <alignment horizontal="left" vertical="center" wrapText="1"/>
      <protection hidden="1"/>
    </xf>
    <xf numFmtId="0" fontId="11" fillId="16" borderId="5" xfId="3" applyFont="1" applyFill="1" applyBorder="1" applyAlignment="1" applyProtection="1">
      <alignment horizontal="left" vertical="center" wrapText="1"/>
      <protection hidden="1"/>
    </xf>
    <xf numFmtId="0" fontId="11" fillId="16" borderId="6" xfId="3" applyFont="1" applyFill="1" applyBorder="1" applyAlignment="1" applyProtection="1">
      <alignment horizontal="left" vertical="center" wrapText="1"/>
      <protection hidden="1"/>
    </xf>
    <xf numFmtId="0" fontId="11" fillId="16" borderId="16" xfId="3" applyFont="1" applyFill="1" applyBorder="1" applyAlignment="1" applyProtection="1">
      <alignment horizontal="left" vertical="center" wrapText="1"/>
      <protection hidden="1"/>
    </xf>
    <xf numFmtId="0" fontId="11" fillId="16" borderId="17" xfId="3" applyFont="1" applyFill="1" applyBorder="1" applyAlignment="1" applyProtection="1">
      <alignment horizontal="left" vertical="center" wrapText="1"/>
      <protection hidden="1"/>
    </xf>
    <xf numFmtId="0" fontId="11" fillId="16" borderId="18" xfId="3" applyFont="1" applyFill="1" applyBorder="1" applyAlignment="1" applyProtection="1">
      <alignment horizontal="left" vertical="center" wrapText="1"/>
      <protection hidden="1"/>
    </xf>
    <xf numFmtId="0" fontId="8" fillId="16" borderId="31" xfId="0" applyFont="1" applyFill="1" applyBorder="1" applyAlignment="1" applyProtection="1">
      <alignment horizontal="justify" vertical="center" wrapText="1"/>
      <protection hidden="1"/>
    </xf>
    <xf numFmtId="0" fontId="8" fillId="16" borderId="32" xfId="0" applyFont="1" applyFill="1" applyBorder="1" applyAlignment="1" applyProtection="1">
      <alignment horizontal="justify" vertical="center" wrapText="1"/>
      <protection hidden="1"/>
    </xf>
    <xf numFmtId="0" fontId="8" fillId="16" borderId="33" xfId="0" applyFont="1" applyFill="1" applyBorder="1" applyAlignment="1" applyProtection="1">
      <alignment horizontal="justify" vertical="center" wrapText="1"/>
      <protection hidden="1"/>
    </xf>
    <xf numFmtId="0" fontId="11" fillId="21" borderId="43" xfId="4" quotePrefix="1" applyNumberFormat="1" applyFont="1" applyFill="1" applyBorder="1" applyAlignment="1" applyProtection="1">
      <alignment horizontal="center" vertical="center" wrapText="1"/>
      <protection hidden="1"/>
    </xf>
    <xf numFmtId="0" fontId="11" fillId="0" borderId="31" xfId="3" applyFont="1" applyFill="1" applyBorder="1" applyAlignment="1" applyProtection="1">
      <alignment horizontal="center" vertical="center"/>
      <protection locked="0"/>
    </xf>
    <xf numFmtId="0" fontId="11" fillId="0" borderId="32" xfId="3" applyFont="1" applyFill="1" applyBorder="1" applyAlignment="1" applyProtection="1">
      <alignment horizontal="center" vertical="center"/>
      <protection locked="0"/>
    </xf>
    <xf numFmtId="0" fontId="11" fillId="0" borderId="33" xfId="3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11" fillId="15" borderId="41" xfId="3" applyFont="1" applyFill="1" applyBorder="1" applyAlignment="1" applyProtection="1">
      <alignment horizontal="center" vertical="center"/>
      <protection hidden="1"/>
    </xf>
    <xf numFmtId="0" fontId="11" fillId="15" borderId="42" xfId="3" applyFont="1" applyFill="1" applyBorder="1" applyAlignment="1" applyProtection="1">
      <alignment horizontal="center" vertical="center"/>
      <protection hidden="1"/>
    </xf>
    <xf numFmtId="0" fontId="8" fillId="0" borderId="43" xfId="0" applyFont="1" applyBorder="1" applyAlignment="1" applyProtection="1">
      <alignment horizontal="center" vertical="center" wrapText="1"/>
      <protection locked="0"/>
    </xf>
    <xf numFmtId="0" fontId="8" fillId="0" borderId="39" xfId="0" applyFont="1" applyBorder="1" applyAlignment="1" applyProtection="1">
      <alignment horizontal="center" vertical="center" wrapText="1"/>
      <protection locked="0"/>
    </xf>
    <xf numFmtId="0" fontId="12" fillId="16" borderId="14" xfId="3" applyFont="1" applyFill="1" applyBorder="1" applyAlignment="1" applyProtection="1">
      <alignment horizontal="left" vertical="center" wrapText="1"/>
      <protection hidden="1"/>
    </xf>
    <xf numFmtId="0" fontId="12" fillId="16" borderId="5" xfId="3" applyFont="1" applyFill="1" applyBorder="1" applyAlignment="1" applyProtection="1">
      <alignment horizontal="left" vertical="center" wrapText="1"/>
      <protection hidden="1"/>
    </xf>
    <xf numFmtId="0" fontId="12" fillId="16" borderId="6" xfId="3" applyFont="1" applyFill="1" applyBorder="1" applyAlignment="1" applyProtection="1">
      <alignment horizontal="left" vertical="center" wrapText="1"/>
      <protection hidden="1"/>
    </xf>
    <xf numFmtId="2" fontId="10" fillId="19" borderId="32" xfId="7" applyNumberFormat="1" applyFont="1" applyFill="1" applyBorder="1" applyAlignment="1" applyProtection="1">
      <alignment horizontal="left" vertical="center" wrapText="1"/>
      <protection hidden="1"/>
    </xf>
    <xf numFmtId="2" fontId="10" fillId="19" borderId="33" xfId="7" applyNumberFormat="1" applyFont="1" applyFill="1" applyBorder="1" applyAlignment="1" applyProtection="1">
      <alignment horizontal="left" vertical="center" wrapText="1"/>
      <protection hidden="1"/>
    </xf>
    <xf numFmtId="0" fontId="8" fillId="16" borderId="14" xfId="0" applyFont="1" applyFill="1" applyBorder="1" applyAlignment="1" applyProtection="1">
      <alignment horizontal="left" vertical="center" wrapText="1"/>
      <protection hidden="1"/>
    </xf>
    <xf numFmtId="0" fontId="8" fillId="16" borderId="5" xfId="0" applyFont="1" applyFill="1" applyBorder="1" applyAlignment="1" applyProtection="1">
      <alignment horizontal="left" vertical="center" wrapText="1"/>
      <protection hidden="1"/>
    </xf>
    <xf numFmtId="0" fontId="8" fillId="16" borderId="6" xfId="0" applyFont="1" applyFill="1" applyBorder="1" applyAlignment="1" applyProtection="1">
      <alignment horizontal="left" vertical="center" wrapText="1"/>
      <protection hidden="1"/>
    </xf>
    <xf numFmtId="0" fontId="8" fillId="16" borderId="7" xfId="0" applyFont="1" applyFill="1" applyBorder="1" applyAlignment="1" applyProtection="1">
      <alignment horizontal="left" vertical="center" wrapText="1"/>
      <protection hidden="1"/>
    </xf>
    <xf numFmtId="0" fontId="8" fillId="16" borderId="0" xfId="0" applyFont="1" applyFill="1" applyBorder="1" applyAlignment="1" applyProtection="1">
      <alignment horizontal="left" vertical="center" wrapText="1"/>
      <protection hidden="1"/>
    </xf>
    <xf numFmtId="0" fontId="8" fillId="16" borderId="15" xfId="0" applyFont="1" applyFill="1" applyBorder="1" applyAlignment="1" applyProtection="1">
      <alignment horizontal="left" vertical="center" wrapText="1"/>
      <protection hidden="1"/>
    </xf>
    <xf numFmtId="0" fontId="8" fillId="16" borderId="16" xfId="0" applyFont="1" applyFill="1" applyBorder="1" applyAlignment="1" applyProtection="1">
      <alignment horizontal="left" vertical="center" wrapText="1"/>
      <protection hidden="1"/>
    </xf>
    <xf numFmtId="0" fontId="8" fillId="16" borderId="17" xfId="0" applyFont="1" applyFill="1" applyBorder="1" applyAlignment="1" applyProtection="1">
      <alignment horizontal="left" vertical="center" wrapText="1"/>
      <protection hidden="1"/>
    </xf>
    <xf numFmtId="0" fontId="8" fillId="16" borderId="18" xfId="0" applyFont="1" applyFill="1" applyBorder="1" applyAlignment="1" applyProtection="1">
      <alignment horizontal="left" vertical="center" wrapText="1"/>
      <protection hidden="1"/>
    </xf>
    <xf numFmtId="0" fontId="11" fillId="0" borderId="31" xfId="0" applyFont="1" applyFill="1" applyBorder="1" applyAlignment="1" applyProtection="1">
      <alignment horizontal="left" vertical="center" wrapText="1"/>
      <protection locked="0" hidden="1"/>
    </xf>
    <xf numFmtId="0" fontId="11" fillId="0" borderId="32" xfId="0" applyFont="1" applyFill="1" applyBorder="1" applyAlignment="1" applyProtection="1">
      <alignment horizontal="left" vertical="center" wrapText="1"/>
      <protection locked="0" hidden="1"/>
    </xf>
    <xf numFmtId="0" fontId="11" fillId="0" borderId="33" xfId="0" applyFont="1" applyFill="1" applyBorder="1" applyAlignment="1" applyProtection="1">
      <alignment horizontal="left" vertical="center" wrapText="1"/>
      <protection locked="0" hidden="1"/>
    </xf>
    <xf numFmtId="0" fontId="8" fillId="4" borderId="32" xfId="0" applyFont="1" applyFill="1" applyBorder="1" applyAlignment="1" applyProtection="1">
      <alignment horizontal="center" vertical="top" wrapText="1"/>
      <protection hidden="1"/>
    </xf>
    <xf numFmtId="0" fontId="10" fillId="14" borderId="5" xfId="3" applyFont="1" applyFill="1" applyBorder="1" applyAlignment="1" applyProtection="1">
      <alignment horizontal="left" vertical="center"/>
      <protection hidden="1"/>
    </xf>
    <xf numFmtId="0" fontId="10" fillId="14" borderId="33" xfId="3" applyFont="1" applyFill="1" applyBorder="1" applyAlignment="1" applyProtection="1">
      <alignment horizontal="left" vertical="center"/>
      <protection hidden="1"/>
    </xf>
    <xf numFmtId="0" fontId="12" fillId="16" borderId="5" xfId="3" applyFont="1" applyFill="1" applyBorder="1" applyAlignment="1" applyProtection="1">
      <alignment horizontal="left" vertical="center"/>
      <protection hidden="1"/>
    </xf>
    <xf numFmtId="0" fontId="12" fillId="16" borderId="6" xfId="3" applyFont="1" applyFill="1" applyBorder="1" applyAlignment="1" applyProtection="1">
      <alignment horizontal="left" vertical="center"/>
      <protection hidden="1"/>
    </xf>
    <xf numFmtId="0" fontId="12" fillId="16" borderId="7" xfId="3" applyFont="1" applyFill="1" applyBorder="1" applyAlignment="1" applyProtection="1">
      <alignment horizontal="left" vertical="center" wrapText="1"/>
      <protection hidden="1"/>
    </xf>
    <xf numFmtId="0" fontId="12" fillId="16" borderId="0" xfId="3" applyFont="1" applyFill="1" applyBorder="1" applyAlignment="1" applyProtection="1">
      <alignment horizontal="left" vertical="center"/>
      <protection hidden="1"/>
    </xf>
    <xf numFmtId="0" fontId="12" fillId="16" borderId="15" xfId="3" applyFont="1" applyFill="1" applyBorder="1" applyAlignment="1" applyProtection="1">
      <alignment horizontal="left" vertical="center"/>
      <protection hidden="1"/>
    </xf>
    <xf numFmtId="0" fontId="12" fillId="16" borderId="7" xfId="3" applyFont="1" applyFill="1" applyBorder="1" applyAlignment="1" applyProtection="1">
      <alignment horizontal="left" vertical="center"/>
      <protection hidden="1"/>
    </xf>
    <xf numFmtId="0" fontId="12" fillId="16" borderId="16" xfId="3" applyFont="1" applyFill="1" applyBorder="1" applyAlignment="1" applyProtection="1">
      <alignment horizontal="left" vertical="center"/>
      <protection hidden="1"/>
    </xf>
    <xf numFmtId="0" fontId="12" fillId="16" borderId="17" xfId="3" applyFont="1" applyFill="1" applyBorder="1" applyAlignment="1" applyProtection="1">
      <alignment horizontal="left" vertical="center"/>
      <protection hidden="1"/>
    </xf>
    <xf numFmtId="0" fontId="12" fillId="16" borderId="18" xfId="3" applyFont="1" applyFill="1" applyBorder="1" applyAlignment="1" applyProtection="1">
      <alignment horizontal="left" vertical="center"/>
      <protection hidden="1"/>
    </xf>
    <xf numFmtId="0" fontId="8" fillId="16" borderId="14" xfId="0" applyFont="1" applyFill="1" applyBorder="1" applyAlignment="1" applyProtection="1">
      <alignment horizontal="center" vertical="center" wrapText="1"/>
      <protection hidden="1"/>
    </xf>
    <xf numFmtId="0" fontId="8" fillId="16" borderId="5" xfId="0" applyFont="1" applyFill="1" applyBorder="1" applyAlignment="1" applyProtection="1">
      <alignment horizontal="center" vertical="center" wrapText="1"/>
      <protection hidden="1"/>
    </xf>
    <xf numFmtId="0" fontId="8" fillId="16" borderId="6" xfId="0" applyFont="1" applyFill="1" applyBorder="1" applyAlignment="1" applyProtection="1">
      <alignment horizontal="center" vertical="center" wrapText="1"/>
      <protection hidden="1"/>
    </xf>
    <xf numFmtId="0" fontId="8" fillId="16" borderId="7" xfId="0" applyFont="1" applyFill="1" applyBorder="1" applyAlignment="1" applyProtection="1">
      <alignment horizontal="center" vertical="center" wrapText="1"/>
      <protection hidden="1"/>
    </xf>
    <xf numFmtId="0" fontId="8" fillId="16" borderId="0" xfId="0" applyFont="1" applyFill="1" applyBorder="1" applyAlignment="1" applyProtection="1">
      <alignment horizontal="center" vertical="center" wrapText="1"/>
      <protection hidden="1"/>
    </xf>
    <xf numFmtId="0" fontId="8" fillId="16" borderId="15" xfId="0" applyFont="1" applyFill="1" applyBorder="1" applyAlignment="1" applyProtection="1">
      <alignment horizontal="center" vertical="center" wrapText="1"/>
      <protection hidden="1"/>
    </xf>
    <xf numFmtId="0" fontId="8" fillId="16" borderId="16" xfId="0" applyFont="1" applyFill="1" applyBorder="1" applyAlignment="1" applyProtection="1">
      <alignment horizontal="center" vertical="center" wrapText="1"/>
      <protection hidden="1"/>
    </xf>
    <xf numFmtId="0" fontId="8" fillId="16" borderId="17" xfId="0" applyFont="1" applyFill="1" applyBorder="1" applyAlignment="1" applyProtection="1">
      <alignment horizontal="center" vertical="center" wrapText="1"/>
      <protection hidden="1"/>
    </xf>
    <xf numFmtId="0" fontId="8" fillId="16" borderId="18" xfId="0" applyFont="1" applyFill="1" applyBorder="1" applyAlignment="1" applyProtection="1">
      <alignment horizontal="center" vertical="center" wrapText="1"/>
      <protection hidden="1"/>
    </xf>
    <xf numFmtId="0" fontId="11" fillId="0" borderId="7" xfId="0" applyFont="1" applyFill="1" applyBorder="1" applyAlignment="1" applyProtection="1">
      <alignment horizontal="center"/>
      <protection hidden="1"/>
    </xf>
    <xf numFmtId="0" fontId="11" fillId="0" borderId="0" xfId="0" applyFont="1" applyFill="1" applyBorder="1" applyAlignment="1" applyProtection="1">
      <alignment horizontal="center"/>
      <protection hidden="1"/>
    </xf>
    <xf numFmtId="0" fontId="11" fillId="0" borderId="15" xfId="0" applyFont="1" applyFill="1" applyBorder="1" applyAlignment="1" applyProtection="1">
      <alignment horizontal="center"/>
      <protection hidden="1"/>
    </xf>
    <xf numFmtId="0" fontId="10" fillId="19" borderId="31" xfId="3" applyFont="1" applyFill="1" applyBorder="1" applyAlignment="1" applyProtection="1">
      <alignment horizontal="center" vertical="center" wrapText="1"/>
      <protection hidden="1"/>
    </xf>
    <xf numFmtId="0" fontId="10" fillId="19" borderId="32" xfId="3" applyFont="1" applyFill="1" applyBorder="1" applyAlignment="1" applyProtection="1">
      <alignment horizontal="center" vertical="center" wrapText="1"/>
      <protection hidden="1"/>
    </xf>
    <xf numFmtId="0" fontId="10" fillId="19" borderId="33" xfId="3" applyFont="1" applyFill="1" applyBorder="1" applyAlignment="1" applyProtection="1">
      <alignment horizontal="center" vertical="center" wrapText="1"/>
      <protection hidden="1"/>
    </xf>
    <xf numFmtId="0" fontId="10" fillId="14" borderId="31" xfId="3" applyFont="1" applyFill="1" applyBorder="1" applyAlignment="1" applyProtection="1">
      <alignment horizontal="left" vertical="center" wrapText="1"/>
      <protection hidden="1"/>
    </xf>
    <xf numFmtId="0" fontId="10" fillId="14" borderId="32" xfId="3" applyFont="1" applyFill="1" applyBorder="1" applyAlignment="1" applyProtection="1">
      <alignment horizontal="left" vertical="center" wrapText="1"/>
      <protection hidden="1"/>
    </xf>
    <xf numFmtId="2" fontId="10" fillId="19" borderId="31" xfId="7" applyNumberFormat="1" applyFont="1" applyFill="1" applyBorder="1" applyAlignment="1" applyProtection="1">
      <alignment horizontal="left" vertical="center" wrapText="1"/>
      <protection hidden="1"/>
    </xf>
    <xf numFmtId="0" fontId="10" fillId="19" borderId="31" xfId="3" applyFont="1" applyFill="1" applyBorder="1" applyAlignment="1" applyProtection="1">
      <alignment horizontal="left" vertical="center" wrapText="1"/>
      <protection hidden="1"/>
    </xf>
    <xf numFmtId="0" fontId="10" fillId="19" borderId="32" xfId="3" applyFont="1" applyFill="1" applyBorder="1" applyAlignment="1" applyProtection="1">
      <alignment horizontal="left" vertical="center" wrapText="1"/>
      <protection hidden="1"/>
    </xf>
    <xf numFmtId="0" fontId="10" fillId="19" borderId="33" xfId="3" applyFont="1" applyFill="1" applyBorder="1" applyAlignment="1" applyProtection="1">
      <alignment horizontal="left" vertical="center" wrapText="1"/>
      <protection hidden="1"/>
    </xf>
    <xf numFmtId="0" fontId="8" fillId="16" borderId="33" xfId="0" applyFont="1" applyFill="1" applyBorder="1" applyAlignment="1" applyProtection="1">
      <alignment horizontal="left" vertical="center" wrapText="1"/>
      <protection hidden="1"/>
    </xf>
    <xf numFmtId="0" fontId="8" fillId="17" borderId="14" xfId="0" applyFont="1" applyFill="1" applyBorder="1" applyAlignment="1" applyProtection="1">
      <alignment horizontal="left" vertical="center" wrapText="1"/>
      <protection hidden="1"/>
    </xf>
    <xf numFmtId="0" fontId="8" fillId="17" borderId="5" xfId="0" applyFont="1" applyFill="1" applyBorder="1" applyAlignment="1" applyProtection="1">
      <alignment horizontal="left" vertical="center" wrapText="1"/>
      <protection hidden="1"/>
    </xf>
    <xf numFmtId="0" fontId="8" fillId="17" borderId="6" xfId="0" applyFont="1" applyFill="1" applyBorder="1" applyAlignment="1" applyProtection="1">
      <alignment horizontal="left" vertical="center" wrapText="1"/>
      <protection hidden="1"/>
    </xf>
    <xf numFmtId="0" fontId="8" fillId="17" borderId="16" xfId="0" applyFont="1" applyFill="1" applyBorder="1" applyAlignment="1" applyProtection="1">
      <alignment horizontal="left" vertical="center" wrapText="1"/>
      <protection hidden="1"/>
    </xf>
    <xf numFmtId="0" fontId="8" fillId="17" borderId="17" xfId="0" applyFont="1" applyFill="1" applyBorder="1" applyAlignment="1" applyProtection="1">
      <alignment horizontal="left" vertical="center" wrapText="1"/>
      <protection hidden="1"/>
    </xf>
    <xf numFmtId="0" fontId="8" fillId="17" borderId="18" xfId="0" applyFont="1" applyFill="1" applyBorder="1" applyAlignment="1" applyProtection="1">
      <alignment horizontal="left" vertical="center" wrapText="1"/>
      <protection hidden="1"/>
    </xf>
    <xf numFmtId="0" fontId="8" fillId="0" borderId="31" xfId="0" applyFont="1" applyBorder="1" applyAlignment="1" applyProtection="1">
      <alignment horizontal="left" vertical="center" wrapText="1"/>
      <protection locked="0" hidden="1"/>
    </xf>
    <xf numFmtId="0" fontId="8" fillId="0" borderId="32" xfId="0" applyFont="1" applyBorder="1" applyAlignment="1" applyProtection="1">
      <alignment horizontal="left" vertical="center" wrapText="1"/>
      <protection locked="0" hidden="1"/>
    </xf>
    <xf numFmtId="0" fontId="8" fillId="0" borderId="33" xfId="0" applyFont="1" applyBorder="1" applyAlignment="1" applyProtection="1">
      <alignment horizontal="left" vertical="center" wrapText="1"/>
      <protection locked="0" hidden="1"/>
    </xf>
    <xf numFmtId="0" fontId="11" fillId="20" borderId="31" xfId="3" applyFont="1" applyFill="1" applyBorder="1" applyAlignment="1" applyProtection="1">
      <alignment horizontal="center"/>
      <protection hidden="1"/>
    </xf>
    <xf numFmtId="0" fontId="11" fillId="20" borderId="32" xfId="3" applyFont="1" applyFill="1" applyBorder="1" applyAlignment="1" applyProtection="1">
      <alignment horizontal="center"/>
      <protection hidden="1"/>
    </xf>
    <xf numFmtId="0" fontId="11" fillId="20" borderId="33" xfId="3" applyFont="1" applyFill="1" applyBorder="1" applyAlignment="1" applyProtection="1">
      <alignment horizontal="center"/>
      <protection hidden="1"/>
    </xf>
    <xf numFmtId="0" fontId="11" fillId="20" borderId="41" xfId="3" applyFont="1" applyFill="1" applyBorder="1" applyAlignment="1" applyProtection="1">
      <alignment horizontal="center" vertical="center" wrapText="1"/>
      <protection hidden="1"/>
    </xf>
    <xf numFmtId="0" fontId="11" fillId="15" borderId="56" xfId="3" applyFont="1" applyFill="1" applyBorder="1" applyAlignment="1" applyProtection="1">
      <alignment horizontal="center" vertical="center"/>
      <protection hidden="1"/>
    </xf>
    <xf numFmtId="0" fontId="11" fillId="15" borderId="57" xfId="3" applyFont="1" applyFill="1" applyBorder="1" applyAlignment="1" applyProtection="1">
      <alignment horizontal="center" vertical="center"/>
      <protection hidden="1"/>
    </xf>
    <xf numFmtId="0" fontId="11" fillId="21" borderId="19" xfId="4" quotePrefix="1" applyNumberFormat="1" applyFont="1" applyFill="1" applyBorder="1" applyAlignment="1" applyProtection="1">
      <alignment horizontal="center" vertical="center" wrapText="1"/>
      <protection hidden="1"/>
    </xf>
    <xf numFmtId="0" fontId="8" fillId="0" borderId="29" xfId="0" applyFont="1" applyBorder="1" applyAlignment="1" applyProtection="1">
      <alignment horizontal="center" vertical="center"/>
      <protection locked="0"/>
    </xf>
    <xf numFmtId="0" fontId="8" fillId="0" borderId="49" xfId="0" applyFont="1" applyBorder="1" applyAlignment="1" applyProtection="1">
      <alignment horizontal="center" vertical="center"/>
      <protection locked="0"/>
    </xf>
    <xf numFmtId="0" fontId="8" fillId="0" borderId="41" xfId="0" applyFont="1" applyBorder="1" applyAlignment="1" applyProtection="1">
      <alignment horizontal="center" vertical="center"/>
      <protection locked="0"/>
    </xf>
    <xf numFmtId="0" fontId="8" fillId="0" borderId="42" xfId="0" applyFont="1" applyBorder="1" applyAlignment="1" applyProtection="1">
      <alignment horizontal="center" vertical="center"/>
      <protection locked="0"/>
    </xf>
    <xf numFmtId="0" fontId="11" fillId="16" borderId="5" xfId="3" applyFont="1" applyFill="1" applyBorder="1" applyAlignment="1" applyProtection="1">
      <alignment horizontal="left" vertical="center"/>
      <protection hidden="1"/>
    </xf>
    <xf numFmtId="0" fontId="11" fillId="16" borderId="6" xfId="3" applyFont="1" applyFill="1" applyBorder="1" applyAlignment="1" applyProtection="1">
      <alignment horizontal="left" vertical="center"/>
      <protection hidden="1"/>
    </xf>
    <xf numFmtId="0" fontId="11" fillId="16" borderId="7" xfId="3" applyFont="1" applyFill="1" applyBorder="1" applyAlignment="1" applyProtection="1">
      <alignment horizontal="left" vertical="center"/>
      <protection hidden="1"/>
    </xf>
    <xf numFmtId="0" fontId="11" fillId="16" borderId="0" xfId="3" applyFont="1" applyFill="1" applyBorder="1" applyAlignment="1" applyProtection="1">
      <alignment horizontal="left" vertical="center"/>
      <protection hidden="1"/>
    </xf>
    <xf numFmtId="0" fontId="11" fillId="16" borderId="15" xfId="3" applyFont="1" applyFill="1" applyBorder="1" applyAlignment="1" applyProtection="1">
      <alignment horizontal="left" vertical="center"/>
      <protection hidden="1"/>
    </xf>
    <xf numFmtId="0" fontId="11" fillId="16" borderId="16" xfId="3" applyFont="1" applyFill="1" applyBorder="1" applyAlignment="1" applyProtection="1">
      <alignment horizontal="left" vertical="center"/>
      <protection hidden="1"/>
    </xf>
    <xf numFmtId="0" fontId="11" fillId="16" borderId="17" xfId="3" applyFont="1" applyFill="1" applyBorder="1" applyAlignment="1" applyProtection="1">
      <alignment horizontal="left" vertical="center"/>
      <protection hidden="1"/>
    </xf>
    <xf numFmtId="0" fontId="11" fillId="16" borderId="18" xfId="3" applyFont="1" applyFill="1" applyBorder="1" applyAlignment="1" applyProtection="1">
      <alignment horizontal="left" vertical="center"/>
      <protection hidden="1"/>
    </xf>
    <xf numFmtId="0" fontId="11" fillId="20" borderId="40" xfId="3" applyFont="1" applyFill="1" applyBorder="1" applyAlignment="1" applyProtection="1">
      <alignment horizontal="center" vertical="center"/>
      <protection hidden="1"/>
    </xf>
    <xf numFmtId="0" fontId="11" fillId="20" borderId="42" xfId="3" applyFont="1" applyFill="1" applyBorder="1" applyAlignment="1" applyProtection="1">
      <alignment horizontal="center" vertical="center"/>
      <protection hidden="1"/>
    </xf>
    <xf numFmtId="0" fontId="11" fillId="21" borderId="56" xfId="4" quotePrefix="1" applyNumberFormat="1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left" vertical="center" wrapText="1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11" fillId="16" borderId="31" xfId="0" applyFont="1" applyFill="1" applyBorder="1" applyAlignment="1" applyProtection="1">
      <alignment horizontal="left" vertical="center" wrapText="1"/>
      <protection hidden="1"/>
    </xf>
    <xf numFmtId="0" fontId="11" fillId="16" borderId="32" xfId="0" applyFont="1" applyFill="1" applyBorder="1" applyAlignment="1" applyProtection="1">
      <alignment horizontal="left" vertical="center" wrapText="1"/>
      <protection hidden="1"/>
    </xf>
    <xf numFmtId="0" fontId="11" fillId="16" borderId="33" xfId="0" applyFont="1" applyFill="1" applyBorder="1" applyAlignment="1" applyProtection="1">
      <alignment horizontal="left" vertical="center" wrapText="1"/>
      <protection hidden="1"/>
    </xf>
    <xf numFmtId="0" fontId="10" fillId="19" borderId="31" xfId="0" applyFont="1" applyFill="1" applyBorder="1" applyAlignment="1" applyProtection="1">
      <alignment horizontal="left" vertical="center" wrapText="1"/>
      <protection hidden="1"/>
    </xf>
    <xf numFmtId="0" fontId="10" fillId="19" borderId="32" xfId="0" applyFont="1" applyFill="1" applyBorder="1" applyAlignment="1" applyProtection="1">
      <alignment horizontal="left" vertical="center" wrapText="1"/>
      <protection hidden="1"/>
    </xf>
    <xf numFmtId="0" fontId="10" fillId="19" borderId="33" xfId="0" applyFont="1" applyFill="1" applyBorder="1" applyAlignment="1" applyProtection="1">
      <alignment horizontal="left" vertical="center" wrapText="1"/>
      <protection hidden="1"/>
    </xf>
    <xf numFmtId="16" fontId="11" fillId="6" borderId="31" xfId="3" applyNumberFormat="1" applyFont="1" applyFill="1" applyBorder="1" applyAlignment="1" applyProtection="1">
      <alignment horizontal="center" vertical="center" wrapText="1"/>
      <protection hidden="1"/>
    </xf>
    <xf numFmtId="16" fontId="11" fillId="6" borderId="32" xfId="3" applyNumberFormat="1" applyFont="1" applyFill="1" applyBorder="1" applyAlignment="1" applyProtection="1">
      <alignment horizontal="center" vertical="center" wrapText="1"/>
      <protection hidden="1"/>
    </xf>
    <xf numFmtId="16" fontId="11" fillId="6" borderId="33" xfId="3" applyNumberFormat="1" applyFont="1" applyFill="1" applyBorder="1" applyAlignment="1" applyProtection="1">
      <alignment horizontal="center" vertical="center" wrapText="1"/>
      <protection hidden="1"/>
    </xf>
    <xf numFmtId="0" fontId="11" fillId="16" borderId="31" xfId="3" applyFont="1" applyFill="1" applyBorder="1" applyAlignment="1" applyProtection="1">
      <alignment horizontal="left" vertical="center" wrapText="1"/>
      <protection hidden="1"/>
    </xf>
    <xf numFmtId="0" fontId="11" fillId="16" borderId="32" xfId="3" applyFont="1" applyFill="1" applyBorder="1" applyAlignment="1" applyProtection="1">
      <alignment horizontal="left" vertical="center" wrapText="1"/>
      <protection hidden="1"/>
    </xf>
    <xf numFmtId="0" fontId="11" fillId="16" borderId="33" xfId="3" applyFont="1" applyFill="1" applyBorder="1" applyAlignment="1" applyProtection="1">
      <alignment horizontal="left" vertical="center" wrapText="1"/>
      <protection hidden="1"/>
    </xf>
    <xf numFmtId="0" fontId="12" fillId="16" borderId="14" xfId="3" applyFont="1" applyFill="1" applyBorder="1" applyAlignment="1" applyProtection="1">
      <alignment horizontal="justify" vertical="center" wrapText="1"/>
      <protection hidden="1"/>
    </xf>
    <xf numFmtId="0" fontId="12" fillId="16" borderId="5" xfId="3" applyFont="1" applyFill="1" applyBorder="1" applyAlignment="1" applyProtection="1">
      <alignment horizontal="justify" vertical="center" wrapText="1"/>
      <protection hidden="1"/>
    </xf>
    <xf numFmtId="0" fontId="12" fillId="16" borderId="6" xfId="3" applyFont="1" applyFill="1" applyBorder="1" applyAlignment="1" applyProtection="1">
      <alignment horizontal="justify" vertical="center" wrapText="1"/>
      <protection hidden="1"/>
    </xf>
    <xf numFmtId="0" fontId="12" fillId="16" borderId="16" xfId="3" applyFont="1" applyFill="1" applyBorder="1" applyAlignment="1" applyProtection="1">
      <alignment horizontal="justify" vertical="center" wrapText="1"/>
      <protection hidden="1"/>
    </xf>
    <xf numFmtId="0" fontId="12" fillId="16" borderId="17" xfId="3" applyFont="1" applyFill="1" applyBorder="1" applyAlignment="1" applyProtection="1">
      <alignment horizontal="justify" vertical="center" wrapText="1"/>
      <protection hidden="1"/>
    </xf>
    <xf numFmtId="0" fontId="12" fillId="16" borderId="18" xfId="3" applyFont="1" applyFill="1" applyBorder="1" applyAlignment="1" applyProtection="1">
      <alignment horizontal="justify" vertical="center" wrapText="1"/>
      <protection hidden="1"/>
    </xf>
    <xf numFmtId="0" fontId="11" fillId="16" borderId="31" xfId="0" applyFont="1" applyFill="1" applyBorder="1" applyAlignment="1" applyProtection="1">
      <alignment horizontal="justify" vertical="center" wrapText="1"/>
      <protection hidden="1"/>
    </xf>
    <xf numFmtId="0" fontId="11" fillId="16" borderId="32" xfId="0" applyFont="1" applyFill="1" applyBorder="1" applyAlignment="1" applyProtection="1">
      <alignment horizontal="justify" vertical="center" wrapText="1"/>
      <protection hidden="1"/>
    </xf>
    <xf numFmtId="0" fontId="11" fillId="16" borderId="33" xfId="0" applyFont="1" applyFill="1" applyBorder="1" applyAlignment="1" applyProtection="1">
      <alignment horizontal="justify" vertical="center" wrapText="1"/>
      <protection hidden="1"/>
    </xf>
    <xf numFmtId="0" fontId="10" fillId="19" borderId="31" xfId="0" applyFont="1" applyFill="1" applyBorder="1" applyAlignment="1" applyProtection="1">
      <alignment horizontal="center" vertical="center" wrapText="1"/>
      <protection hidden="1"/>
    </xf>
    <xf numFmtId="0" fontId="10" fillId="19" borderId="32" xfId="0" applyFont="1" applyFill="1" applyBorder="1" applyAlignment="1" applyProtection="1">
      <alignment horizontal="center" vertical="center" wrapText="1"/>
      <protection hidden="1"/>
    </xf>
    <xf numFmtId="0" fontId="10" fillId="19" borderId="33" xfId="0" applyFont="1" applyFill="1" applyBorder="1" applyAlignment="1" applyProtection="1">
      <alignment horizontal="center" vertical="center" wrapText="1"/>
      <protection hidden="1"/>
    </xf>
    <xf numFmtId="0" fontId="10" fillId="7" borderId="7" xfId="3" applyFont="1" applyFill="1" applyBorder="1" applyAlignment="1" applyProtection="1">
      <alignment horizontal="left" vertical="center" wrapText="1"/>
      <protection hidden="1"/>
    </xf>
    <xf numFmtId="0" fontId="10" fillId="7" borderId="0" xfId="3" applyFont="1" applyFill="1" applyBorder="1" applyAlignment="1" applyProtection="1">
      <alignment horizontal="left" vertical="center" wrapText="1"/>
      <protection hidden="1"/>
    </xf>
    <xf numFmtId="0" fontId="10" fillId="7" borderId="0" xfId="0" applyFont="1" applyFill="1" applyAlignment="1" applyProtection="1">
      <alignment horizontal="left" vertical="center"/>
      <protection hidden="1"/>
    </xf>
    <xf numFmtId="0" fontId="10" fillId="19" borderId="31" xfId="3" applyFont="1" applyFill="1" applyBorder="1" applyAlignment="1" applyProtection="1">
      <alignment horizontal="center" vertical="center"/>
      <protection hidden="1"/>
    </xf>
    <xf numFmtId="0" fontId="10" fillId="19" borderId="32" xfId="3" applyFont="1" applyFill="1" applyBorder="1" applyAlignment="1" applyProtection="1">
      <alignment horizontal="center" vertical="center"/>
      <protection hidden="1"/>
    </xf>
    <xf numFmtId="0" fontId="10" fillId="19" borderId="33" xfId="3" applyFont="1" applyFill="1" applyBorder="1" applyAlignment="1" applyProtection="1">
      <alignment horizontal="center" vertical="center"/>
      <protection hidden="1"/>
    </xf>
    <xf numFmtId="16" fontId="10" fillId="7" borderId="7" xfId="3" applyNumberFormat="1" applyFont="1" applyFill="1" applyBorder="1" applyAlignment="1" applyProtection="1">
      <alignment horizontal="left" vertical="center" wrapText="1"/>
      <protection hidden="1"/>
    </xf>
    <xf numFmtId="16" fontId="10" fillId="7" borderId="0" xfId="3" applyNumberFormat="1" applyFont="1" applyFill="1" applyBorder="1" applyAlignment="1" applyProtection="1">
      <alignment horizontal="left" vertical="center" wrapText="1"/>
      <protection hidden="1"/>
    </xf>
    <xf numFmtId="0" fontId="10" fillId="7" borderId="58" xfId="3" applyFont="1" applyFill="1" applyBorder="1" applyAlignment="1" applyProtection="1">
      <alignment horizontal="left" vertical="center" wrapText="1"/>
      <protection hidden="1"/>
    </xf>
    <xf numFmtId="16" fontId="12" fillId="16" borderId="31" xfId="3" applyNumberFormat="1" applyFont="1" applyFill="1" applyBorder="1" applyAlignment="1" applyProtection="1">
      <alignment horizontal="justify" vertical="center" wrapText="1"/>
      <protection hidden="1"/>
    </xf>
    <xf numFmtId="16" fontId="12" fillId="16" borderId="32" xfId="3" applyNumberFormat="1" applyFont="1" applyFill="1" applyBorder="1" applyAlignment="1" applyProtection="1">
      <alignment horizontal="justify" vertical="center" wrapText="1"/>
      <protection hidden="1"/>
    </xf>
    <xf numFmtId="16" fontId="12" fillId="16" borderId="33" xfId="3" applyNumberFormat="1" applyFont="1" applyFill="1" applyBorder="1" applyAlignment="1" applyProtection="1">
      <alignment horizontal="justify" vertical="center" wrapText="1"/>
      <protection hidden="1"/>
    </xf>
    <xf numFmtId="16" fontId="10" fillId="19" borderId="31" xfId="3" applyNumberFormat="1" applyFont="1" applyFill="1" applyBorder="1" applyAlignment="1" applyProtection="1">
      <alignment horizontal="center" vertical="center" wrapText="1"/>
      <protection hidden="1"/>
    </xf>
    <xf numFmtId="16" fontId="10" fillId="19" borderId="32" xfId="3" applyNumberFormat="1" applyFont="1" applyFill="1" applyBorder="1" applyAlignment="1" applyProtection="1">
      <alignment horizontal="center" vertical="center" wrapText="1"/>
      <protection hidden="1"/>
    </xf>
    <xf numFmtId="16" fontId="10" fillId="19" borderId="33" xfId="3" applyNumberFormat="1" applyFont="1" applyFill="1" applyBorder="1" applyAlignment="1" applyProtection="1">
      <alignment horizontal="center" vertical="center" wrapText="1"/>
      <protection hidden="1"/>
    </xf>
    <xf numFmtId="0" fontId="11" fillId="20" borderId="31" xfId="0" applyFont="1" applyFill="1" applyBorder="1" applyAlignment="1" applyProtection="1">
      <alignment horizontal="left" vertical="center" wrapText="1"/>
      <protection hidden="1"/>
    </xf>
    <xf numFmtId="0" fontId="11" fillId="20" borderId="32" xfId="0" applyFont="1" applyFill="1" applyBorder="1" applyAlignment="1" applyProtection="1">
      <alignment horizontal="left" vertical="center" wrapText="1"/>
      <protection hidden="1"/>
    </xf>
    <xf numFmtId="0" fontId="11" fillId="20" borderId="33" xfId="0" applyFont="1" applyFill="1" applyBorder="1" applyAlignment="1" applyProtection="1">
      <alignment horizontal="left" vertical="center" wrapText="1"/>
      <protection hidden="1"/>
    </xf>
    <xf numFmtId="0" fontId="11" fillId="20" borderId="31" xfId="3" applyFont="1" applyFill="1" applyBorder="1" applyAlignment="1" applyProtection="1">
      <alignment horizontal="left" vertical="center" wrapText="1"/>
      <protection hidden="1"/>
    </xf>
    <xf numFmtId="0" fontId="11" fillId="20" borderId="32" xfId="3" applyFont="1" applyFill="1" applyBorder="1" applyAlignment="1" applyProtection="1">
      <alignment horizontal="left" vertical="center" wrapText="1"/>
      <protection hidden="1"/>
    </xf>
    <xf numFmtId="0" fontId="11" fillId="20" borderId="33" xfId="3" applyFont="1" applyFill="1" applyBorder="1" applyAlignment="1" applyProtection="1">
      <alignment horizontal="left" vertical="center" wrapText="1"/>
      <protection hidden="1"/>
    </xf>
    <xf numFmtId="0" fontId="12" fillId="20" borderId="14" xfId="3" applyFont="1" applyFill="1" applyBorder="1" applyAlignment="1" applyProtection="1">
      <alignment horizontal="justify" vertical="center" wrapText="1"/>
      <protection hidden="1"/>
    </xf>
    <xf numFmtId="0" fontId="12" fillId="20" borderId="5" xfId="3" applyFont="1" applyFill="1" applyBorder="1" applyAlignment="1" applyProtection="1">
      <alignment horizontal="justify" vertical="center" wrapText="1"/>
      <protection hidden="1"/>
    </xf>
    <xf numFmtId="0" fontId="12" fillId="20" borderId="6" xfId="3" applyFont="1" applyFill="1" applyBorder="1" applyAlignment="1" applyProtection="1">
      <alignment horizontal="justify" vertical="center" wrapText="1"/>
      <protection hidden="1"/>
    </xf>
    <xf numFmtId="0" fontId="12" fillId="20" borderId="16" xfId="3" applyFont="1" applyFill="1" applyBorder="1" applyAlignment="1" applyProtection="1">
      <alignment horizontal="justify" vertical="center" wrapText="1"/>
      <protection hidden="1"/>
    </xf>
    <xf numFmtId="0" fontId="12" fillId="20" borderId="17" xfId="3" applyFont="1" applyFill="1" applyBorder="1" applyAlignment="1" applyProtection="1">
      <alignment horizontal="justify" vertical="center" wrapText="1"/>
      <protection hidden="1"/>
    </xf>
    <xf numFmtId="0" fontId="12" fillId="20" borderId="18" xfId="3" applyFont="1" applyFill="1" applyBorder="1" applyAlignment="1" applyProtection="1">
      <alignment horizontal="justify" vertical="center" wrapText="1"/>
      <protection hidden="1"/>
    </xf>
    <xf numFmtId="0" fontId="11" fillId="20" borderId="31" xfId="0" applyFont="1" applyFill="1" applyBorder="1" applyAlignment="1" applyProtection="1">
      <alignment horizontal="justify" vertical="center" wrapText="1"/>
      <protection hidden="1"/>
    </xf>
    <xf numFmtId="0" fontId="11" fillId="20" borderId="32" xfId="0" applyFont="1" applyFill="1" applyBorder="1" applyAlignment="1" applyProtection="1">
      <alignment horizontal="justify" vertical="center" wrapText="1"/>
      <protection hidden="1"/>
    </xf>
    <xf numFmtId="0" fontId="11" fillId="20" borderId="33" xfId="0" applyFont="1" applyFill="1" applyBorder="1" applyAlignment="1" applyProtection="1">
      <alignment horizontal="justify" vertical="center" wrapText="1"/>
      <protection hidden="1"/>
    </xf>
    <xf numFmtId="0" fontId="10" fillId="7" borderId="0" xfId="0" applyFont="1" applyFill="1" applyAlignment="1" applyProtection="1">
      <alignment horizontal="left"/>
      <protection hidden="1"/>
    </xf>
    <xf numFmtId="16" fontId="11" fillId="20" borderId="31" xfId="3" applyNumberFormat="1" applyFont="1" applyFill="1" applyBorder="1" applyAlignment="1" applyProtection="1">
      <alignment horizontal="justify" vertical="center" wrapText="1"/>
      <protection hidden="1"/>
    </xf>
    <xf numFmtId="16" fontId="11" fillId="20" borderId="32" xfId="3" applyNumberFormat="1" applyFont="1" applyFill="1" applyBorder="1" applyAlignment="1" applyProtection="1">
      <alignment horizontal="justify" vertical="center" wrapText="1"/>
      <protection hidden="1"/>
    </xf>
    <xf numFmtId="16" fontId="11" fillId="20" borderId="33" xfId="3" applyNumberFormat="1" applyFont="1" applyFill="1" applyBorder="1" applyAlignment="1" applyProtection="1">
      <alignment horizontal="justify" vertical="center" wrapText="1"/>
      <protection hidden="1"/>
    </xf>
    <xf numFmtId="0" fontId="10" fillId="19" borderId="31" xfId="3" applyFont="1" applyFill="1" applyBorder="1" applyAlignment="1" applyProtection="1">
      <alignment vertical="center"/>
      <protection hidden="1"/>
    </xf>
    <xf numFmtId="0" fontId="10" fillId="19" borderId="32" xfId="3" applyFont="1" applyFill="1" applyBorder="1" applyAlignment="1" applyProtection="1">
      <alignment vertical="center"/>
      <protection hidden="1"/>
    </xf>
    <xf numFmtId="0" fontId="10" fillId="19" borderId="33" xfId="3" applyFont="1" applyFill="1" applyBorder="1" applyAlignment="1" applyProtection="1">
      <alignment vertical="center"/>
      <protection hidden="1"/>
    </xf>
    <xf numFmtId="0" fontId="26" fillId="13" borderId="0" xfId="0" applyFont="1" applyFill="1" applyBorder="1" applyAlignment="1" applyProtection="1">
      <alignment horizontal="left" vertical="center" wrapText="1"/>
      <protection hidden="1"/>
    </xf>
    <xf numFmtId="0" fontId="11" fillId="19" borderId="31" xfId="0" applyFont="1" applyFill="1" applyBorder="1" applyAlignment="1" applyProtection="1">
      <alignment horizontal="left" vertical="center" wrapText="1"/>
      <protection hidden="1"/>
    </xf>
    <xf numFmtId="0" fontId="11" fillId="19" borderId="32" xfId="0" applyFont="1" applyFill="1" applyBorder="1" applyAlignment="1" applyProtection="1">
      <alignment horizontal="left" vertical="center" wrapText="1"/>
      <protection hidden="1"/>
    </xf>
    <xf numFmtId="0" fontId="11" fillId="19" borderId="33" xfId="0" applyFont="1" applyFill="1" applyBorder="1" applyAlignment="1" applyProtection="1">
      <alignment horizontal="left" vertical="center" wrapText="1"/>
      <protection hidden="1"/>
    </xf>
    <xf numFmtId="0" fontId="10" fillId="7" borderId="4" xfId="3" applyFont="1" applyFill="1" applyBorder="1" applyAlignment="1" applyProtection="1">
      <alignment horizontal="left" vertical="center" wrapText="1"/>
      <protection hidden="1"/>
    </xf>
    <xf numFmtId="0" fontId="11" fillId="19" borderId="31" xfId="3" applyFont="1" applyFill="1" applyBorder="1" applyAlignment="1" applyProtection="1">
      <alignment horizontal="left" vertical="center"/>
      <protection hidden="1"/>
    </xf>
    <xf numFmtId="0" fontId="11" fillId="19" borderId="32" xfId="3" applyFont="1" applyFill="1" applyBorder="1" applyAlignment="1" applyProtection="1">
      <alignment horizontal="left" vertical="center"/>
      <protection hidden="1"/>
    </xf>
    <xf numFmtId="0" fontId="11" fillId="19" borderId="33" xfId="3" applyFont="1" applyFill="1" applyBorder="1" applyAlignment="1" applyProtection="1">
      <alignment horizontal="left" vertical="center"/>
      <protection hidden="1"/>
    </xf>
    <xf numFmtId="0" fontId="10" fillId="7" borderId="3" xfId="3" applyFont="1" applyFill="1" applyBorder="1" applyAlignment="1" applyProtection="1">
      <alignment horizontal="left" vertical="center" wrapText="1"/>
      <protection hidden="1"/>
    </xf>
    <xf numFmtId="16" fontId="10" fillId="7" borderId="14" xfId="3" applyNumberFormat="1" applyFont="1" applyFill="1" applyBorder="1" applyAlignment="1" applyProtection="1">
      <alignment horizontal="left" vertical="center" wrapText="1"/>
      <protection hidden="1"/>
    </xf>
    <xf numFmtId="166" fontId="46" fillId="19" borderId="50" xfId="8" applyNumberFormat="1" applyFont="1" applyFill="1" applyBorder="1" applyAlignment="1" applyProtection="1">
      <alignment horizontal="center" vertical="center"/>
      <protection hidden="1"/>
    </xf>
  </cellXfs>
  <cellStyles count="10">
    <cellStyle name="Ezres" xfId="1" builtinId="3"/>
    <cellStyle name="Ezres 2" xfId="4" xr:uid="{00000000-0005-0000-0000-000001000000}"/>
    <cellStyle name="Hivatkozás" xfId="8" builtinId="8"/>
    <cellStyle name="Normál" xfId="0" builtinId="0"/>
    <cellStyle name="Normál 2" xfId="2" xr:uid="{00000000-0005-0000-0000-000003000000}"/>
    <cellStyle name="Normál 3" xfId="3" xr:uid="{00000000-0005-0000-0000-000004000000}"/>
    <cellStyle name="Normál 4" xfId="6" xr:uid="{00000000-0005-0000-0000-000005000000}"/>
    <cellStyle name="Pénznem" xfId="9" builtinId="4"/>
    <cellStyle name="Százalék" xfId="7" builtinId="5"/>
    <cellStyle name="Százalék 2" xfId="5" xr:uid="{00000000-0005-0000-0000-000007000000}"/>
  </cellStyles>
  <dxfs count="14">
    <dxf>
      <fill>
        <patternFill>
          <bgColor rgb="FFFF00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  <border>
        <left/>
        <right/>
        <top/>
        <bottom/>
      </border>
    </dxf>
    <dxf>
      <font>
        <color theme="0" tint="-0.14996795556505021"/>
      </font>
      <fill>
        <patternFill>
          <bgColor theme="0" tint="-0.14996795556505021"/>
        </patternFill>
      </fill>
      <border>
        <left/>
        <right/>
        <top/>
        <bottom/>
      </border>
    </dxf>
    <dxf>
      <font>
        <color theme="0" tint="-0.14996795556505021"/>
      </font>
      <fill>
        <patternFill>
          <bgColor theme="0" tint="-0.14996795556505021"/>
        </patternFill>
      </fill>
      <border>
        <left/>
        <right/>
        <top/>
        <bottom/>
      </border>
    </dxf>
    <dxf>
      <font>
        <color theme="0" tint="-0.14996795556505021"/>
      </font>
      <fill>
        <patternFill>
          <bgColor theme="0" tint="-0.14996795556505021"/>
        </patternFill>
      </fill>
      <border>
        <left/>
        <right/>
        <top/>
        <bottom/>
      </border>
    </dxf>
    <dxf>
      <font>
        <color theme="0" tint="-0.14996795556505021"/>
      </font>
      <fill>
        <patternFill>
          <bgColor theme="0" tint="-0.14996795556505021"/>
        </patternFill>
      </fill>
      <border>
        <left/>
        <right/>
        <top/>
        <bottom/>
      </border>
    </dxf>
    <dxf>
      <font>
        <color theme="0" tint="-0.14996795556505021"/>
      </font>
      <fill>
        <patternFill>
          <bgColor theme="0" tint="-0.14996795556505021"/>
        </patternFill>
      </fill>
      <border>
        <left/>
        <right/>
        <top/>
        <bottom/>
      </border>
    </dxf>
    <dxf>
      <font>
        <color theme="0" tint="-0.14996795556505021"/>
      </font>
      <fill>
        <patternFill>
          <bgColor theme="0" tint="-0.14996795556505021"/>
        </patternFill>
      </fill>
      <border>
        <left/>
        <right/>
        <top/>
        <bottom/>
      </border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CC0000"/>
      <color rgb="FFFF0000"/>
      <color rgb="FFCC0066"/>
      <color rgb="FFFF00FF"/>
      <color rgb="FFCB9EFC"/>
      <color rgb="FFAF3BF7"/>
      <color rgb="FF6B07A9"/>
      <color rgb="FFE8F37F"/>
      <color rgb="FFC9B8FA"/>
      <color rgb="FF9C7C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45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250030</xdr:colOff>
      <xdr:row>36</xdr:row>
      <xdr:rowOff>11905</xdr:rowOff>
    </xdr:from>
    <xdr:to>
      <xdr:col>23</xdr:col>
      <xdr:colOff>64294</xdr:colOff>
      <xdr:row>48</xdr:row>
      <xdr:rowOff>134001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B27D4965-E6F4-4315-94E9-A417818A3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4718" y="7667624"/>
          <a:ext cx="5631657" cy="2408096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18</xdr:col>
      <xdr:colOff>0</xdr:colOff>
      <xdr:row>74</xdr:row>
      <xdr:rowOff>127000</xdr:rowOff>
    </xdr:from>
    <xdr:to>
      <xdr:col>23</xdr:col>
      <xdr:colOff>275304</xdr:colOff>
      <xdr:row>94</xdr:row>
      <xdr:rowOff>0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F8717CB3-FA2D-44B4-A8FE-0E3AA9BB7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63375" y="15589250"/>
          <a:ext cx="5215604" cy="3683000"/>
        </a:xfrm>
        <a:prstGeom prst="rect">
          <a:avLst/>
        </a:prstGeom>
        <a:ln w="38100">
          <a:solidFill>
            <a:sysClr val="windowText" lastClr="000000"/>
          </a:solidFill>
        </a:ln>
      </xdr:spPr>
    </xdr:pic>
    <xdr:clientData/>
  </xdr:twoCellAnchor>
  <xdr:twoCellAnchor editAs="oneCell">
    <xdr:from>
      <xdr:col>19</xdr:col>
      <xdr:colOff>31717</xdr:colOff>
      <xdr:row>0</xdr:row>
      <xdr:rowOff>23812</xdr:rowOff>
    </xdr:from>
    <xdr:to>
      <xdr:col>23</xdr:col>
      <xdr:colOff>1028699</xdr:colOff>
      <xdr:row>4</xdr:row>
      <xdr:rowOff>335691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AE7945D0-0AEE-48F8-A312-CBDFB7E62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97686" y="23812"/>
          <a:ext cx="5207032" cy="1562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2096792</xdr:colOff>
      <xdr:row>148</xdr:row>
      <xdr:rowOff>0</xdr:rowOff>
    </xdr:from>
    <xdr:to>
      <xdr:col>3</xdr:col>
      <xdr:colOff>316032</xdr:colOff>
      <xdr:row>150</xdr:row>
      <xdr:rowOff>195943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615FDDE7-01F8-BE8A-5E06-F35828D033C1}"/>
            </a:ext>
          </a:extLst>
        </xdr:cNvPr>
        <xdr:cNvSpPr txBox="1"/>
      </xdr:nvSpPr>
      <xdr:spPr>
        <a:xfrm>
          <a:off x="6641578" y="60170786"/>
          <a:ext cx="608654" cy="576943"/>
        </a:xfrm>
        <a:prstGeom prst="rect">
          <a:avLst/>
        </a:prstGeom>
        <a:solidFill>
          <a:schemeClr val="bg1">
            <a:lumMod val="6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u-HU" sz="2400" b="1" kern="1200">
              <a:latin typeface="Aptos" panose="020B0004020202020204" pitchFamily="34" charset="0"/>
            </a:rPr>
            <a:t>ÉS</a:t>
          </a:r>
        </a:p>
      </xdr:txBody>
    </xdr:sp>
    <xdr:clientData/>
  </xdr:twoCellAnchor>
  <xdr:twoCellAnchor>
    <xdr:from>
      <xdr:col>3</xdr:col>
      <xdr:colOff>1893031</xdr:colOff>
      <xdr:row>147</xdr:row>
      <xdr:rowOff>187437</xdr:rowOff>
    </xdr:from>
    <xdr:to>
      <xdr:col>4</xdr:col>
      <xdr:colOff>666749</xdr:colOff>
      <xdr:row>151</xdr:row>
      <xdr:rowOff>509</xdr:rowOff>
    </xdr:to>
    <xdr:sp macro="" textlink="">
      <xdr:nvSpPr>
        <xdr:cNvPr id="4" name="Szövegdoboz 3">
          <a:extLst>
            <a:ext uri="{FF2B5EF4-FFF2-40B4-BE49-F238E27FC236}">
              <a16:creationId xmlns:a16="http://schemas.microsoft.com/office/drawing/2014/main" id="{7A2ABAB0-2533-43BD-B767-8BD802CD476E}"/>
            </a:ext>
          </a:extLst>
        </xdr:cNvPr>
        <xdr:cNvSpPr txBox="1"/>
      </xdr:nvSpPr>
      <xdr:spPr>
        <a:xfrm>
          <a:off x="9417781" y="60181330"/>
          <a:ext cx="1046111" cy="575072"/>
        </a:xfrm>
        <a:prstGeom prst="rect">
          <a:avLst/>
        </a:prstGeom>
        <a:solidFill>
          <a:schemeClr val="bg1">
            <a:lumMod val="6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u-HU" sz="2400" b="1" kern="1200">
              <a:latin typeface="Aptos" panose="020B0004020202020204" pitchFamily="34" charset="0"/>
            </a:rPr>
            <a:t>VAGY</a:t>
          </a:r>
        </a:p>
      </xdr:txBody>
    </xdr:sp>
    <xdr:clientData/>
  </xdr:twoCellAnchor>
  <xdr:twoCellAnchor editAs="oneCell">
    <xdr:from>
      <xdr:col>5</xdr:col>
      <xdr:colOff>154781</xdr:colOff>
      <xdr:row>45</xdr:row>
      <xdr:rowOff>166687</xdr:rowOff>
    </xdr:from>
    <xdr:to>
      <xdr:col>7</xdr:col>
      <xdr:colOff>747884</xdr:colOff>
      <xdr:row>62</xdr:row>
      <xdr:rowOff>167934</xdr:rowOff>
    </xdr:to>
    <xdr:pic>
      <xdr:nvPicPr>
        <xdr:cNvPr id="3" name="Kép 2" descr="Család: Több mint 2 318 606 jogdíjmentes, licencelhető stockillusztráció és  -rajz | Shutterstock">
          <a:extLst>
            <a:ext uri="{FF2B5EF4-FFF2-40B4-BE49-F238E27FC236}">
              <a16:creationId xmlns:a16="http://schemas.microsoft.com/office/drawing/2014/main" id="{5301C638-2DC6-4A88-8956-2BB9C3F77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18219" y="28027312"/>
          <a:ext cx="6031423" cy="3292927"/>
        </a:xfrm>
        <a:prstGeom prst="rect">
          <a:avLst/>
        </a:prstGeom>
        <a:noFill/>
        <a:ln w="28575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2377875</xdr:colOff>
      <xdr:row>98</xdr:row>
      <xdr:rowOff>402054</xdr:rowOff>
    </xdr:from>
    <xdr:to>
      <xdr:col>8</xdr:col>
      <xdr:colOff>259997</xdr:colOff>
      <xdr:row>107</xdr:row>
      <xdr:rowOff>40822</xdr:rowOff>
    </xdr:to>
    <xdr:pic>
      <xdr:nvPicPr>
        <xdr:cNvPr id="11" name="Kép 10">
          <a:extLst>
            <a:ext uri="{FF2B5EF4-FFF2-40B4-BE49-F238E27FC236}">
              <a16:creationId xmlns:a16="http://schemas.microsoft.com/office/drawing/2014/main" id="{E052DC63-3AEA-4759-4075-E94575964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39696" y="42012697"/>
          <a:ext cx="3080051" cy="2156089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  <xdr:twoCellAnchor editAs="oneCell">
    <xdr:from>
      <xdr:col>7</xdr:col>
      <xdr:colOff>13608</xdr:colOff>
      <xdr:row>92</xdr:row>
      <xdr:rowOff>489857</xdr:rowOff>
    </xdr:from>
    <xdr:to>
      <xdr:col>8</xdr:col>
      <xdr:colOff>827136</xdr:colOff>
      <xdr:row>97</xdr:row>
      <xdr:rowOff>149678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3A1B281C-9E44-4194-BAD9-7B6847ABA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11108" y="39079714"/>
          <a:ext cx="2922635" cy="2435678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979714</xdr:colOff>
      <xdr:row>31</xdr:row>
      <xdr:rowOff>557893</xdr:rowOff>
    </xdr:from>
    <xdr:to>
      <xdr:col>7</xdr:col>
      <xdr:colOff>1809750</xdr:colOff>
      <xdr:row>33</xdr:row>
      <xdr:rowOff>639536</xdr:rowOff>
    </xdr:to>
    <xdr:pic>
      <xdr:nvPicPr>
        <xdr:cNvPr id="7" name="Kép 6">
          <a:extLst>
            <a:ext uri="{FF2B5EF4-FFF2-40B4-BE49-F238E27FC236}">
              <a16:creationId xmlns:a16="http://schemas.microsoft.com/office/drawing/2014/main" id="{DFD5F391-EF9D-0AED-E982-71DC66F24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641535" y="19784786"/>
          <a:ext cx="3918858" cy="2095501"/>
        </a:xfrm>
        <a:prstGeom prst="rect">
          <a:avLst/>
        </a:prstGeom>
        <a:ln w="38100"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1496786</xdr:colOff>
      <xdr:row>33</xdr:row>
      <xdr:rowOff>734786</xdr:rowOff>
    </xdr:from>
    <xdr:to>
      <xdr:col>8</xdr:col>
      <xdr:colOff>40820</xdr:colOff>
      <xdr:row>36</xdr:row>
      <xdr:rowOff>128257</xdr:rowOff>
    </xdr:to>
    <xdr:pic>
      <xdr:nvPicPr>
        <xdr:cNvPr id="8" name="Kép 7">
          <a:extLst>
            <a:ext uri="{FF2B5EF4-FFF2-40B4-BE49-F238E27FC236}">
              <a16:creationId xmlns:a16="http://schemas.microsoft.com/office/drawing/2014/main" id="{E9A8290F-86C7-4574-673A-CDDCB139A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58607" y="21975536"/>
          <a:ext cx="3741963" cy="2414256"/>
        </a:xfrm>
        <a:prstGeom prst="rect">
          <a:avLst/>
        </a:prstGeom>
        <a:ln w="38100"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95251</xdr:colOff>
      <xdr:row>27</xdr:row>
      <xdr:rowOff>204106</xdr:rowOff>
    </xdr:from>
    <xdr:to>
      <xdr:col>7</xdr:col>
      <xdr:colOff>1502125</xdr:colOff>
      <xdr:row>31</xdr:row>
      <xdr:rowOff>462642</xdr:rowOff>
    </xdr:to>
    <xdr:pic>
      <xdr:nvPicPr>
        <xdr:cNvPr id="9" name="Kép 8">
          <a:extLst>
            <a:ext uri="{FF2B5EF4-FFF2-40B4-BE49-F238E27FC236}">
              <a16:creationId xmlns:a16="http://schemas.microsoft.com/office/drawing/2014/main" id="{E5C7FC97-707F-C702-B9A7-5F6E3F7F1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53608" y="16859249"/>
          <a:ext cx="4495696" cy="2830286"/>
        </a:xfrm>
        <a:prstGeom prst="rect">
          <a:avLst/>
        </a:prstGeom>
        <a:ln w="38100"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24023</xdr:colOff>
      <xdr:row>10</xdr:row>
      <xdr:rowOff>2421374</xdr:rowOff>
    </xdr:from>
    <xdr:to>
      <xdr:col>8</xdr:col>
      <xdr:colOff>1559717</xdr:colOff>
      <xdr:row>19</xdr:row>
      <xdr:rowOff>162694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A15F35CB-ADE7-4FAB-B4F7-88327F0BB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18617" y="5790843"/>
          <a:ext cx="6071975" cy="4325476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20856</xdr:colOff>
      <xdr:row>8</xdr:row>
      <xdr:rowOff>273839</xdr:rowOff>
    </xdr:from>
    <xdr:to>
      <xdr:col>8</xdr:col>
      <xdr:colOff>1047756</xdr:colOff>
      <xdr:row>10</xdr:row>
      <xdr:rowOff>2364925</xdr:rowOff>
    </xdr:to>
    <xdr:pic>
      <xdr:nvPicPr>
        <xdr:cNvPr id="7" name="Kép 6">
          <a:extLst>
            <a:ext uri="{FF2B5EF4-FFF2-40B4-BE49-F238E27FC236}">
              <a16:creationId xmlns:a16="http://schemas.microsoft.com/office/drawing/2014/main" id="{56F68777-FDC0-CCD9-DF1B-2D7AD2CDE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15450" y="2762245"/>
          <a:ext cx="5563181" cy="2972149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13208</xdr:colOff>
      <xdr:row>1</xdr:row>
      <xdr:rowOff>112963</xdr:rowOff>
    </xdr:from>
    <xdr:to>
      <xdr:col>7</xdr:col>
      <xdr:colOff>2349603</xdr:colOff>
      <xdr:row>8</xdr:row>
      <xdr:rowOff>211455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D0A0186-D736-4F6E-A5FA-59B53A6E7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9125" y="451630"/>
          <a:ext cx="4273145" cy="2384492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26979</xdr:colOff>
      <xdr:row>10</xdr:row>
      <xdr:rowOff>2421370</xdr:rowOff>
    </xdr:from>
    <xdr:to>
      <xdr:col>8</xdr:col>
      <xdr:colOff>1562673</xdr:colOff>
      <xdr:row>19</xdr:row>
      <xdr:rowOff>159515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5181FA0C-DED3-45F6-8043-EEB9139A9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21573" y="5790839"/>
          <a:ext cx="6071975" cy="4325476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23812</xdr:colOff>
      <xdr:row>8</xdr:row>
      <xdr:rowOff>273835</xdr:rowOff>
    </xdr:from>
    <xdr:to>
      <xdr:col>8</xdr:col>
      <xdr:colOff>1050712</xdr:colOff>
      <xdr:row>10</xdr:row>
      <xdr:rowOff>2364921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0F7B4860-66E6-4B8A-9A59-985F31F53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18406" y="2762241"/>
          <a:ext cx="5563181" cy="2972149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21166</xdr:colOff>
      <xdr:row>1</xdr:row>
      <xdr:rowOff>118593</xdr:rowOff>
    </xdr:from>
    <xdr:to>
      <xdr:col>7</xdr:col>
      <xdr:colOff>2357561</xdr:colOff>
      <xdr:row>8</xdr:row>
      <xdr:rowOff>217085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BE6AA03E-E397-41C7-B476-F7EAB3FB5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17083" y="457260"/>
          <a:ext cx="4273145" cy="2384492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26964</xdr:colOff>
      <xdr:row>10</xdr:row>
      <xdr:rowOff>2421373</xdr:rowOff>
    </xdr:from>
    <xdr:to>
      <xdr:col>8</xdr:col>
      <xdr:colOff>1562658</xdr:colOff>
      <xdr:row>19</xdr:row>
      <xdr:rowOff>162693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46AAF70F-6EB8-4828-B5D3-EE79A48F3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21558" y="5790842"/>
          <a:ext cx="6071975" cy="4325476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23797</xdr:colOff>
      <xdr:row>8</xdr:row>
      <xdr:rowOff>273838</xdr:rowOff>
    </xdr:from>
    <xdr:to>
      <xdr:col>8</xdr:col>
      <xdr:colOff>1050697</xdr:colOff>
      <xdr:row>10</xdr:row>
      <xdr:rowOff>2364924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42E24D02-5A2C-45E4-9034-213B6135D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18391" y="2762244"/>
          <a:ext cx="5563181" cy="2972149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20107</xdr:colOff>
      <xdr:row>1</xdr:row>
      <xdr:rowOff>115072</xdr:rowOff>
    </xdr:from>
    <xdr:to>
      <xdr:col>7</xdr:col>
      <xdr:colOff>2356502</xdr:colOff>
      <xdr:row>8</xdr:row>
      <xdr:rowOff>213564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377A00F2-9C63-402A-9113-73F254006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16024" y="453739"/>
          <a:ext cx="4273145" cy="2384492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33247</xdr:colOff>
      <xdr:row>10</xdr:row>
      <xdr:rowOff>2432023</xdr:rowOff>
    </xdr:from>
    <xdr:to>
      <xdr:col>8</xdr:col>
      <xdr:colOff>1563301</xdr:colOff>
      <xdr:row>20</xdr:row>
      <xdr:rowOff>19815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9D4CED8-3A30-44EC-B2AE-D200C2751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39747" y="5790839"/>
          <a:ext cx="6071975" cy="4325476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30080</xdr:colOff>
      <xdr:row>8</xdr:row>
      <xdr:rowOff>285741</xdr:rowOff>
    </xdr:from>
    <xdr:to>
      <xdr:col>8</xdr:col>
      <xdr:colOff>1057690</xdr:colOff>
      <xdr:row>10</xdr:row>
      <xdr:rowOff>2369224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3D5E3726-F500-4C84-B950-C3AF8BC5E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6580" y="2762241"/>
          <a:ext cx="5563181" cy="2972149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40216</xdr:colOff>
      <xdr:row>1</xdr:row>
      <xdr:rowOff>162229</xdr:rowOff>
    </xdr:from>
    <xdr:to>
      <xdr:col>7</xdr:col>
      <xdr:colOff>2376611</xdr:colOff>
      <xdr:row>8</xdr:row>
      <xdr:rowOff>260721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E713C68A-8467-4BD9-8495-15A54BAED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6133" y="500896"/>
          <a:ext cx="4273145" cy="2384492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33229</xdr:colOff>
      <xdr:row>10</xdr:row>
      <xdr:rowOff>2432023</xdr:rowOff>
    </xdr:from>
    <xdr:to>
      <xdr:col>8</xdr:col>
      <xdr:colOff>1563283</xdr:colOff>
      <xdr:row>19</xdr:row>
      <xdr:rowOff>170210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426ACA9-0C2C-4068-A9FC-B85BE9CEE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39729" y="5790839"/>
          <a:ext cx="6071975" cy="4325476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30062</xdr:colOff>
      <xdr:row>8</xdr:row>
      <xdr:rowOff>285741</xdr:rowOff>
    </xdr:from>
    <xdr:to>
      <xdr:col>8</xdr:col>
      <xdr:colOff>1057672</xdr:colOff>
      <xdr:row>10</xdr:row>
      <xdr:rowOff>2369224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6D23B1A3-AFFB-47C8-B2F6-12E088937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6562" y="2762241"/>
          <a:ext cx="5563181" cy="2972149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31750</xdr:colOff>
      <xdr:row>1</xdr:row>
      <xdr:rowOff>148166</xdr:rowOff>
    </xdr:from>
    <xdr:to>
      <xdr:col>7</xdr:col>
      <xdr:colOff>2368145</xdr:colOff>
      <xdr:row>8</xdr:row>
      <xdr:rowOff>246658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42138AF6-4720-4733-B5E2-AD69AAC6A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27667" y="486833"/>
          <a:ext cx="4273145" cy="2384492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33228</xdr:colOff>
      <xdr:row>10</xdr:row>
      <xdr:rowOff>2432023</xdr:rowOff>
    </xdr:from>
    <xdr:to>
      <xdr:col>8</xdr:col>
      <xdr:colOff>1563282</xdr:colOff>
      <xdr:row>19</xdr:row>
      <xdr:rowOff>183411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A5119166-2900-4367-841A-FD28D49F2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39728" y="5790839"/>
          <a:ext cx="6071975" cy="4325476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30061</xdr:colOff>
      <xdr:row>8</xdr:row>
      <xdr:rowOff>285741</xdr:rowOff>
    </xdr:from>
    <xdr:to>
      <xdr:col>8</xdr:col>
      <xdr:colOff>1054496</xdr:colOff>
      <xdr:row>10</xdr:row>
      <xdr:rowOff>2372399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3F8A9708-B95B-4089-A0AE-3468D6740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6561" y="2762241"/>
          <a:ext cx="5563181" cy="2972149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42333</xdr:colOff>
      <xdr:row>1</xdr:row>
      <xdr:rowOff>137583</xdr:rowOff>
    </xdr:from>
    <xdr:to>
      <xdr:col>7</xdr:col>
      <xdr:colOff>2378728</xdr:colOff>
      <xdr:row>8</xdr:row>
      <xdr:rowOff>236075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90EDE4A1-57F3-4164-8E1F-EC5912E38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8250" y="476250"/>
          <a:ext cx="4273145" cy="2384492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59531</xdr:colOff>
      <xdr:row>10</xdr:row>
      <xdr:rowOff>14552</xdr:rowOff>
    </xdr:from>
    <xdr:to>
      <xdr:col>9</xdr:col>
      <xdr:colOff>1086380</xdr:colOff>
      <xdr:row>15</xdr:row>
      <xdr:rowOff>181571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9EE11A95-8ACD-B697-D09F-8CE1D7687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2625" y="3550708"/>
          <a:ext cx="7765786" cy="6346363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63501</xdr:colOff>
      <xdr:row>18</xdr:row>
      <xdr:rowOff>10585</xdr:rowOff>
    </xdr:from>
    <xdr:to>
      <xdr:col>9</xdr:col>
      <xdr:colOff>1227665</xdr:colOff>
      <xdr:row>26</xdr:row>
      <xdr:rowOff>2003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AF754DA5-4B57-797F-B758-8D596B9C1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09084" y="6043085"/>
          <a:ext cx="7683499" cy="6299084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60156</xdr:colOff>
      <xdr:row>18</xdr:row>
      <xdr:rowOff>10022</xdr:rowOff>
    </xdr:from>
    <xdr:to>
      <xdr:col>9</xdr:col>
      <xdr:colOff>1236576</xdr:colOff>
      <xdr:row>25</xdr:row>
      <xdr:rowOff>92790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9A50AC9E-6C7B-470F-B4BE-F2A22EA24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5209" y="6045864"/>
          <a:ext cx="7683499" cy="6299084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60156</xdr:colOff>
      <xdr:row>18</xdr:row>
      <xdr:rowOff>10026</xdr:rowOff>
    </xdr:from>
    <xdr:to>
      <xdr:col>9</xdr:col>
      <xdr:colOff>1236576</xdr:colOff>
      <xdr:row>25</xdr:row>
      <xdr:rowOff>92794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AE3C358E-F7FB-4329-8F58-2BD7627D1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5209" y="6045868"/>
          <a:ext cx="7683499" cy="6299084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60156</xdr:colOff>
      <xdr:row>18</xdr:row>
      <xdr:rowOff>10026</xdr:rowOff>
    </xdr:from>
    <xdr:to>
      <xdr:col>9</xdr:col>
      <xdr:colOff>1236576</xdr:colOff>
      <xdr:row>25</xdr:row>
      <xdr:rowOff>92794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C600157B-D41D-40A8-85FB-A04377393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5209" y="6045868"/>
          <a:ext cx="7683499" cy="6299084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71870</xdr:colOff>
      <xdr:row>10</xdr:row>
      <xdr:rowOff>28575</xdr:rowOff>
    </xdr:from>
    <xdr:to>
      <xdr:col>8</xdr:col>
      <xdr:colOff>1395845</xdr:colOff>
      <xdr:row>12</xdr:row>
      <xdr:rowOff>110607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6B13CD6B-C57D-410B-A642-1D6C3D28D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06870" y="2851439"/>
          <a:ext cx="5878657" cy="4739711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8189</xdr:colOff>
      <xdr:row>1</xdr:row>
      <xdr:rowOff>242246</xdr:rowOff>
    </xdr:from>
    <xdr:to>
      <xdr:col>7</xdr:col>
      <xdr:colOff>1662471</xdr:colOff>
      <xdr:row>17</xdr:row>
      <xdr:rowOff>5347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20B67A0E-0EA1-45A6-AB38-C58434716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3356" y="580913"/>
          <a:ext cx="5421948" cy="4546767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10</xdr:row>
      <xdr:rowOff>19051</xdr:rowOff>
    </xdr:from>
    <xdr:to>
      <xdr:col>8</xdr:col>
      <xdr:colOff>1485900</xdr:colOff>
      <xdr:row>12</xdr:row>
      <xdr:rowOff>177661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1C04D9F5-D11F-45A2-95A7-9A5C895DA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2150" y="2828926"/>
          <a:ext cx="5962650" cy="4793776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200025</xdr:rowOff>
    </xdr:from>
    <xdr:to>
      <xdr:col>7</xdr:col>
      <xdr:colOff>1497648</xdr:colOff>
      <xdr:row>16</xdr:row>
      <xdr:rowOff>308142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820CEEE-C666-44B7-8F9D-1F0C9E249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4325" y="390525"/>
          <a:ext cx="5421948" cy="4546767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10</xdr:row>
      <xdr:rowOff>0</xdr:rowOff>
    </xdr:from>
    <xdr:to>
      <xdr:col>8</xdr:col>
      <xdr:colOff>1447800</xdr:colOff>
      <xdr:row>12</xdr:row>
      <xdr:rowOff>127979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C0163451-95D7-4B31-BAF3-380D39C51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2150" y="2809875"/>
          <a:ext cx="5924550" cy="4763145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1</xdr:row>
      <xdr:rowOff>200025</xdr:rowOff>
    </xdr:from>
    <xdr:to>
      <xdr:col>7</xdr:col>
      <xdr:colOff>1474364</xdr:colOff>
      <xdr:row>16</xdr:row>
      <xdr:rowOff>314492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65E7D1F7-055C-494C-939C-FACBEC553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5275" y="542925"/>
          <a:ext cx="5417714" cy="4553117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10</xdr:row>
      <xdr:rowOff>19051</xdr:rowOff>
    </xdr:from>
    <xdr:to>
      <xdr:col>8</xdr:col>
      <xdr:colOff>1428750</xdr:colOff>
      <xdr:row>12</xdr:row>
      <xdr:rowOff>116399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7BED151B-5899-498E-A766-D6D04DB01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2133601"/>
          <a:ext cx="5886450" cy="4732514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1</xdr:row>
      <xdr:rowOff>228600</xdr:rowOff>
    </xdr:from>
    <xdr:to>
      <xdr:col>7</xdr:col>
      <xdr:colOff>1460605</xdr:colOff>
      <xdr:row>17</xdr:row>
      <xdr:rowOff>16042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B80E14E-B93C-4686-82E7-A47FB71E9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50" y="571500"/>
          <a:ext cx="5413480" cy="4559467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10</xdr:row>
      <xdr:rowOff>28576</xdr:rowOff>
    </xdr:from>
    <xdr:to>
      <xdr:col>8</xdr:col>
      <xdr:colOff>1390650</xdr:colOff>
      <xdr:row>12</xdr:row>
      <xdr:rowOff>102950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1485D875-4C17-4A72-BD32-5844E2445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01675" y="2838451"/>
          <a:ext cx="5857875" cy="4709540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8466</xdr:colOff>
      <xdr:row>1</xdr:row>
      <xdr:rowOff>172508</xdr:rowOff>
    </xdr:from>
    <xdr:to>
      <xdr:col>7</xdr:col>
      <xdr:colOff>1455312</xdr:colOff>
      <xdr:row>16</xdr:row>
      <xdr:rowOff>310257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A4035E8E-6146-483D-AC61-FE24D81C1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3633" y="511175"/>
          <a:ext cx="5405012" cy="4582749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10</xdr:row>
      <xdr:rowOff>0</xdr:rowOff>
    </xdr:from>
    <xdr:to>
      <xdr:col>8</xdr:col>
      <xdr:colOff>1513437</xdr:colOff>
      <xdr:row>12</xdr:row>
      <xdr:rowOff>165433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ABE25812-694D-46B9-8316-B981F8B35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2809875"/>
          <a:ext cx="5971137" cy="4800599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219075</xdr:rowOff>
    </xdr:from>
    <xdr:to>
      <xdr:col>7</xdr:col>
      <xdr:colOff>1442612</xdr:colOff>
      <xdr:row>17</xdr:row>
      <xdr:rowOff>29799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A5644DD3-411B-4143-ABBD-F5EF14FEF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5275" y="561975"/>
          <a:ext cx="5405012" cy="4582749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10</xdr:row>
      <xdr:rowOff>1</xdr:rowOff>
    </xdr:from>
    <xdr:to>
      <xdr:col>8</xdr:col>
      <xdr:colOff>1485900</xdr:colOff>
      <xdr:row>12</xdr:row>
      <xdr:rowOff>98453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3627139A-5EFD-4351-9A96-F79A244E6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2150" y="2809876"/>
          <a:ext cx="5962650" cy="4793776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2247900</xdr:colOff>
      <xdr:row>1</xdr:row>
      <xdr:rowOff>219075</xdr:rowOff>
    </xdr:from>
    <xdr:to>
      <xdr:col>7</xdr:col>
      <xdr:colOff>1428854</xdr:colOff>
      <xdr:row>17</xdr:row>
      <xdr:rowOff>41440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3709FAD-FEE0-4552-B512-BD8328A20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6225" y="561975"/>
          <a:ext cx="5400779" cy="4594390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10</xdr:row>
      <xdr:rowOff>9526</xdr:rowOff>
    </xdr:from>
    <xdr:to>
      <xdr:col>8</xdr:col>
      <xdr:colOff>1504950</xdr:colOff>
      <xdr:row>12</xdr:row>
      <xdr:rowOff>168136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6D3CF0EE-DD2D-42C0-8E9D-25210AC10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2828926"/>
          <a:ext cx="5962650" cy="4793776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10583</xdr:colOff>
      <xdr:row>1</xdr:row>
      <xdr:rowOff>222250</xdr:rowOff>
    </xdr:from>
    <xdr:to>
      <xdr:col>7</xdr:col>
      <xdr:colOff>1445788</xdr:colOff>
      <xdr:row>17</xdr:row>
      <xdr:rowOff>44615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4FF15B8-78B2-4D4F-B8CC-690ECB3AB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50" y="560917"/>
          <a:ext cx="5393371" cy="4606031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10</xdr:row>
      <xdr:rowOff>9526</xdr:rowOff>
    </xdr:from>
    <xdr:to>
      <xdr:col>8</xdr:col>
      <xdr:colOff>1504950</xdr:colOff>
      <xdr:row>12</xdr:row>
      <xdr:rowOff>168136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19A5D365-6A5F-4DCF-AEB3-CF2D39E92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2124076"/>
          <a:ext cx="5962650" cy="4793776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179916</xdr:rowOff>
    </xdr:from>
    <xdr:to>
      <xdr:col>7</xdr:col>
      <xdr:colOff>1435204</xdr:colOff>
      <xdr:row>16</xdr:row>
      <xdr:rowOff>330364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3F39210-7A30-430A-BFCC-3A162F10D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50" y="518583"/>
          <a:ext cx="5393371" cy="4606031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9</xdr:row>
      <xdr:rowOff>190500</xdr:rowOff>
    </xdr:from>
    <xdr:to>
      <xdr:col>8</xdr:col>
      <xdr:colOff>1543050</xdr:colOff>
      <xdr:row>12</xdr:row>
      <xdr:rowOff>34612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05E69792-6A05-4DCB-BDCB-663848F19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2150" y="2800350"/>
          <a:ext cx="6019800" cy="4839723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152400</xdr:rowOff>
    </xdr:from>
    <xdr:to>
      <xdr:col>7</xdr:col>
      <xdr:colOff>1430971</xdr:colOff>
      <xdr:row>16</xdr:row>
      <xdr:rowOff>319781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669D5F4A-1D40-4308-9E57-7C38B4D94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6225" y="495300"/>
          <a:ext cx="5393371" cy="4606031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– 2022 téma">
  <a:themeElements>
    <a:clrScheme name="Zöld–sárga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64C6-71E2-4A25-82CA-A14FAE124DEB}">
  <sheetPr codeName="Munka8">
    <pageSetUpPr fitToPage="1"/>
  </sheetPr>
  <dimension ref="A1:X216"/>
  <sheetViews>
    <sheetView tabSelected="1" zoomScale="90" zoomScaleNormal="90" workbookViewId="0">
      <selection sqref="A1:S5"/>
    </sheetView>
  </sheetViews>
  <sheetFormatPr defaultColWidth="0" defaultRowHeight="15" zeroHeight="1" x14ac:dyDescent="0.25"/>
  <cols>
    <col min="1" max="16" width="9.140625" style="14" customWidth="1"/>
    <col min="17" max="17" width="18.28515625" style="14" customWidth="1"/>
    <col min="18" max="18" width="13.42578125" style="401" customWidth="1"/>
    <col min="19" max="19" width="13.7109375" style="401" customWidth="1"/>
    <col min="20" max="20" width="14.140625" style="401" customWidth="1"/>
    <col min="21" max="21" width="15.42578125" style="401" customWidth="1"/>
    <col min="22" max="22" width="16.5703125" style="401" customWidth="1"/>
    <col min="23" max="23" width="14" style="401" customWidth="1"/>
    <col min="24" max="24" width="15.42578125" style="401" customWidth="1"/>
    <col min="25" max="16384" width="26" style="14" hidden="1"/>
  </cols>
  <sheetData>
    <row r="1" spans="1:24" ht="19.5" customHeight="1" x14ac:dyDescent="0.25">
      <c r="A1" s="537" t="s">
        <v>282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24"/>
      <c r="U1" s="524"/>
      <c r="V1" s="524"/>
      <c r="W1" s="524"/>
      <c r="X1" s="524"/>
    </row>
    <row r="2" spans="1:24" ht="15" customHeight="1" x14ac:dyDescent="0.25">
      <c r="A2" s="539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25"/>
      <c r="U2" s="525"/>
      <c r="V2" s="525"/>
      <c r="W2" s="525"/>
      <c r="X2" s="525"/>
    </row>
    <row r="3" spans="1:24" ht="32.1" customHeight="1" x14ac:dyDescent="0.25">
      <c r="A3" s="539"/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  <c r="T3" s="525"/>
      <c r="U3" s="525"/>
      <c r="V3" s="525"/>
      <c r="W3" s="525"/>
      <c r="X3" s="525"/>
    </row>
    <row r="4" spans="1:24" ht="32.450000000000003" customHeight="1" x14ac:dyDescent="0.25">
      <c r="A4" s="539"/>
      <c r="B4" s="540"/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25"/>
      <c r="U4" s="525"/>
      <c r="V4" s="525"/>
      <c r="W4" s="525"/>
      <c r="X4" s="525"/>
    </row>
    <row r="5" spans="1:24" ht="29.45" customHeight="1" thickBot="1" x14ac:dyDescent="0.3">
      <c r="A5" s="541"/>
      <c r="B5" s="542"/>
      <c r="C5" s="542"/>
      <c r="D5" s="542"/>
      <c r="E5" s="542"/>
      <c r="F5" s="542"/>
      <c r="G5" s="542"/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2"/>
      <c r="T5" s="526"/>
      <c r="U5" s="526"/>
      <c r="V5" s="526"/>
      <c r="W5" s="526"/>
      <c r="X5" s="526"/>
    </row>
    <row r="6" spans="1:24" ht="15" customHeight="1" x14ac:dyDescent="0.25">
      <c r="A6" s="533" t="s">
        <v>263</v>
      </c>
      <c r="B6" s="534"/>
      <c r="C6" s="534"/>
      <c r="D6" s="534"/>
      <c r="E6" s="534"/>
      <c r="F6" s="534"/>
      <c r="G6" s="534"/>
      <c r="H6" s="534"/>
      <c r="I6" s="534"/>
      <c r="J6" s="534"/>
      <c r="K6" s="534"/>
      <c r="L6" s="534"/>
      <c r="M6" s="534"/>
      <c r="N6" s="534"/>
      <c r="O6" s="534"/>
      <c r="P6" s="534"/>
      <c r="Q6" s="534"/>
      <c r="R6" s="534"/>
      <c r="S6" s="534"/>
      <c r="T6" s="534"/>
      <c r="U6" s="534"/>
      <c r="V6" s="534"/>
      <c r="W6" s="534"/>
      <c r="X6" s="534"/>
    </row>
    <row r="7" spans="1:24" ht="15" customHeight="1" x14ac:dyDescent="0.25">
      <c r="A7" s="535"/>
      <c r="B7" s="536"/>
      <c r="C7" s="536"/>
      <c r="D7" s="536"/>
      <c r="E7" s="536"/>
      <c r="F7" s="536"/>
      <c r="G7" s="536"/>
      <c r="H7" s="536"/>
      <c r="I7" s="536"/>
      <c r="J7" s="536"/>
      <c r="K7" s="536"/>
      <c r="L7" s="536"/>
      <c r="M7" s="536"/>
      <c r="N7" s="536"/>
      <c r="O7" s="536"/>
      <c r="P7" s="536"/>
      <c r="Q7" s="536"/>
      <c r="R7" s="536"/>
      <c r="S7" s="536"/>
      <c r="T7" s="536"/>
      <c r="U7" s="536"/>
      <c r="V7" s="536"/>
      <c r="W7" s="536"/>
      <c r="X7" s="536"/>
    </row>
    <row r="8" spans="1:24" ht="15" customHeight="1" x14ac:dyDescent="0.25">
      <c r="A8" s="535"/>
      <c r="B8" s="536"/>
      <c r="C8" s="536"/>
      <c r="D8" s="536"/>
      <c r="E8" s="536"/>
      <c r="F8" s="536"/>
      <c r="G8" s="536"/>
      <c r="H8" s="536"/>
      <c r="I8" s="536"/>
      <c r="J8" s="536"/>
      <c r="K8" s="536"/>
      <c r="L8" s="536"/>
      <c r="M8" s="536"/>
      <c r="N8" s="536"/>
      <c r="O8" s="536"/>
      <c r="P8" s="536"/>
      <c r="Q8" s="536"/>
      <c r="R8" s="536"/>
      <c r="S8" s="536"/>
      <c r="T8" s="536"/>
      <c r="U8" s="536"/>
      <c r="V8" s="536"/>
      <c r="W8" s="536"/>
      <c r="X8" s="536"/>
    </row>
    <row r="9" spans="1:24" ht="24" customHeight="1" x14ac:dyDescent="0.25">
      <c r="A9" s="535"/>
      <c r="B9" s="536"/>
      <c r="C9" s="536"/>
      <c r="D9" s="536"/>
      <c r="E9" s="536"/>
      <c r="F9" s="536"/>
      <c r="G9" s="536"/>
      <c r="H9" s="536"/>
      <c r="I9" s="536"/>
      <c r="J9" s="536"/>
      <c r="K9" s="536"/>
      <c r="L9" s="536"/>
      <c r="M9" s="536"/>
      <c r="N9" s="536"/>
      <c r="O9" s="536"/>
      <c r="P9" s="536"/>
      <c r="Q9" s="536"/>
      <c r="R9" s="536"/>
      <c r="S9" s="536"/>
      <c r="T9" s="536"/>
      <c r="U9" s="536"/>
      <c r="V9" s="536"/>
      <c r="W9" s="536"/>
      <c r="X9" s="536"/>
    </row>
    <row r="10" spans="1:24" ht="20.100000000000001" customHeight="1" x14ac:dyDescent="0.25">
      <c r="A10" s="535"/>
      <c r="B10" s="536"/>
      <c r="C10" s="536"/>
      <c r="D10" s="536"/>
      <c r="E10" s="536"/>
      <c r="F10" s="536"/>
      <c r="G10" s="536"/>
      <c r="H10" s="536"/>
      <c r="I10" s="536"/>
      <c r="J10" s="536"/>
      <c r="K10" s="536"/>
      <c r="L10" s="536"/>
      <c r="M10" s="536"/>
      <c r="N10" s="536"/>
      <c r="O10" s="536"/>
      <c r="P10" s="536"/>
      <c r="Q10" s="536"/>
      <c r="R10" s="536"/>
      <c r="S10" s="536"/>
      <c r="T10" s="536"/>
      <c r="U10" s="536"/>
      <c r="V10" s="536"/>
      <c r="W10" s="536"/>
      <c r="X10" s="536"/>
    </row>
    <row r="11" spans="1:24" ht="12.95" customHeight="1" x14ac:dyDescent="0.25">
      <c r="A11" s="535"/>
      <c r="B11" s="536"/>
      <c r="C11" s="536"/>
      <c r="D11" s="536"/>
      <c r="E11" s="536"/>
      <c r="F11" s="536"/>
      <c r="G11" s="536"/>
      <c r="H11" s="536"/>
      <c r="I11" s="536"/>
      <c r="J11" s="536"/>
      <c r="K11" s="536"/>
      <c r="L11" s="536"/>
      <c r="M11" s="536"/>
      <c r="N11" s="536"/>
      <c r="O11" s="536"/>
      <c r="P11" s="536"/>
      <c r="Q11" s="536"/>
      <c r="R11" s="536"/>
      <c r="S11" s="536"/>
      <c r="T11" s="536"/>
      <c r="U11" s="536"/>
      <c r="V11" s="536"/>
      <c r="W11" s="536"/>
      <c r="X11" s="536"/>
    </row>
    <row r="12" spans="1:24" ht="15" customHeight="1" x14ac:dyDescent="0.25">
      <c r="A12" s="535"/>
      <c r="B12" s="536"/>
      <c r="C12" s="536"/>
      <c r="D12" s="536"/>
      <c r="E12" s="536"/>
      <c r="F12" s="536"/>
      <c r="G12" s="536"/>
      <c r="H12" s="536"/>
      <c r="I12" s="536"/>
      <c r="J12" s="536"/>
      <c r="K12" s="536"/>
      <c r="L12" s="536"/>
      <c r="M12" s="536"/>
      <c r="N12" s="536"/>
      <c r="O12" s="536"/>
      <c r="P12" s="536"/>
      <c r="Q12" s="536"/>
      <c r="R12" s="536"/>
      <c r="S12" s="536"/>
      <c r="T12" s="536"/>
      <c r="U12" s="536"/>
      <c r="V12" s="536"/>
      <c r="W12" s="536"/>
      <c r="X12" s="536"/>
    </row>
    <row r="13" spans="1:24" ht="25.5" customHeight="1" x14ac:dyDescent="0.25">
      <c r="A13" s="535"/>
      <c r="B13" s="536"/>
      <c r="C13" s="536"/>
      <c r="D13" s="536"/>
      <c r="E13" s="536"/>
      <c r="F13" s="536"/>
      <c r="G13" s="536"/>
      <c r="H13" s="536"/>
      <c r="I13" s="536"/>
      <c r="J13" s="536"/>
      <c r="K13" s="536"/>
      <c r="L13" s="536"/>
      <c r="M13" s="536"/>
      <c r="N13" s="536"/>
      <c r="O13" s="536"/>
      <c r="P13" s="536"/>
      <c r="Q13" s="536"/>
      <c r="R13" s="536"/>
      <c r="S13" s="536"/>
      <c r="T13" s="536"/>
      <c r="U13" s="536"/>
      <c r="V13" s="536"/>
      <c r="W13" s="536"/>
      <c r="X13" s="536"/>
    </row>
    <row r="14" spans="1:24" ht="25.5" customHeight="1" x14ac:dyDescent="0.25">
      <c r="A14" s="535"/>
      <c r="B14" s="536"/>
      <c r="C14" s="536"/>
      <c r="D14" s="536"/>
      <c r="E14" s="536"/>
      <c r="F14" s="536"/>
      <c r="G14" s="536"/>
      <c r="H14" s="536"/>
      <c r="I14" s="536"/>
      <c r="J14" s="536"/>
      <c r="K14" s="536"/>
      <c r="L14" s="536"/>
      <c r="M14" s="536"/>
      <c r="N14" s="536"/>
      <c r="O14" s="536"/>
      <c r="P14" s="536"/>
      <c r="Q14" s="536"/>
      <c r="R14" s="536"/>
      <c r="S14" s="536"/>
      <c r="T14" s="536"/>
      <c r="U14" s="536"/>
      <c r="V14" s="536"/>
      <c r="W14" s="536"/>
      <c r="X14" s="536"/>
    </row>
    <row r="15" spans="1:24" ht="34.5" customHeight="1" thickBot="1" x14ac:dyDescent="0.3">
      <c r="A15" s="535"/>
      <c r="B15" s="536"/>
      <c r="C15" s="536"/>
      <c r="D15" s="536"/>
      <c r="E15" s="536"/>
      <c r="F15" s="536"/>
      <c r="G15" s="536"/>
      <c r="H15" s="536"/>
      <c r="I15" s="536"/>
      <c r="J15" s="536"/>
      <c r="K15" s="536"/>
      <c r="L15" s="536"/>
      <c r="M15" s="536"/>
      <c r="N15" s="536"/>
      <c r="O15" s="536"/>
      <c r="P15" s="536"/>
      <c r="Q15" s="536"/>
      <c r="R15" s="536"/>
      <c r="S15" s="536"/>
      <c r="T15" s="536"/>
      <c r="U15" s="536"/>
      <c r="V15" s="536"/>
      <c r="W15" s="536"/>
      <c r="X15" s="536"/>
    </row>
    <row r="16" spans="1:24" s="368" customFormat="1" ht="23.25" customHeight="1" x14ac:dyDescent="0.25">
      <c r="A16" s="527" t="s">
        <v>284</v>
      </c>
      <c r="B16" s="528"/>
      <c r="C16" s="528"/>
      <c r="D16" s="528"/>
      <c r="E16" s="528"/>
      <c r="F16" s="528"/>
      <c r="G16" s="528"/>
      <c r="H16" s="528"/>
      <c r="I16" s="528"/>
      <c r="J16" s="528"/>
      <c r="K16" s="528"/>
      <c r="L16" s="528"/>
      <c r="M16" s="528"/>
      <c r="N16" s="528"/>
      <c r="O16" s="528"/>
      <c r="P16" s="528"/>
      <c r="Q16" s="528"/>
      <c r="R16" s="403"/>
      <c r="S16" s="403"/>
      <c r="T16" s="403"/>
      <c r="U16" s="403"/>
      <c r="V16" s="403"/>
      <c r="W16" s="403"/>
      <c r="X16" s="403"/>
    </row>
    <row r="17" spans="1:24" s="368" customFormat="1" ht="23.25" customHeight="1" x14ac:dyDescent="0.25">
      <c r="A17" s="529"/>
      <c r="B17" s="530"/>
      <c r="C17" s="530"/>
      <c r="D17" s="530"/>
      <c r="E17" s="530"/>
      <c r="F17" s="530"/>
      <c r="G17" s="530"/>
      <c r="H17" s="530"/>
      <c r="I17" s="530"/>
      <c r="J17" s="530"/>
      <c r="K17" s="530"/>
      <c r="L17" s="530"/>
      <c r="M17" s="530"/>
      <c r="N17" s="530"/>
      <c r="O17" s="530"/>
      <c r="P17" s="530"/>
      <c r="Q17" s="530"/>
      <c r="R17" s="404"/>
      <c r="S17" s="404"/>
      <c r="T17" s="404"/>
      <c r="U17" s="404"/>
      <c r="V17" s="404"/>
      <c r="W17" s="404"/>
      <c r="X17" s="404"/>
    </row>
    <row r="18" spans="1:24" s="368" customFormat="1" ht="15" customHeight="1" x14ac:dyDescent="0.25">
      <c r="A18" s="529"/>
      <c r="B18" s="530"/>
      <c r="C18" s="530"/>
      <c r="D18" s="530"/>
      <c r="E18" s="530"/>
      <c r="F18" s="530"/>
      <c r="G18" s="530"/>
      <c r="H18" s="530"/>
      <c r="I18" s="530"/>
      <c r="J18" s="530"/>
      <c r="K18" s="530"/>
      <c r="L18" s="530"/>
      <c r="M18" s="530"/>
      <c r="N18" s="530"/>
      <c r="O18" s="530"/>
      <c r="P18" s="530"/>
      <c r="Q18" s="530"/>
      <c r="R18" s="404"/>
      <c r="S18" s="404"/>
      <c r="T18" s="404"/>
      <c r="U18" s="404"/>
      <c r="V18" s="404"/>
      <c r="W18" s="404"/>
      <c r="X18" s="404"/>
    </row>
    <row r="19" spans="1:24" s="368" customFormat="1" ht="15" customHeight="1" x14ac:dyDescent="0.25">
      <c r="A19" s="529"/>
      <c r="B19" s="530"/>
      <c r="C19" s="530"/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0"/>
      <c r="R19" s="404"/>
      <c r="S19" s="404"/>
      <c r="T19" s="404"/>
      <c r="U19" s="404"/>
      <c r="V19" s="404"/>
      <c r="W19" s="404"/>
      <c r="X19" s="404"/>
    </row>
    <row r="20" spans="1:24" s="368" customFormat="1" ht="15" customHeight="1" x14ac:dyDescent="0.25">
      <c r="A20" s="529"/>
      <c r="B20" s="530"/>
      <c r="C20" s="530"/>
      <c r="D20" s="530"/>
      <c r="E20" s="530"/>
      <c r="F20" s="530"/>
      <c r="G20" s="530"/>
      <c r="H20" s="530"/>
      <c r="I20" s="530"/>
      <c r="J20" s="530"/>
      <c r="K20" s="530"/>
      <c r="L20" s="530"/>
      <c r="M20" s="530"/>
      <c r="N20" s="530"/>
      <c r="O20" s="530"/>
      <c r="P20" s="530"/>
      <c r="Q20" s="530"/>
      <c r="R20" s="404"/>
      <c r="S20" s="404"/>
      <c r="T20" s="404"/>
      <c r="U20" s="404"/>
      <c r="V20" s="404"/>
      <c r="W20" s="404"/>
      <c r="X20" s="404"/>
    </row>
    <row r="21" spans="1:24" s="368" customFormat="1" ht="15" customHeight="1" x14ac:dyDescent="0.25">
      <c r="A21" s="529"/>
      <c r="B21" s="530"/>
      <c r="C21" s="530"/>
      <c r="D21" s="530"/>
      <c r="E21" s="530"/>
      <c r="F21" s="530"/>
      <c r="G21" s="530"/>
      <c r="H21" s="530"/>
      <c r="I21" s="530"/>
      <c r="J21" s="530"/>
      <c r="K21" s="530"/>
      <c r="L21" s="530"/>
      <c r="M21" s="530"/>
      <c r="N21" s="530"/>
      <c r="O21" s="530"/>
      <c r="P21" s="530"/>
      <c r="Q21" s="530"/>
      <c r="R21" s="404"/>
      <c r="S21" s="404"/>
      <c r="T21" s="404"/>
      <c r="U21" s="404"/>
      <c r="V21" s="404"/>
      <c r="W21" s="404"/>
      <c r="X21" s="404"/>
    </row>
    <row r="22" spans="1:24" s="368" customFormat="1" ht="15" customHeight="1" x14ac:dyDescent="0.25">
      <c r="A22" s="529"/>
      <c r="B22" s="530"/>
      <c r="C22" s="530"/>
      <c r="D22" s="530"/>
      <c r="E22" s="530"/>
      <c r="F22" s="530"/>
      <c r="G22" s="530"/>
      <c r="H22" s="530"/>
      <c r="I22" s="530"/>
      <c r="J22" s="530"/>
      <c r="K22" s="530"/>
      <c r="L22" s="530"/>
      <c r="M22" s="530"/>
      <c r="N22" s="530"/>
      <c r="O22" s="530"/>
      <c r="P22" s="530"/>
      <c r="Q22" s="530"/>
      <c r="R22" s="404"/>
      <c r="S22" s="404"/>
      <c r="T22" s="404"/>
      <c r="U22" s="404"/>
      <c r="V22" s="404"/>
      <c r="W22" s="404"/>
      <c r="X22" s="404"/>
    </row>
    <row r="23" spans="1:24" s="368" customFormat="1" ht="15" customHeight="1" x14ac:dyDescent="0.25">
      <c r="A23" s="529"/>
      <c r="B23" s="530"/>
      <c r="C23" s="530"/>
      <c r="D23" s="530"/>
      <c r="E23" s="530"/>
      <c r="F23" s="530"/>
      <c r="G23" s="530"/>
      <c r="H23" s="530"/>
      <c r="I23" s="530"/>
      <c r="J23" s="530"/>
      <c r="K23" s="530"/>
      <c r="L23" s="530"/>
      <c r="M23" s="530"/>
      <c r="N23" s="530"/>
      <c r="O23" s="530"/>
      <c r="P23" s="530"/>
      <c r="Q23" s="530"/>
      <c r="R23" s="404"/>
      <c r="S23" s="404"/>
      <c r="T23" s="404"/>
      <c r="U23" s="404"/>
      <c r="V23" s="404"/>
      <c r="W23" s="404"/>
      <c r="X23" s="404"/>
    </row>
    <row r="24" spans="1:24" s="368" customFormat="1" ht="15" customHeight="1" x14ac:dyDescent="0.25">
      <c r="A24" s="529"/>
      <c r="B24" s="530"/>
      <c r="C24" s="530"/>
      <c r="D24" s="530"/>
      <c r="E24" s="530"/>
      <c r="F24" s="530"/>
      <c r="G24" s="530"/>
      <c r="H24" s="530"/>
      <c r="I24" s="530"/>
      <c r="J24" s="530"/>
      <c r="K24" s="530"/>
      <c r="L24" s="530"/>
      <c r="M24" s="530"/>
      <c r="N24" s="530"/>
      <c r="O24" s="530"/>
      <c r="P24" s="530"/>
      <c r="Q24" s="530"/>
      <c r="R24" s="404"/>
      <c r="S24" s="404"/>
      <c r="T24" s="404"/>
      <c r="U24" s="404"/>
      <c r="V24" s="404"/>
      <c r="W24" s="404"/>
      <c r="X24" s="404"/>
    </row>
    <row r="25" spans="1:24" s="368" customFormat="1" ht="15" customHeight="1" x14ac:dyDescent="0.25">
      <c r="A25" s="529"/>
      <c r="B25" s="530"/>
      <c r="C25" s="530"/>
      <c r="D25" s="530"/>
      <c r="E25" s="530"/>
      <c r="F25" s="530"/>
      <c r="G25" s="530"/>
      <c r="H25" s="530"/>
      <c r="I25" s="530"/>
      <c r="J25" s="530"/>
      <c r="K25" s="530"/>
      <c r="L25" s="530"/>
      <c r="M25" s="530"/>
      <c r="N25" s="530"/>
      <c r="O25" s="530"/>
      <c r="P25" s="530"/>
      <c r="Q25" s="530"/>
      <c r="R25" s="404"/>
      <c r="S25" s="404"/>
      <c r="T25" s="404"/>
      <c r="U25" s="404"/>
      <c r="V25" s="404"/>
      <c r="W25" s="404"/>
      <c r="X25" s="404"/>
    </row>
    <row r="26" spans="1:24" s="368" customFormat="1" ht="15" customHeight="1" x14ac:dyDescent="0.25">
      <c r="A26" s="529"/>
      <c r="B26" s="530"/>
      <c r="C26" s="530"/>
      <c r="D26" s="530"/>
      <c r="E26" s="530"/>
      <c r="F26" s="530"/>
      <c r="G26" s="530"/>
      <c r="H26" s="530"/>
      <c r="I26" s="530"/>
      <c r="J26" s="530"/>
      <c r="K26" s="530"/>
      <c r="L26" s="530"/>
      <c r="M26" s="530"/>
      <c r="N26" s="530"/>
      <c r="O26" s="530"/>
      <c r="P26" s="530"/>
      <c r="Q26" s="530"/>
      <c r="R26" s="404"/>
      <c r="S26" s="404"/>
      <c r="T26" s="404"/>
      <c r="U26" s="404"/>
      <c r="V26" s="404"/>
      <c r="W26" s="404"/>
      <c r="X26" s="404"/>
    </row>
    <row r="27" spans="1:24" s="368" customFormat="1" ht="15" customHeight="1" x14ac:dyDescent="0.25">
      <c r="A27" s="529"/>
      <c r="B27" s="530"/>
      <c r="C27" s="530"/>
      <c r="D27" s="530"/>
      <c r="E27" s="530"/>
      <c r="F27" s="530"/>
      <c r="G27" s="530"/>
      <c r="H27" s="530"/>
      <c r="I27" s="530"/>
      <c r="J27" s="530"/>
      <c r="K27" s="530"/>
      <c r="L27" s="530"/>
      <c r="M27" s="530"/>
      <c r="N27" s="530"/>
      <c r="O27" s="530"/>
      <c r="P27" s="530"/>
      <c r="Q27" s="530"/>
      <c r="R27" s="404"/>
      <c r="S27" s="404"/>
      <c r="T27" s="404"/>
      <c r="U27" s="404"/>
      <c r="V27" s="404"/>
      <c r="W27" s="404"/>
      <c r="X27" s="404"/>
    </row>
    <row r="28" spans="1:24" s="368" customFormat="1" ht="15" customHeight="1" x14ac:dyDescent="0.25">
      <c r="A28" s="529"/>
      <c r="B28" s="530"/>
      <c r="C28" s="530"/>
      <c r="D28" s="530"/>
      <c r="E28" s="530"/>
      <c r="F28" s="530"/>
      <c r="G28" s="530"/>
      <c r="H28" s="530"/>
      <c r="I28" s="530"/>
      <c r="J28" s="530"/>
      <c r="K28" s="530"/>
      <c r="L28" s="530"/>
      <c r="M28" s="530"/>
      <c r="N28" s="530"/>
      <c r="O28" s="530"/>
      <c r="P28" s="530"/>
      <c r="Q28" s="530"/>
      <c r="R28" s="404"/>
      <c r="S28" s="404"/>
      <c r="T28" s="404"/>
      <c r="U28" s="404"/>
      <c r="V28" s="404"/>
      <c r="W28" s="404"/>
      <c r="X28" s="404"/>
    </row>
    <row r="29" spans="1:24" s="368" customFormat="1" ht="15" customHeight="1" x14ac:dyDescent="0.25">
      <c r="A29" s="529"/>
      <c r="B29" s="530"/>
      <c r="C29" s="530"/>
      <c r="D29" s="530"/>
      <c r="E29" s="530"/>
      <c r="F29" s="530"/>
      <c r="G29" s="530"/>
      <c r="H29" s="530"/>
      <c r="I29" s="530"/>
      <c r="J29" s="530"/>
      <c r="K29" s="530"/>
      <c r="L29" s="530"/>
      <c r="M29" s="530"/>
      <c r="N29" s="530"/>
      <c r="O29" s="530"/>
      <c r="P29" s="530"/>
      <c r="Q29" s="530"/>
      <c r="R29" s="404"/>
      <c r="S29" s="404"/>
      <c r="T29" s="404"/>
      <c r="U29" s="404"/>
      <c r="V29" s="404"/>
      <c r="W29" s="404"/>
      <c r="X29" s="404"/>
    </row>
    <row r="30" spans="1:24" s="368" customFormat="1" ht="15" customHeight="1" x14ac:dyDescent="0.25">
      <c r="A30" s="529"/>
      <c r="B30" s="530"/>
      <c r="C30" s="530"/>
      <c r="D30" s="530"/>
      <c r="E30" s="530"/>
      <c r="F30" s="530"/>
      <c r="G30" s="530"/>
      <c r="H30" s="530"/>
      <c r="I30" s="530"/>
      <c r="J30" s="530"/>
      <c r="K30" s="530"/>
      <c r="L30" s="530"/>
      <c r="M30" s="530"/>
      <c r="N30" s="530"/>
      <c r="O30" s="530"/>
      <c r="P30" s="530"/>
      <c r="Q30" s="530"/>
      <c r="R30" s="404"/>
      <c r="S30" s="404"/>
      <c r="T30" s="404"/>
      <c r="U30" s="404"/>
      <c r="V30" s="404"/>
      <c r="W30" s="404"/>
      <c r="X30" s="404"/>
    </row>
    <row r="31" spans="1:24" s="368" customFormat="1" ht="15" customHeight="1" x14ac:dyDescent="0.25">
      <c r="A31" s="529"/>
      <c r="B31" s="530"/>
      <c r="C31" s="530"/>
      <c r="D31" s="530"/>
      <c r="E31" s="530"/>
      <c r="F31" s="530"/>
      <c r="G31" s="530"/>
      <c r="H31" s="530"/>
      <c r="I31" s="530"/>
      <c r="J31" s="530"/>
      <c r="K31" s="530"/>
      <c r="L31" s="530"/>
      <c r="M31" s="530"/>
      <c r="N31" s="530"/>
      <c r="O31" s="530"/>
      <c r="P31" s="530"/>
      <c r="Q31" s="530"/>
      <c r="R31" s="404"/>
      <c r="S31" s="404"/>
      <c r="T31" s="404"/>
      <c r="U31" s="404"/>
      <c r="V31" s="404"/>
      <c r="W31" s="404"/>
      <c r="X31" s="404"/>
    </row>
    <row r="32" spans="1:24" s="368" customFormat="1" ht="15" customHeight="1" x14ac:dyDescent="0.25">
      <c r="A32" s="529"/>
      <c r="B32" s="530"/>
      <c r="C32" s="530"/>
      <c r="D32" s="530"/>
      <c r="E32" s="530"/>
      <c r="F32" s="530"/>
      <c r="G32" s="530"/>
      <c r="H32" s="530"/>
      <c r="I32" s="530"/>
      <c r="J32" s="530"/>
      <c r="K32" s="530"/>
      <c r="L32" s="530"/>
      <c r="M32" s="530"/>
      <c r="N32" s="530"/>
      <c r="O32" s="530"/>
      <c r="P32" s="530"/>
      <c r="Q32" s="530"/>
      <c r="R32" s="404"/>
      <c r="S32" s="404"/>
      <c r="T32" s="404"/>
      <c r="U32" s="404"/>
      <c r="V32" s="404"/>
      <c r="W32" s="404"/>
      <c r="X32" s="404"/>
    </row>
    <row r="33" spans="1:24" s="368" customFormat="1" ht="15" customHeight="1" x14ac:dyDescent="0.25">
      <c r="A33" s="529"/>
      <c r="B33" s="530"/>
      <c r="C33" s="530"/>
      <c r="D33" s="530"/>
      <c r="E33" s="530"/>
      <c r="F33" s="530"/>
      <c r="G33" s="530"/>
      <c r="H33" s="530"/>
      <c r="I33" s="530"/>
      <c r="J33" s="530"/>
      <c r="K33" s="530"/>
      <c r="L33" s="530"/>
      <c r="M33" s="530"/>
      <c r="N33" s="530"/>
      <c r="O33" s="530"/>
      <c r="P33" s="530"/>
      <c r="Q33" s="530"/>
      <c r="R33" s="404"/>
      <c r="S33" s="404"/>
      <c r="T33" s="404"/>
      <c r="U33" s="404"/>
      <c r="V33" s="404"/>
      <c r="W33" s="404"/>
      <c r="X33" s="404"/>
    </row>
    <row r="34" spans="1:24" s="368" customFormat="1" ht="15" customHeight="1" x14ac:dyDescent="0.25">
      <c r="A34" s="529"/>
      <c r="B34" s="530"/>
      <c r="C34" s="530"/>
      <c r="D34" s="530"/>
      <c r="E34" s="530"/>
      <c r="F34" s="530"/>
      <c r="G34" s="530"/>
      <c r="H34" s="530"/>
      <c r="I34" s="530"/>
      <c r="J34" s="530"/>
      <c r="K34" s="530"/>
      <c r="L34" s="530"/>
      <c r="M34" s="530"/>
      <c r="N34" s="530"/>
      <c r="O34" s="530"/>
      <c r="P34" s="530"/>
      <c r="Q34" s="530"/>
      <c r="R34" s="404"/>
      <c r="S34" s="404"/>
      <c r="T34" s="404"/>
      <c r="U34" s="404"/>
      <c r="V34" s="404"/>
      <c r="W34" s="404"/>
      <c r="X34" s="404"/>
    </row>
    <row r="35" spans="1:24" s="368" customFormat="1" ht="15" customHeight="1" x14ac:dyDescent="0.25">
      <c r="A35" s="529"/>
      <c r="B35" s="530"/>
      <c r="C35" s="530"/>
      <c r="D35" s="530"/>
      <c r="E35" s="530"/>
      <c r="F35" s="530"/>
      <c r="G35" s="530"/>
      <c r="H35" s="530"/>
      <c r="I35" s="530"/>
      <c r="J35" s="530"/>
      <c r="K35" s="530"/>
      <c r="L35" s="530"/>
      <c r="M35" s="530"/>
      <c r="N35" s="530"/>
      <c r="O35" s="530"/>
      <c r="P35" s="530"/>
      <c r="Q35" s="530"/>
      <c r="R35" s="404"/>
      <c r="S35" s="404"/>
      <c r="T35" s="404"/>
      <c r="U35" s="404"/>
      <c r="V35" s="404"/>
      <c r="W35" s="404"/>
      <c r="X35" s="404"/>
    </row>
    <row r="36" spans="1:24" s="368" customFormat="1" ht="15" customHeight="1" x14ac:dyDescent="0.25">
      <c r="A36" s="529"/>
      <c r="B36" s="530"/>
      <c r="C36" s="530"/>
      <c r="D36" s="530"/>
      <c r="E36" s="530"/>
      <c r="F36" s="530"/>
      <c r="G36" s="530"/>
      <c r="H36" s="530"/>
      <c r="I36" s="530"/>
      <c r="J36" s="530"/>
      <c r="K36" s="530"/>
      <c r="L36" s="530"/>
      <c r="M36" s="530"/>
      <c r="N36" s="530"/>
      <c r="O36" s="530"/>
      <c r="P36" s="530"/>
      <c r="Q36" s="530"/>
      <c r="R36" s="404"/>
      <c r="S36" s="404"/>
      <c r="T36" s="404"/>
      <c r="U36" s="404"/>
      <c r="V36" s="404"/>
      <c r="W36" s="404"/>
      <c r="X36" s="404"/>
    </row>
    <row r="37" spans="1:24" s="368" customFormat="1" ht="15" customHeight="1" x14ac:dyDescent="0.25">
      <c r="A37" s="529"/>
      <c r="B37" s="530"/>
      <c r="C37" s="530"/>
      <c r="D37" s="530"/>
      <c r="E37" s="530"/>
      <c r="F37" s="530"/>
      <c r="G37" s="530"/>
      <c r="H37" s="530"/>
      <c r="I37" s="530"/>
      <c r="J37" s="530"/>
      <c r="K37" s="530"/>
      <c r="L37" s="530"/>
      <c r="M37" s="530"/>
      <c r="N37" s="530"/>
      <c r="O37" s="530"/>
      <c r="P37" s="530"/>
      <c r="Q37" s="530"/>
      <c r="R37" s="404"/>
      <c r="S37" s="404"/>
      <c r="T37" s="404"/>
      <c r="U37" s="404"/>
      <c r="V37" s="404"/>
      <c r="W37" s="404"/>
      <c r="X37" s="404"/>
    </row>
    <row r="38" spans="1:24" s="368" customFormat="1" ht="15" customHeight="1" x14ac:dyDescent="0.25">
      <c r="A38" s="529"/>
      <c r="B38" s="530"/>
      <c r="C38" s="530"/>
      <c r="D38" s="530"/>
      <c r="E38" s="530"/>
      <c r="F38" s="530"/>
      <c r="G38" s="530"/>
      <c r="H38" s="530"/>
      <c r="I38" s="530"/>
      <c r="J38" s="530"/>
      <c r="K38" s="530"/>
      <c r="L38" s="530"/>
      <c r="M38" s="530"/>
      <c r="N38" s="530"/>
      <c r="O38" s="530"/>
      <c r="P38" s="530"/>
      <c r="Q38" s="530"/>
      <c r="R38" s="404"/>
      <c r="S38" s="404"/>
      <c r="T38" s="404"/>
      <c r="U38" s="404"/>
      <c r="V38" s="404"/>
      <c r="W38" s="404"/>
      <c r="X38" s="404"/>
    </row>
    <row r="39" spans="1:24" s="368" customFormat="1" ht="15" customHeight="1" x14ac:dyDescent="0.25">
      <c r="A39" s="529"/>
      <c r="B39" s="530"/>
      <c r="C39" s="530"/>
      <c r="D39" s="530"/>
      <c r="E39" s="530"/>
      <c r="F39" s="530"/>
      <c r="G39" s="530"/>
      <c r="H39" s="530"/>
      <c r="I39" s="530"/>
      <c r="J39" s="530"/>
      <c r="K39" s="530"/>
      <c r="L39" s="530"/>
      <c r="M39" s="530"/>
      <c r="N39" s="530"/>
      <c r="O39" s="530"/>
      <c r="P39" s="530"/>
      <c r="Q39" s="530"/>
      <c r="R39" s="404"/>
      <c r="S39" s="404"/>
      <c r="T39" s="404"/>
      <c r="U39" s="404"/>
      <c r="V39" s="404"/>
      <c r="W39" s="404"/>
      <c r="X39" s="404"/>
    </row>
    <row r="40" spans="1:24" s="368" customFormat="1" ht="15" customHeight="1" x14ac:dyDescent="0.25">
      <c r="A40" s="529"/>
      <c r="B40" s="530"/>
      <c r="C40" s="530"/>
      <c r="D40" s="530"/>
      <c r="E40" s="530"/>
      <c r="F40" s="530"/>
      <c r="G40" s="530"/>
      <c r="H40" s="530"/>
      <c r="I40" s="530"/>
      <c r="J40" s="530"/>
      <c r="K40" s="530"/>
      <c r="L40" s="530"/>
      <c r="M40" s="530"/>
      <c r="N40" s="530"/>
      <c r="O40" s="530"/>
      <c r="P40" s="530"/>
      <c r="Q40" s="530"/>
      <c r="R40" s="404"/>
      <c r="S40" s="404"/>
      <c r="T40" s="404"/>
      <c r="U40" s="404"/>
      <c r="V40" s="404"/>
      <c r="W40" s="404"/>
      <c r="X40" s="404"/>
    </row>
    <row r="41" spans="1:24" s="368" customFormat="1" ht="15" customHeight="1" x14ac:dyDescent="0.25">
      <c r="A41" s="529"/>
      <c r="B41" s="530"/>
      <c r="C41" s="530"/>
      <c r="D41" s="530"/>
      <c r="E41" s="530"/>
      <c r="F41" s="530"/>
      <c r="G41" s="530"/>
      <c r="H41" s="530"/>
      <c r="I41" s="530"/>
      <c r="J41" s="530"/>
      <c r="K41" s="530"/>
      <c r="L41" s="530"/>
      <c r="M41" s="530"/>
      <c r="N41" s="530"/>
      <c r="O41" s="530"/>
      <c r="P41" s="530"/>
      <c r="Q41" s="530"/>
      <c r="R41" s="404"/>
      <c r="S41" s="404"/>
      <c r="T41" s="404"/>
      <c r="U41" s="404"/>
      <c r="V41" s="404"/>
      <c r="W41" s="404"/>
      <c r="X41" s="404"/>
    </row>
    <row r="42" spans="1:24" s="368" customFormat="1" ht="15" customHeight="1" x14ac:dyDescent="0.25">
      <c r="A42" s="529"/>
      <c r="B42" s="530"/>
      <c r="C42" s="530"/>
      <c r="D42" s="530"/>
      <c r="E42" s="530"/>
      <c r="F42" s="530"/>
      <c r="G42" s="530"/>
      <c r="H42" s="530"/>
      <c r="I42" s="530"/>
      <c r="J42" s="530"/>
      <c r="K42" s="530"/>
      <c r="L42" s="530"/>
      <c r="M42" s="530"/>
      <c r="N42" s="530"/>
      <c r="O42" s="530"/>
      <c r="P42" s="530"/>
      <c r="Q42" s="530"/>
      <c r="R42" s="404"/>
      <c r="S42" s="404"/>
      <c r="T42" s="404"/>
      <c r="U42" s="404"/>
      <c r="V42" s="404"/>
      <c r="W42" s="404"/>
      <c r="X42" s="404"/>
    </row>
    <row r="43" spans="1:24" s="368" customFormat="1" ht="15" customHeight="1" x14ac:dyDescent="0.25">
      <c r="A43" s="529"/>
      <c r="B43" s="530"/>
      <c r="C43" s="530"/>
      <c r="D43" s="530"/>
      <c r="E43" s="530"/>
      <c r="F43" s="530"/>
      <c r="G43" s="530"/>
      <c r="H43" s="530"/>
      <c r="I43" s="530"/>
      <c r="J43" s="530"/>
      <c r="K43" s="530"/>
      <c r="L43" s="530"/>
      <c r="M43" s="530"/>
      <c r="N43" s="530"/>
      <c r="O43" s="530"/>
      <c r="P43" s="530"/>
      <c r="Q43" s="530"/>
      <c r="R43" s="404"/>
      <c r="S43" s="404"/>
      <c r="T43" s="404"/>
      <c r="U43" s="404"/>
      <c r="V43" s="404"/>
      <c r="W43" s="404"/>
      <c r="X43" s="404"/>
    </row>
    <row r="44" spans="1:24" s="368" customFormat="1" ht="15" customHeight="1" x14ac:dyDescent="0.25">
      <c r="A44" s="529"/>
      <c r="B44" s="530"/>
      <c r="C44" s="530"/>
      <c r="D44" s="530"/>
      <c r="E44" s="530"/>
      <c r="F44" s="530"/>
      <c r="G44" s="530"/>
      <c r="H44" s="530"/>
      <c r="I44" s="530"/>
      <c r="J44" s="530"/>
      <c r="K44" s="530"/>
      <c r="L44" s="530"/>
      <c r="M44" s="530"/>
      <c r="N44" s="530"/>
      <c r="O44" s="530"/>
      <c r="P44" s="530"/>
      <c r="Q44" s="530"/>
      <c r="R44" s="404"/>
      <c r="S44" s="404"/>
      <c r="T44" s="404"/>
      <c r="U44" s="404"/>
      <c r="V44" s="404"/>
      <c r="W44" s="404"/>
      <c r="X44" s="404"/>
    </row>
    <row r="45" spans="1:24" s="368" customFormat="1" ht="15" customHeight="1" x14ac:dyDescent="0.25">
      <c r="A45" s="529"/>
      <c r="B45" s="530"/>
      <c r="C45" s="530"/>
      <c r="D45" s="530"/>
      <c r="E45" s="530"/>
      <c r="F45" s="530"/>
      <c r="G45" s="530"/>
      <c r="H45" s="530"/>
      <c r="I45" s="530"/>
      <c r="J45" s="530"/>
      <c r="K45" s="530"/>
      <c r="L45" s="530"/>
      <c r="M45" s="530"/>
      <c r="N45" s="530"/>
      <c r="O45" s="530"/>
      <c r="P45" s="530"/>
      <c r="Q45" s="530"/>
      <c r="R45" s="404"/>
      <c r="S45" s="404"/>
      <c r="T45" s="404"/>
      <c r="U45" s="404"/>
      <c r="V45" s="404"/>
      <c r="W45" s="404"/>
      <c r="X45" s="404"/>
    </row>
    <row r="46" spans="1:24" s="368" customFormat="1" ht="15" customHeight="1" x14ac:dyDescent="0.25">
      <c r="A46" s="529"/>
      <c r="B46" s="530"/>
      <c r="C46" s="530"/>
      <c r="D46" s="530"/>
      <c r="E46" s="530"/>
      <c r="F46" s="530"/>
      <c r="G46" s="530"/>
      <c r="H46" s="530"/>
      <c r="I46" s="530"/>
      <c r="J46" s="530"/>
      <c r="K46" s="530"/>
      <c r="L46" s="530"/>
      <c r="M46" s="530"/>
      <c r="N46" s="530"/>
      <c r="O46" s="530"/>
      <c r="P46" s="530"/>
      <c r="Q46" s="530"/>
      <c r="R46" s="404"/>
      <c r="S46" s="404"/>
      <c r="T46" s="404"/>
      <c r="U46" s="404"/>
      <c r="V46" s="404"/>
      <c r="W46" s="404"/>
      <c r="X46" s="404"/>
    </row>
    <row r="47" spans="1:24" s="368" customFormat="1" ht="15" customHeight="1" x14ac:dyDescent="0.25">
      <c r="A47" s="529"/>
      <c r="B47" s="530"/>
      <c r="C47" s="530"/>
      <c r="D47" s="530"/>
      <c r="E47" s="530"/>
      <c r="F47" s="530"/>
      <c r="G47" s="530"/>
      <c r="H47" s="530"/>
      <c r="I47" s="530"/>
      <c r="J47" s="530"/>
      <c r="K47" s="530"/>
      <c r="L47" s="530"/>
      <c r="M47" s="530"/>
      <c r="N47" s="530"/>
      <c r="O47" s="530"/>
      <c r="P47" s="530"/>
      <c r="Q47" s="530"/>
      <c r="R47" s="404"/>
      <c r="S47" s="404"/>
      <c r="T47" s="404"/>
      <c r="U47" s="404"/>
      <c r="V47" s="404"/>
      <c r="W47" s="404"/>
      <c r="X47" s="404"/>
    </row>
    <row r="48" spans="1:24" s="368" customFormat="1" ht="15" customHeight="1" x14ac:dyDescent="0.25">
      <c r="A48" s="529"/>
      <c r="B48" s="530"/>
      <c r="C48" s="530"/>
      <c r="D48" s="530"/>
      <c r="E48" s="530"/>
      <c r="F48" s="530"/>
      <c r="G48" s="530"/>
      <c r="H48" s="530"/>
      <c r="I48" s="530"/>
      <c r="J48" s="530"/>
      <c r="K48" s="530"/>
      <c r="L48" s="530"/>
      <c r="M48" s="530"/>
      <c r="N48" s="530"/>
      <c r="O48" s="530"/>
      <c r="P48" s="530"/>
      <c r="Q48" s="530"/>
      <c r="R48" s="404"/>
      <c r="S48" s="404"/>
      <c r="T48" s="404"/>
      <c r="U48" s="404"/>
      <c r="V48" s="404"/>
      <c r="W48" s="404"/>
      <c r="X48" s="404"/>
    </row>
    <row r="49" spans="1:24" s="368" customFormat="1" ht="15" customHeight="1" x14ac:dyDescent="0.25">
      <c r="A49" s="529"/>
      <c r="B49" s="530"/>
      <c r="C49" s="530"/>
      <c r="D49" s="530"/>
      <c r="E49" s="530"/>
      <c r="F49" s="530"/>
      <c r="G49" s="530"/>
      <c r="H49" s="530"/>
      <c r="I49" s="530"/>
      <c r="J49" s="530"/>
      <c r="K49" s="530"/>
      <c r="L49" s="530"/>
      <c r="M49" s="530"/>
      <c r="N49" s="530"/>
      <c r="O49" s="530"/>
      <c r="P49" s="530"/>
      <c r="Q49" s="530"/>
      <c r="R49" s="404"/>
      <c r="S49" s="404"/>
      <c r="T49" s="404"/>
      <c r="U49" s="404"/>
      <c r="V49" s="404"/>
      <c r="W49" s="404"/>
      <c r="X49" s="404"/>
    </row>
    <row r="50" spans="1:24" s="368" customFormat="1" ht="15" customHeight="1" x14ac:dyDescent="0.25">
      <c r="A50" s="529"/>
      <c r="B50" s="530"/>
      <c r="C50" s="530"/>
      <c r="D50" s="530"/>
      <c r="E50" s="530"/>
      <c r="F50" s="530"/>
      <c r="G50" s="530"/>
      <c r="H50" s="530"/>
      <c r="I50" s="530"/>
      <c r="J50" s="530"/>
      <c r="K50" s="530"/>
      <c r="L50" s="530"/>
      <c r="M50" s="530"/>
      <c r="N50" s="530"/>
      <c r="O50" s="530"/>
      <c r="P50" s="530"/>
      <c r="Q50" s="530"/>
      <c r="R50" s="404"/>
      <c r="S50" s="404"/>
      <c r="T50" s="404"/>
      <c r="U50" s="404"/>
      <c r="V50" s="404"/>
      <c r="W50" s="404"/>
      <c r="X50" s="404"/>
    </row>
    <row r="51" spans="1:24" s="368" customFormat="1" ht="15" customHeight="1" x14ac:dyDescent="0.25">
      <c r="A51" s="529"/>
      <c r="B51" s="530"/>
      <c r="C51" s="530"/>
      <c r="D51" s="530"/>
      <c r="E51" s="530"/>
      <c r="F51" s="530"/>
      <c r="G51" s="530"/>
      <c r="H51" s="530"/>
      <c r="I51" s="530"/>
      <c r="J51" s="530"/>
      <c r="K51" s="530"/>
      <c r="L51" s="530"/>
      <c r="M51" s="530"/>
      <c r="N51" s="530"/>
      <c r="O51" s="530"/>
      <c r="P51" s="530"/>
      <c r="Q51" s="530"/>
      <c r="R51" s="404"/>
      <c r="S51" s="404"/>
      <c r="T51" s="404"/>
      <c r="U51" s="404"/>
      <c r="V51" s="404"/>
      <c r="W51" s="404"/>
      <c r="X51" s="404"/>
    </row>
    <row r="52" spans="1:24" s="368" customFormat="1" ht="15" customHeight="1" x14ac:dyDescent="0.25">
      <c r="A52" s="529"/>
      <c r="B52" s="530"/>
      <c r="C52" s="530"/>
      <c r="D52" s="530"/>
      <c r="E52" s="530"/>
      <c r="F52" s="530"/>
      <c r="G52" s="530"/>
      <c r="H52" s="530"/>
      <c r="I52" s="530"/>
      <c r="J52" s="530"/>
      <c r="K52" s="530"/>
      <c r="L52" s="530"/>
      <c r="M52" s="530"/>
      <c r="N52" s="530"/>
      <c r="O52" s="530"/>
      <c r="P52" s="530"/>
      <c r="Q52" s="530"/>
      <c r="R52" s="404"/>
      <c r="S52" s="404"/>
      <c r="T52" s="404"/>
      <c r="U52" s="404"/>
      <c r="V52" s="404"/>
      <c r="W52" s="404"/>
      <c r="X52" s="404"/>
    </row>
    <row r="53" spans="1:24" s="368" customFormat="1" ht="15" customHeight="1" x14ac:dyDescent="0.25">
      <c r="A53" s="529"/>
      <c r="B53" s="530"/>
      <c r="C53" s="530"/>
      <c r="D53" s="530"/>
      <c r="E53" s="530"/>
      <c r="F53" s="530"/>
      <c r="G53" s="530"/>
      <c r="H53" s="530"/>
      <c r="I53" s="530"/>
      <c r="J53" s="530"/>
      <c r="K53" s="530"/>
      <c r="L53" s="530"/>
      <c r="M53" s="530"/>
      <c r="N53" s="530"/>
      <c r="O53" s="530"/>
      <c r="P53" s="530"/>
      <c r="Q53" s="530"/>
      <c r="R53" s="404"/>
      <c r="S53" s="404"/>
      <c r="T53" s="404"/>
      <c r="U53" s="404"/>
      <c r="V53" s="404"/>
      <c r="W53" s="404"/>
      <c r="X53" s="404"/>
    </row>
    <row r="54" spans="1:24" s="368" customFormat="1" ht="15" customHeight="1" x14ac:dyDescent="0.25">
      <c r="A54" s="529"/>
      <c r="B54" s="530"/>
      <c r="C54" s="530"/>
      <c r="D54" s="530"/>
      <c r="E54" s="530"/>
      <c r="F54" s="530"/>
      <c r="G54" s="530"/>
      <c r="H54" s="530"/>
      <c r="I54" s="530"/>
      <c r="J54" s="530"/>
      <c r="K54" s="530"/>
      <c r="L54" s="530"/>
      <c r="M54" s="530"/>
      <c r="N54" s="530"/>
      <c r="O54" s="530"/>
      <c r="P54" s="530"/>
      <c r="Q54" s="530"/>
      <c r="R54" s="404"/>
      <c r="S54" s="404"/>
      <c r="T54" s="404"/>
      <c r="U54" s="404"/>
      <c r="V54" s="404"/>
      <c r="W54" s="404"/>
      <c r="X54" s="404"/>
    </row>
    <row r="55" spans="1:24" s="368" customFormat="1" ht="15" customHeight="1" x14ac:dyDescent="0.25">
      <c r="A55" s="529"/>
      <c r="B55" s="530"/>
      <c r="C55" s="530"/>
      <c r="D55" s="530"/>
      <c r="E55" s="530"/>
      <c r="F55" s="530"/>
      <c r="G55" s="530"/>
      <c r="H55" s="530"/>
      <c r="I55" s="530"/>
      <c r="J55" s="530"/>
      <c r="K55" s="530"/>
      <c r="L55" s="530"/>
      <c r="M55" s="530"/>
      <c r="N55" s="530"/>
      <c r="O55" s="530"/>
      <c r="P55" s="530"/>
      <c r="Q55" s="530"/>
      <c r="R55" s="404"/>
      <c r="S55" s="404"/>
      <c r="T55" s="404"/>
      <c r="U55" s="404"/>
      <c r="V55" s="404"/>
      <c r="W55" s="404"/>
      <c r="X55" s="404"/>
    </row>
    <row r="56" spans="1:24" s="368" customFormat="1" ht="15" customHeight="1" x14ac:dyDescent="0.25">
      <c r="A56" s="529"/>
      <c r="B56" s="530"/>
      <c r="C56" s="530"/>
      <c r="D56" s="530"/>
      <c r="E56" s="530"/>
      <c r="F56" s="530"/>
      <c r="G56" s="530"/>
      <c r="H56" s="530"/>
      <c r="I56" s="530"/>
      <c r="J56" s="530"/>
      <c r="K56" s="530"/>
      <c r="L56" s="530"/>
      <c r="M56" s="530"/>
      <c r="N56" s="530"/>
      <c r="O56" s="530"/>
      <c r="P56" s="530"/>
      <c r="Q56" s="530"/>
      <c r="R56" s="404"/>
      <c r="S56" s="404"/>
      <c r="T56" s="404"/>
      <c r="U56" s="404"/>
      <c r="V56" s="404"/>
      <c r="W56" s="404"/>
      <c r="X56" s="404"/>
    </row>
    <row r="57" spans="1:24" s="368" customFormat="1" ht="15" customHeight="1" x14ac:dyDescent="0.25">
      <c r="A57" s="529"/>
      <c r="B57" s="530"/>
      <c r="C57" s="530"/>
      <c r="D57" s="530"/>
      <c r="E57" s="530"/>
      <c r="F57" s="530"/>
      <c r="G57" s="530"/>
      <c r="H57" s="530"/>
      <c r="I57" s="530"/>
      <c r="J57" s="530"/>
      <c r="K57" s="530"/>
      <c r="L57" s="530"/>
      <c r="M57" s="530"/>
      <c r="N57" s="530"/>
      <c r="O57" s="530"/>
      <c r="P57" s="530"/>
      <c r="Q57" s="530"/>
      <c r="R57" s="404"/>
      <c r="S57" s="404"/>
      <c r="T57" s="404"/>
      <c r="U57" s="404"/>
      <c r="V57" s="404"/>
      <c r="W57" s="404"/>
      <c r="X57" s="404"/>
    </row>
    <row r="58" spans="1:24" s="368" customFormat="1" ht="15" customHeight="1" x14ac:dyDescent="0.25">
      <c r="A58" s="529"/>
      <c r="B58" s="530"/>
      <c r="C58" s="530"/>
      <c r="D58" s="530"/>
      <c r="E58" s="530"/>
      <c r="F58" s="530"/>
      <c r="G58" s="530"/>
      <c r="H58" s="530"/>
      <c r="I58" s="530"/>
      <c r="J58" s="530"/>
      <c r="K58" s="530"/>
      <c r="L58" s="530"/>
      <c r="M58" s="530"/>
      <c r="N58" s="530"/>
      <c r="O58" s="530"/>
      <c r="P58" s="530"/>
      <c r="Q58" s="530"/>
      <c r="R58" s="404"/>
      <c r="S58" s="404"/>
      <c r="T58" s="404"/>
      <c r="U58" s="404"/>
      <c r="V58" s="404"/>
      <c r="W58" s="404"/>
      <c r="X58" s="404"/>
    </row>
    <row r="59" spans="1:24" s="368" customFormat="1" ht="15" customHeight="1" x14ac:dyDescent="0.25">
      <c r="A59" s="529"/>
      <c r="B59" s="530"/>
      <c r="C59" s="530"/>
      <c r="D59" s="530"/>
      <c r="E59" s="530"/>
      <c r="F59" s="530"/>
      <c r="G59" s="530"/>
      <c r="H59" s="530"/>
      <c r="I59" s="530"/>
      <c r="J59" s="530"/>
      <c r="K59" s="530"/>
      <c r="L59" s="530"/>
      <c r="M59" s="530"/>
      <c r="N59" s="530"/>
      <c r="O59" s="530"/>
      <c r="P59" s="530"/>
      <c r="Q59" s="530"/>
      <c r="R59" s="404"/>
      <c r="S59" s="404"/>
      <c r="T59" s="404"/>
      <c r="U59" s="404"/>
      <c r="V59" s="404"/>
      <c r="W59" s="404"/>
      <c r="X59" s="404"/>
    </row>
    <row r="60" spans="1:24" s="368" customFormat="1" ht="15" customHeight="1" x14ac:dyDescent="0.25">
      <c r="A60" s="529"/>
      <c r="B60" s="530"/>
      <c r="C60" s="530"/>
      <c r="D60" s="530"/>
      <c r="E60" s="530"/>
      <c r="F60" s="530"/>
      <c r="G60" s="530"/>
      <c r="H60" s="530"/>
      <c r="I60" s="530"/>
      <c r="J60" s="530"/>
      <c r="K60" s="530"/>
      <c r="L60" s="530"/>
      <c r="M60" s="530"/>
      <c r="N60" s="530"/>
      <c r="O60" s="530"/>
      <c r="P60" s="530"/>
      <c r="Q60" s="530"/>
      <c r="R60" s="404"/>
      <c r="S60" s="404"/>
      <c r="T60" s="404"/>
      <c r="U60" s="404"/>
      <c r="V60" s="404"/>
      <c r="W60" s="404"/>
      <c r="X60" s="404"/>
    </row>
    <row r="61" spans="1:24" s="368" customFormat="1" ht="15" customHeight="1" x14ac:dyDescent="0.25">
      <c r="A61" s="529"/>
      <c r="B61" s="530"/>
      <c r="C61" s="530"/>
      <c r="D61" s="530"/>
      <c r="E61" s="530"/>
      <c r="F61" s="530"/>
      <c r="G61" s="530"/>
      <c r="H61" s="530"/>
      <c r="I61" s="530"/>
      <c r="J61" s="530"/>
      <c r="K61" s="530"/>
      <c r="L61" s="530"/>
      <c r="M61" s="530"/>
      <c r="N61" s="530"/>
      <c r="O61" s="530"/>
      <c r="P61" s="530"/>
      <c r="Q61" s="530"/>
      <c r="R61" s="404"/>
      <c r="S61" s="404"/>
      <c r="T61" s="404"/>
      <c r="U61" s="404"/>
      <c r="V61" s="404"/>
      <c r="W61" s="404"/>
      <c r="X61" s="404"/>
    </row>
    <row r="62" spans="1:24" s="368" customFormat="1" ht="15" customHeight="1" x14ac:dyDescent="0.25">
      <c r="A62" s="529"/>
      <c r="B62" s="530"/>
      <c r="C62" s="530"/>
      <c r="D62" s="530"/>
      <c r="E62" s="530"/>
      <c r="F62" s="530"/>
      <c r="G62" s="530"/>
      <c r="H62" s="530"/>
      <c r="I62" s="530"/>
      <c r="J62" s="530"/>
      <c r="K62" s="530"/>
      <c r="L62" s="530"/>
      <c r="M62" s="530"/>
      <c r="N62" s="530"/>
      <c r="O62" s="530"/>
      <c r="P62" s="530"/>
      <c r="Q62" s="530"/>
      <c r="R62" s="404"/>
      <c r="S62" s="404"/>
      <c r="T62" s="404"/>
      <c r="U62" s="404"/>
      <c r="V62" s="404"/>
      <c r="W62" s="404"/>
      <c r="X62" s="404"/>
    </row>
    <row r="63" spans="1:24" s="368" customFormat="1" ht="15" customHeight="1" x14ac:dyDescent="0.25">
      <c r="A63" s="529"/>
      <c r="B63" s="530"/>
      <c r="C63" s="530"/>
      <c r="D63" s="530"/>
      <c r="E63" s="530"/>
      <c r="F63" s="530"/>
      <c r="G63" s="530"/>
      <c r="H63" s="530"/>
      <c r="I63" s="530"/>
      <c r="J63" s="530"/>
      <c r="K63" s="530"/>
      <c r="L63" s="530"/>
      <c r="M63" s="530"/>
      <c r="N63" s="530"/>
      <c r="O63" s="530"/>
      <c r="P63" s="530"/>
      <c r="Q63" s="530"/>
      <c r="R63" s="404"/>
      <c r="S63" s="404"/>
      <c r="T63" s="404"/>
      <c r="U63" s="404"/>
      <c r="V63" s="404"/>
      <c r="W63" s="404"/>
      <c r="X63" s="404"/>
    </row>
    <row r="64" spans="1:24" s="368" customFormat="1" ht="15" customHeight="1" x14ac:dyDescent="0.25">
      <c r="A64" s="529"/>
      <c r="B64" s="530"/>
      <c r="C64" s="530"/>
      <c r="D64" s="530"/>
      <c r="E64" s="530"/>
      <c r="F64" s="530"/>
      <c r="G64" s="530"/>
      <c r="H64" s="530"/>
      <c r="I64" s="530"/>
      <c r="J64" s="530"/>
      <c r="K64" s="530"/>
      <c r="L64" s="530"/>
      <c r="M64" s="530"/>
      <c r="N64" s="530"/>
      <c r="O64" s="530"/>
      <c r="P64" s="530"/>
      <c r="Q64" s="530"/>
      <c r="R64" s="404"/>
      <c r="S64" s="404"/>
      <c r="T64" s="404"/>
      <c r="U64" s="404"/>
      <c r="V64" s="404"/>
      <c r="W64" s="404"/>
      <c r="X64" s="404"/>
    </row>
    <row r="65" spans="1:24" s="368" customFormat="1" ht="15" customHeight="1" x14ac:dyDescent="0.25">
      <c r="A65" s="529"/>
      <c r="B65" s="530"/>
      <c r="C65" s="530"/>
      <c r="D65" s="530"/>
      <c r="E65" s="530"/>
      <c r="F65" s="530"/>
      <c r="G65" s="530"/>
      <c r="H65" s="530"/>
      <c r="I65" s="530"/>
      <c r="J65" s="530"/>
      <c r="K65" s="530"/>
      <c r="L65" s="530"/>
      <c r="M65" s="530"/>
      <c r="N65" s="530"/>
      <c r="O65" s="530"/>
      <c r="P65" s="530"/>
      <c r="Q65" s="530"/>
      <c r="R65" s="404"/>
      <c r="S65" s="404"/>
      <c r="T65" s="404"/>
      <c r="U65" s="404"/>
      <c r="V65" s="404"/>
      <c r="W65" s="404"/>
      <c r="X65" s="404"/>
    </row>
    <row r="66" spans="1:24" s="368" customFormat="1" ht="15" customHeight="1" x14ac:dyDescent="0.25">
      <c r="A66" s="529"/>
      <c r="B66" s="530"/>
      <c r="C66" s="530"/>
      <c r="D66" s="530"/>
      <c r="E66" s="530"/>
      <c r="F66" s="530"/>
      <c r="G66" s="530"/>
      <c r="H66" s="530"/>
      <c r="I66" s="530"/>
      <c r="J66" s="530"/>
      <c r="K66" s="530"/>
      <c r="L66" s="530"/>
      <c r="M66" s="530"/>
      <c r="N66" s="530"/>
      <c r="O66" s="530"/>
      <c r="P66" s="530"/>
      <c r="Q66" s="530"/>
      <c r="R66" s="404"/>
      <c r="S66" s="404"/>
      <c r="T66" s="404"/>
      <c r="U66" s="404"/>
      <c r="V66" s="404"/>
      <c r="W66" s="404"/>
      <c r="X66" s="404"/>
    </row>
    <row r="67" spans="1:24" s="368" customFormat="1" ht="15" customHeight="1" x14ac:dyDescent="0.25">
      <c r="A67" s="529"/>
      <c r="B67" s="530"/>
      <c r="C67" s="530"/>
      <c r="D67" s="530"/>
      <c r="E67" s="530"/>
      <c r="F67" s="530"/>
      <c r="G67" s="530"/>
      <c r="H67" s="530"/>
      <c r="I67" s="530"/>
      <c r="J67" s="530"/>
      <c r="K67" s="530"/>
      <c r="L67" s="530"/>
      <c r="M67" s="530"/>
      <c r="N67" s="530"/>
      <c r="O67" s="530"/>
      <c r="P67" s="530"/>
      <c r="Q67" s="530"/>
      <c r="R67" s="404"/>
      <c r="S67" s="404"/>
      <c r="T67" s="404"/>
      <c r="U67" s="404"/>
      <c r="V67" s="404"/>
      <c r="W67" s="404"/>
      <c r="X67" s="404"/>
    </row>
    <row r="68" spans="1:24" s="368" customFormat="1" ht="15" customHeight="1" x14ac:dyDescent="0.25">
      <c r="A68" s="529"/>
      <c r="B68" s="530"/>
      <c r="C68" s="530"/>
      <c r="D68" s="530"/>
      <c r="E68" s="530"/>
      <c r="F68" s="530"/>
      <c r="G68" s="530"/>
      <c r="H68" s="530"/>
      <c r="I68" s="530"/>
      <c r="J68" s="530"/>
      <c r="K68" s="530"/>
      <c r="L68" s="530"/>
      <c r="M68" s="530"/>
      <c r="N68" s="530"/>
      <c r="O68" s="530"/>
      <c r="P68" s="530"/>
      <c r="Q68" s="530"/>
      <c r="R68" s="404"/>
      <c r="S68" s="404"/>
      <c r="T68" s="404"/>
      <c r="U68" s="404"/>
      <c r="V68" s="404"/>
      <c r="W68" s="404"/>
      <c r="X68" s="404"/>
    </row>
    <row r="69" spans="1:24" s="368" customFormat="1" ht="15" customHeight="1" x14ac:dyDescent="0.25">
      <c r="A69" s="529"/>
      <c r="B69" s="530"/>
      <c r="C69" s="530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404"/>
      <c r="S69" s="404"/>
      <c r="T69" s="404"/>
      <c r="U69" s="404"/>
      <c r="V69" s="404"/>
      <c r="W69" s="404"/>
      <c r="X69" s="404"/>
    </row>
    <row r="70" spans="1:24" s="368" customFormat="1" ht="15" customHeight="1" x14ac:dyDescent="0.25">
      <c r="A70" s="529"/>
      <c r="B70" s="530"/>
      <c r="C70" s="530"/>
      <c r="D70" s="530"/>
      <c r="E70" s="530"/>
      <c r="F70" s="530"/>
      <c r="G70" s="530"/>
      <c r="H70" s="530"/>
      <c r="I70" s="530"/>
      <c r="J70" s="530"/>
      <c r="K70" s="530"/>
      <c r="L70" s="530"/>
      <c r="M70" s="530"/>
      <c r="N70" s="530"/>
      <c r="O70" s="530"/>
      <c r="P70" s="530"/>
      <c r="Q70" s="530"/>
      <c r="R70" s="404"/>
      <c r="S70" s="404"/>
      <c r="T70" s="404"/>
      <c r="U70" s="404"/>
      <c r="V70" s="404"/>
      <c r="W70" s="404"/>
      <c r="X70" s="404"/>
    </row>
    <row r="71" spans="1:24" s="368" customFormat="1" ht="15" customHeight="1" x14ac:dyDescent="0.25">
      <c r="A71" s="529"/>
      <c r="B71" s="530"/>
      <c r="C71" s="530"/>
      <c r="D71" s="530"/>
      <c r="E71" s="530"/>
      <c r="F71" s="530"/>
      <c r="G71" s="530"/>
      <c r="H71" s="530"/>
      <c r="I71" s="530"/>
      <c r="J71" s="530"/>
      <c r="K71" s="530"/>
      <c r="L71" s="530"/>
      <c r="M71" s="530"/>
      <c r="N71" s="530"/>
      <c r="O71" s="530"/>
      <c r="P71" s="530"/>
      <c r="Q71" s="530"/>
      <c r="R71" s="404"/>
      <c r="S71" s="404"/>
      <c r="T71" s="404"/>
      <c r="U71" s="404"/>
      <c r="V71" s="404"/>
      <c r="W71" s="404"/>
      <c r="X71" s="404"/>
    </row>
    <row r="72" spans="1:24" s="368" customFormat="1" ht="15" customHeight="1" x14ac:dyDescent="0.25">
      <c r="A72" s="529"/>
      <c r="B72" s="530"/>
      <c r="C72" s="530"/>
      <c r="D72" s="530"/>
      <c r="E72" s="530"/>
      <c r="F72" s="530"/>
      <c r="G72" s="530"/>
      <c r="H72" s="530"/>
      <c r="I72" s="530"/>
      <c r="J72" s="530"/>
      <c r="K72" s="530"/>
      <c r="L72" s="530"/>
      <c r="M72" s="530"/>
      <c r="N72" s="530"/>
      <c r="O72" s="530"/>
      <c r="P72" s="530"/>
      <c r="Q72" s="530"/>
      <c r="R72" s="404"/>
      <c r="S72" s="404"/>
      <c r="T72" s="404"/>
      <c r="U72" s="404"/>
      <c r="V72" s="404"/>
      <c r="W72" s="404"/>
      <c r="X72" s="404"/>
    </row>
    <row r="73" spans="1:24" s="368" customFormat="1" ht="15" customHeight="1" x14ac:dyDescent="0.25">
      <c r="A73" s="529"/>
      <c r="B73" s="530"/>
      <c r="C73" s="530"/>
      <c r="D73" s="530"/>
      <c r="E73" s="530"/>
      <c r="F73" s="530"/>
      <c r="G73" s="530"/>
      <c r="H73" s="530"/>
      <c r="I73" s="530"/>
      <c r="J73" s="530"/>
      <c r="K73" s="530"/>
      <c r="L73" s="530"/>
      <c r="M73" s="530"/>
      <c r="N73" s="530"/>
      <c r="O73" s="530"/>
      <c r="P73" s="530"/>
      <c r="Q73" s="530"/>
      <c r="R73" s="404"/>
      <c r="S73" s="404"/>
      <c r="T73" s="404"/>
      <c r="U73" s="404"/>
      <c r="V73" s="404"/>
      <c r="W73" s="404"/>
      <c r="X73" s="404"/>
    </row>
    <row r="74" spans="1:24" s="368" customFormat="1" ht="15" customHeight="1" x14ac:dyDescent="0.25">
      <c r="A74" s="529"/>
      <c r="B74" s="530"/>
      <c r="C74" s="530"/>
      <c r="D74" s="530"/>
      <c r="E74" s="530"/>
      <c r="F74" s="530"/>
      <c r="G74" s="530"/>
      <c r="H74" s="530"/>
      <c r="I74" s="530"/>
      <c r="J74" s="530"/>
      <c r="K74" s="530"/>
      <c r="L74" s="530"/>
      <c r="M74" s="530"/>
      <c r="N74" s="530"/>
      <c r="O74" s="530"/>
      <c r="P74" s="530"/>
      <c r="Q74" s="530"/>
      <c r="R74" s="404"/>
      <c r="S74" s="404"/>
      <c r="T74" s="404"/>
      <c r="U74" s="404"/>
      <c r="V74" s="404"/>
      <c r="W74" s="404"/>
      <c r="X74" s="404"/>
    </row>
    <row r="75" spans="1:24" s="368" customFormat="1" ht="15" customHeight="1" x14ac:dyDescent="0.25">
      <c r="A75" s="529"/>
      <c r="B75" s="530"/>
      <c r="C75" s="530"/>
      <c r="D75" s="530"/>
      <c r="E75" s="530"/>
      <c r="F75" s="530"/>
      <c r="G75" s="530"/>
      <c r="H75" s="530"/>
      <c r="I75" s="530"/>
      <c r="J75" s="530"/>
      <c r="K75" s="530"/>
      <c r="L75" s="530"/>
      <c r="M75" s="530"/>
      <c r="N75" s="530"/>
      <c r="O75" s="530"/>
      <c r="P75" s="530"/>
      <c r="Q75" s="530"/>
      <c r="R75" s="404"/>
      <c r="S75" s="404"/>
      <c r="T75" s="404"/>
      <c r="U75" s="404"/>
      <c r="V75" s="404"/>
      <c r="W75" s="404"/>
      <c r="X75" s="404"/>
    </row>
    <row r="76" spans="1:24" s="368" customFormat="1" ht="15" customHeight="1" x14ac:dyDescent="0.25">
      <c r="A76" s="529"/>
      <c r="B76" s="530"/>
      <c r="C76" s="530"/>
      <c r="D76" s="530"/>
      <c r="E76" s="530"/>
      <c r="F76" s="530"/>
      <c r="G76" s="530"/>
      <c r="H76" s="530"/>
      <c r="I76" s="530"/>
      <c r="J76" s="530"/>
      <c r="K76" s="530"/>
      <c r="L76" s="530"/>
      <c r="M76" s="530"/>
      <c r="N76" s="530"/>
      <c r="O76" s="530"/>
      <c r="P76" s="530"/>
      <c r="Q76" s="530"/>
      <c r="R76" s="404"/>
      <c r="S76" s="404"/>
      <c r="T76" s="404"/>
      <c r="U76" s="404"/>
      <c r="V76" s="404"/>
      <c r="W76" s="404"/>
      <c r="X76" s="404"/>
    </row>
    <row r="77" spans="1:24" s="368" customFormat="1" ht="15" customHeight="1" x14ac:dyDescent="0.25">
      <c r="A77" s="529"/>
      <c r="B77" s="530"/>
      <c r="C77" s="530"/>
      <c r="D77" s="530"/>
      <c r="E77" s="530"/>
      <c r="F77" s="530"/>
      <c r="G77" s="530"/>
      <c r="H77" s="530"/>
      <c r="I77" s="530"/>
      <c r="J77" s="530"/>
      <c r="K77" s="530"/>
      <c r="L77" s="530"/>
      <c r="M77" s="530"/>
      <c r="N77" s="530"/>
      <c r="O77" s="530"/>
      <c r="P77" s="530"/>
      <c r="Q77" s="530"/>
      <c r="R77" s="404"/>
      <c r="S77" s="404"/>
      <c r="T77" s="404"/>
      <c r="U77" s="404"/>
      <c r="V77" s="404"/>
      <c r="W77" s="404"/>
      <c r="X77" s="404"/>
    </row>
    <row r="78" spans="1:24" s="368" customFormat="1" ht="15" customHeight="1" x14ac:dyDescent="0.25">
      <c r="A78" s="529"/>
      <c r="B78" s="530"/>
      <c r="C78" s="530"/>
      <c r="D78" s="530"/>
      <c r="E78" s="530"/>
      <c r="F78" s="530"/>
      <c r="G78" s="530"/>
      <c r="H78" s="530"/>
      <c r="I78" s="530"/>
      <c r="J78" s="530"/>
      <c r="K78" s="530"/>
      <c r="L78" s="530"/>
      <c r="M78" s="530"/>
      <c r="N78" s="530"/>
      <c r="O78" s="530"/>
      <c r="P78" s="530"/>
      <c r="Q78" s="530"/>
      <c r="R78" s="404"/>
      <c r="S78" s="404"/>
      <c r="T78" s="404"/>
      <c r="U78" s="404"/>
      <c r="V78" s="404"/>
      <c r="W78" s="404"/>
      <c r="X78" s="404"/>
    </row>
    <row r="79" spans="1:24" s="368" customFormat="1" ht="15" customHeight="1" x14ac:dyDescent="0.25">
      <c r="A79" s="529"/>
      <c r="B79" s="530"/>
      <c r="C79" s="530"/>
      <c r="D79" s="530"/>
      <c r="E79" s="530"/>
      <c r="F79" s="530"/>
      <c r="G79" s="530"/>
      <c r="H79" s="530"/>
      <c r="I79" s="530"/>
      <c r="J79" s="530"/>
      <c r="K79" s="530"/>
      <c r="L79" s="530"/>
      <c r="M79" s="530"/>
      <c r="N79" s="530"/>
      <c r="O79" s="530"/>
      <c r="P79" s="530"/>
      <c r="Q79" s="530"/>
      <c r="R79" s="404"/>
      <c r="S79" s="404"/>
      <c r="T79" s="404"/>
      <c r="U79" s="404"/>
      <c r="V79" s="404"/>
      <c r="W79" s="404"/>
      <c r="X79" s="404"/>
    </row>
    <row r="80" spans="1:24" s="368" customFormat="1" ht="15" customHeight="1" x14ac:dyDescent="0.25">
      <c r="A80" s="529"/>
      <c r="B80" s="530"/>
      <c r="C80" s="530"/>
      <c r="D80" s="530"/>
      <c r="E80" s="530"/>
      <c r="F80" s="530"/>
      <c r="G80" s="530"/>
      <c r="H80" s="530"/>
      <c r="I80" s="530"/>
      <c r="J80" s="530"/>
      <c r="K80" s="530"/>
      <c r="L80" s="530"/>
      <c r="M80" s="530"/>
      <c r="N80" s="530"/>
      <c r="O80" s="530"/>
      <c r="P80" s="530"/>
      <c r="Q80" s="530"/>
      <c r="R80" s="404"/>
      <c r="S80" s="404"/>
      <c r="T80" s="404"/>
      <c r="U80" s="404"/>
      <c r="V80" s="404"/>
      <c r="W80" s="404"/>
      <c r="X80" s="404"/>
    </row>
    <row r="81" spans="1:24" s="368" customFormat="1" ht="15" customHeight="1" x14ac:dyDescent="0.25">
      <c r="A81" s="529"/>
      <c r="B81" s="530"/>
      <c r="C81" s="530"/>
      <c r="D81" s="530"/>
      <c r="E81" s="530"/>
      <c r="F81" s="530"/>
      <c r="G81" s="530"/>
      <c r="H81" s="530"/>
      <c r="I81" s="530"/>
      <c r="J81" s="530"/>
      <c r="K81" s="530"/>
      <c r="L81" s="530"/>
      <c r="M81" s="530"/>
      <c r="N81" s="530"/>
      <c r="O81" s="530"/>
      <c r="P81" s="530"/>
      <c r="Q81" s="530"/>
      <c r="R81" s="404"/>
      <c r="S81" s="404"/>
      <c r="T81" s="404"/>
      <c r="U81" s="404"/>
      <c r="V81" s="404"/>
      <c r="W81" s="404"/>
      <c r="X81" s="404"/>
    </row>
    <row r="82" spans="1:24" s="368" customFormat="1" ht="15" customHeight="1" x14ac:dyDescent="0.25">
      <c r="A82" s="529"/>
      <c r="B82" s="530"/>
      <c r="C82" s="530"/>
      <c r="D82" s="530"/>
      <c r="E82" s="530"/>
      <c r="F82" s="530"/>
      <c r="G82" s="530"/>
      <c r="H82" s="530"/>
      <c r="I82" s="530"/>
      <c r="J82" s="530"/>
      <c r="K82" s="530"/>
      <c r="L82" s="530"/>
      <c r="M82" s="530"/>
      <c r="N82" s="530"/>
      <c r="O82" s="530"/>
      <c r="P82" s="530"/>
      <c r="Q82" s="530"/>
      <c r="R82" s="404"/>
      <c r="S82" s="404"/>
      <c r="T82" s="404"/>
      <c r="U82" s="404"/>
      <c r="V82" s="404"/>
      <c r="W82" s="404"/>
      <c r="X82" s="404"/>
    </row>
    <row r="83" spans="1:24" s="368" customFormat="1" ht="15" customHeight="1" x14ac:dyDescent="0.25">
      <c r="A83" s="529"/>
      <c r="B83" s="530"/>
      <c r="C83" s="530"/>
      <c r="D83" s="530"/>
      <c r="E83" s="530"/>
      <c r="F83" s="530"/>
      <c r="G83" s="530"/>
      <c r="H83" s="530"/>
      <c r="I83" s="530"/>
      <c r="J83" s="530"/>
      <c r="K83" s="530"/>
      <c r="L83" s="530"/>
      <c r="M83" s="530"/>
      <c r="N83" s="530"/>
      <c r="O83" s="530"/>
      <c r="P83" s="530"/>
      <c r="Q83" s="530"/>
      <c r="R83" s="404"/>
      <c r="S83" s="404"/>
      <c r="T83" s="404"/>
      <c r="U83" s="404"/>
      <c r="V83" s="404"/>
      <c r="W83" s="404"/>
      <c r="X83" s="404"/>
    </row>
    <row r="84" spans="1:24" s="368" customFormat="1" ht="15" customHeight="1" x14ac:dyDescent="0.25">
      <c r="A84" s="529"/>
      <c r="B84" s="530"/>
      <c r="C84" s="530"/>
      <c r="D84" s="530"/>
      <c r="E84" s="530"/>
      <c r="F84" s="530"/>
      <c r="G84" s="530"/>
      <c r="H84" s="530"/>
      <c r="I84" s="530"/>
      <c r="J84" s="530"/>
      <c r="K84" s="530"/>
      <c r="L84" s="530"/>
      <c r="M84" s="530"/>
      <c r="N84" s="530"/>
      <c r="O84" s="530"/>
      <c r="P84" s="530"/>
      <c r="Q84" s="530"/>
      <c r="R84" s="404"/>
      <c r="S84" s="404"/>
      <c r="T84" s="404"/>
      <c r="U84" s="404"/>
      <c r="V84" s="404"/>
      <c r="W84" s="404"/>
      <c r="X84" s="404"/>
    </row>
    <row r="85" spans="1:24" s="368" customFormat="1" ht="15" customHeight="1" x14ac:dyDescent="0.25">
      <c r="A85" s="529"/>
      <c r="B85" s="530"/>
      <c r="C85" s="530"/>
      <c r="D85" s="530"/>
      <c r="E85" s="530"/>
      <c r="F85" s="530"/>
      <c r="G85" s="530"/>
      <c r="H85" s="530"/>
      <c r="I85" s="530"/>
      <c r="J85" s="530"/>
      <c r="K85" s="530"/>
      <c r="L85" s="530"/>
      <c r="M85" s="530"/>
      <c r="N85" s="530"/>
      <c r="O85" s="530"/>
      <c r="P85" s="530"/>
      <c r="Q85" s="530"/>
      <c r="R85" s="404"/>
      <c r="S85" s="404"/>
      <c r="T85" s="404"/>
      <c r="U85" s="404"/>
      <c r="V85" s="404"/>
      <c r="W85" s="404"/>
      <c r="X85" s="404"/>
    </row>
    <row r="86" spans="1:24" s="368" customFormat="1" ht="15" customHeight="1" x14ac:dyDescent="0.25">
      <c r="A86" s="529"/>
      <c r="B86" s="530"/>
      <c r="C86" s="530"/>
      <c r="D86" s="530"/>
      <c r="E86" s="530"/>
      <c r="F86" s="530"/>
      <c r="G86" s="530"/>
      <c r="H86" s="530"/>
      <c r="I86" s="530"/>
      <c r="J86" s="530"/>
      <c r="K86" s="530"/>
      <c r="L86" s="530"/>
      <c r="M86" s="530"/>
      <c r="N86" s="530"/>
      <c r="O86" s="530"/>
      <c r="P86" s="530"/>
      <c r="Q86" s="530"/>
      <c r="R86" s="404"/>
      <c r="S86" s="404"/>
      <c r="T86" s="404"/>
      <c r="U86" s="404"/>
      <c r="V86" s="404"/>
      <c r="W86" s="404"/>
      <c r="X86" s="404"/>
    </row>
    <row r="87" spans="1:24" s="368" customFormat="1" ht="15" customHeight="1" x14ac:dyDescent="0.25">
      <c r="A87" s="529"/>
      <c r="B87" s="530"/>
      <c r="C87" s="530"/>
      <c r="D87" s="530"/>
      <c r="E87" s="530"/>
      <c r="F87" s="530"/>
      <c r="G87" s="530"/>
      <c r="H87" s="530"/>
      <c r="I87" s="530"/>
      <c r="J87" s="530"/>
      <c r="K87" s="530"/>
      <c r="L87" s="530"/>
      <c r="M87" s="530"/>
      <c r="N87" s="530"/>
      <c r="O87" s="530"/>
      <c r="P87" s="530"/>
      <c r="Q87" s="530"/>
      <c r="R87" s="404"/>
      <c r="S87" s="404"/>
      <c r="T87" s="404"/>
      <c r="U87" s="404"/>
      <c r="V87" s="404"/>
      <c r="W87" s="404"/>
      <c r="X87" s="404"/>
    </row>
    <row r="88" spans="1:24" s="368" customFormat="1" ht="15" customHeight="1" x14ac:dyDescent="0.25">
      <c r="A88" s="529"/>
      <c r="B88" s="530"/>
      <c r="C88" s="530"/>
      <c r="D88" s="530"/>
      <c r="E88" s="530"/>
      <c r="F88" s="530"/>
      <c r="G88" s="530"/>
      <c r="H88" s="530"/>
      <c r="I88" s="530"/>
      <c r="J88" s="530"/>
      <c r="K88" s="530"/>
      <c r="L88" s="530"/>
      <c r="M88" s="530"/>
      <c r="N88" s="530"/>
      <c r="O88" s="530"/>
      <c r="P88" s="530"/>
      <c r="Q88" s="530"/>
      <c r="R88" s="404"/>
      <c r="S88" s="404"/>
      <c r="T88" s="404"/>
      <c r="U88" s="404"/>
      <c r="V88" s="404"/>
      <c r="W88" s="404"/>
      <c r="X88" s="404"/>
    </row>
    <row r="89" spans="1:24" s="368" customFormat="1" ht="15" customHeight="1" x14ac:dyDescent="0.25">
      <c r="A89" s="529"/>
      <c r="B89" s="530"/>
      <c r="C89" s="530"/>
      <c r="D89" s="530"/>
      <c r="E89" s="530"/>
      <c r="F89" s="530"/>
      <c r="G89" s="530"/>
      <c r="H89" s="530"/>
      <c r="I89" s="530"/>
      <c r="J89" s="530"/>
      <c r="K89" s="530"/>
      <c r="L89" s="530"/>
      <c r="M89" s="530"/>
      <c r="N89" s="530"/>
      <c r="O89" s="530"/>
      <c r="P89" s="530"/>
      <c r="Q89" s="530"/>
      <c r="R89" s="404"/>
      <c r="S89" s="404"/>
      <c r="T89" s="404"/>
      <c r="U89" s="404"/>
      <c r="V89" s="404"/>
      <c r="W89" s="404"/>
      <c r="X89" s="404"/>
    </row>
    <row r="90" spans="1:24" s="368" customFormat="1" ht="15" customHeight="1" x14ac:dyDescent="0.25">
      <c r="A90" s="529"/>
      <c r="B90" s="530"/>
      <c r="C90" s="530"/>
      <c r="D90" s="530"/>
      <c r="E90" s="530"/>
      <c r="F90" s="530"/>
      <c r="G90" s="530"/>
      <c r="H90" s="530"/>
      <c r="I90" s="530"/>
      <c r="J90" s="530"/>
      <c r="K90" s="530"/>
      <c r="L90" s="530"/>
      <c r="M90" s="530"/>
      <c r="N90" s="530"/>
      <c r="O90" s="530"/>
      <c r="P90" s="530"/>
      <c r="Q90" s="530"/>
      <c r="R90" s="404"/>
      <c r="S90" s="404"/>
      <c r="T90" s="404"/>
      <c r="U90" s="404"/>
      <c r="V90" s="404"/>
      <c r="W90" s="404"/>
      <c r="X90" s="404"/>
    </row>
    <row r="91" spans="1:24" s="368" customFormat="1" ht="15" customHeight="1" x14ac:dyDescent="0.25">
      <c r="A91" s="529"/>
      <c r="B91" s="530"/>
      <c r="C91" s="530"/>
      <c r="D91" s="530"/>
      <c r="E91" s="530"/>
      <c r="F91" s="530"/>
      <c r="G91" s="530"/>
      <c r="H91" s="530"/>
      <c r="I91" s="530"/>
      <c r="J91" s="530"/>
      <c r="K91" s="530"/>
      <c r="L91" s="530"/>
      <c r="M91" s="530"/>
      <c r="N91" s="530"/>
      <c r="O91" s="530"/>
      <c r="P91" s="530"/>
      <c r="Q91" s="530"/>
      <c r="R91" s="404"/>
      <c r="S91" s="404"/>
      <c r="T91" s="404"/>
      <c r="U91" s="404"/>
      <c r="V91" s="404"/>
      <c r="W91" s="404"/>
      <c r="X91" s="404"/>
    </row>
    <row r="92" spans="1:24" s="368" customFormat="1" ht="15" customHeight="1" x14ac:dyDescent="0.25">
      <c r="A92" s="529"/>
      <c r="B92" s="530"/>
      <c r="C92" s="530"/>
      <c r="D92" s="530"/>
      <c r="E92" s="530"/>
      <c r="F92" s="530"/>
      <c r="G92" s="530"/>
      <c r="H92" s="530"/>
      <c r="I92" s="530"/>
      <c r="J92" s="530"/>
      <c r="K92" s="530"/>
      <c r="L92" s="530"/>
      <c r="M92" s="530"/>
      <c r="N92" s="530"/>
      <c r="O92" s="530"/>
      <c r="P92" s="530"/>
      <c r="Q92" s="530"/>
      <c r="R92" s="404"/>
      <c r="S92" s="404"/>
      <c r="T92" s="404"/>
      <c r="U92" s="404"/>
      <c r="V92" s="404"/>
      <c r="W92" s="404"/>
      <c r="X92" s="404"/>
    </row>
    <row r="93" spans="1:24" s="368" customFormat="1" ht="15" customHeight="1" x14ac:dyDescent="0.25">
      <c r="A93" s="529"/>
      <c r="B93" s="530"/>
      <c r="C93" s="530"/>
      <c r="D93" s="530"/>
      <c r="E93" s="530"/>
      <c r="F93" s="530"/>
      <c r="G93" s="530"/>
      <c r="H93" s="530"/>
      <c r="I93" s="530"/>
      <c r="J93" s="530"/>
      <c r="K93" s="530"/>
      <c r="L93" s="530"/>
      <c r="M93" s="530"/>
      <c r="N93" s="530"/>
      <c r="O93" s="530"/>
      <c r="P93" s="530"/>
      <c r="Q93" s="530"/>
      <c r="R93" s="404"/>
      <c r="S93" s="404"/>
      <c r="T93" s="404"/>
      <c r="U93" s="404"/>
      <c r="V93" s="404"/>
      <c r="W93" s="404"/>
      <c r="X93" s="404"/>
    </row>
    <row r="94" spans="1:24" s="368" customFormat="1" ht="15" customHeight="1" x14ac:dyDescent="0.25">
      <c r="A94" s="529"/>
      <c r="B94" s="530"/>
      <c r="C94" s="530"/>
      <c r="D94" s="530"/>
      <c r="E94" s="530"/>
      <c r="F94" s="530"/>
      <c r="G94" s="530"/>
      <c r="H94" s="530"/>
      <c r="I94" s="530"/>
      <c r="J94" s="530"/>
      <c r="K94" s="530"/>
      <c r="L94" s="530"/>
      <c r="M94" s="530"/>
      <c r="N94" s="530"/>
      <c r="O94" s="530"/>
      <c r="P94" s="530"/>
      <c r="Q94" s="530"/>
      <c r="R94" s="404"/>
      <c r="S94" s="404"/>
      <c r="T94" s="404"/>
      <c r="U94" s="404"/>
      <c r="V94" s="404"/>
      <c r="W94" s="404"/>
      <c r="X94" s="404"/>
    </row>
    <row r="95" spans="1:24" s="368" customFormat="1" ht="15" customHeight="1" x14ac:dyDescent="0.25">
      <c r="A95" s="529"/>
      <c r="B95" s="530"/>
      <c r="C95" s="530"/>
      <c r="D95" s="530"/>
      <c r="E95" s="530"/>
      <c r="F95" s="530"/>
      <c r="G95" s="530"/>
      <c r="H95" s="530"/>
      <c r="I95" s="530"/>
      <c r="J95" s="530"/>
      <c r="K95" s="530"/>
      <c r="L95" s="530"/>
      <c r="M95" s="530"/>
      <c r="N95" s="530"/>
      <c r="O95" s="530"/>
      <c r="P95" s="530"/>
      <c r="Q95" s="530"/>
      <c r="R95" s="404"/>
      <c r="S95" s="404"/>
      <c r="T95" s="404"/>
      <c r="U95" s="404"/>
      <c r="V95" s="404"/>
      <c r="W95" s="404"/>
      <c r="X95" s="404"/>
    </row>
    <row r="96" spans="1:24" s="368" customFormat="1" ht="15" customHeight="1" x14ac:dyDescent="0.25">
      <c r="A96" s="529"/>
      <c r="B96" s="530"/>
      <c r="C96" s="530"/>
      <c r="D96" s="530"/>
      <c r="E96" s="530"/>
      <c r="F96" s="530"/>
      <c r="G96" s="530"/>
      <c r="H96" s="530"/>
      <c r="I96" s="530"/>
      <c r="J96" s="530"/>
      <c r="K96" s="530"/>
      <c r="L96" s="530"/>
      <c r="M96" s="530"/>
      <c r="N96" s="530"/>
      <c r="O96" s="530"/>
      <c r="P96" s="530"/>
      <c r="Q96" s="530"/>
      <c r="R96" s="404"/>
      <c r="S96" s="404"/>
      <c r="T96" s="404"/>
      <c r="U96" s="404"/>
      <c r="V96" s="404"/>
      <c r="W96" s="404"/>
      <c r="X96" s="404"/>
    </row>
    <row r="97" spans="1:24" s="368" customFormat="1" ht="15" customHeight="1" x14ac:dyDescent="0.25">
      <c r="A97" s="529"/>
      <c r="B97" s="530"/>
      <c r="C97" s="530"/>
      <c r="D97" s="530"/>
      <c r="E97" s="530"/>
      <c r="F97" s="530"/>
      <c r="G97" s="530"/>
      <c r="H97" s="530"/>
      <c r="I97" s="530"/>
      <c r="J97" s="530"/>
      <c r="K97" s="530"/>
      <c r="L97" s="530"/>
      <c r="M97" s="530"/>
      <c r="N97" s="530"/>
      <c r="O97" s="530"/>
      <c r="P97" s="530"/>
      <c r="Q97" s="530"/>
      <c r="R97" s="404"/>
      <c r="S97" s="404"/>
      <c r="T97" s="404"/>
      <c r="U97" s="404"/>
      <c r="V97" s="404"/>
      <c r="W97" s="404"/>
      <c r="X97" s="404"/>
    </row>
    <row r="98" spans="1:24" s="368" customFormat="1" ht="15" customHeight="1" x14ac:dyDescent="0.25">
      <c r="A98" s="529"/>
      <c r="B98" s="530"/>
      <c r="C98" s="530"/>
      <c r="D98" s="530"/>
      <c r="E98" s="530"/>
      <c r="F98" s="530"/>
      <c r="G98" s="530"/>
      <c r="H98" s="530"/>
      <c r="I98" s="530"/>
      <c r="J98" s="530"/>
      <c r="K98" s="530"/>
      <c r="L98" s="530"/>
      <c r="M98" s="530"/>
      <c r="N98" s="530"/>
      <c r="O98" s="530"/>
      <c r="P98" s="530"/>
      <c r="Q98" s="530"/>
      <c r="R98" s="404"/>
      <c r="S98" s="404"/>
      <c r="T98" s="404"/>
      <c r="U98" s="404"/>
      <c r="V98" s="404"/>
      <c r="W98" s="404"/>
      <c r="X98" s="404"/>
    </row>
    <row r="99" spans="1:24" s="368" customFormat="1" ht="15" customHeight="1" x14ac:dyDescent="0.25">
      <c r="A99" s="529"/>
      <c r="B99" s="530"/>
      <c r="C99" s="530"/>
      <c r="D99" s="530"/>
      <c r="E99" s="530"/>
      <c r="F99" s="530"/>
      <c r="G99" s="530"/>
      <c r="H99" s="530"/>
      <c r="I99" s="530"/>
      <c r="J99" s="530"/>
      <c r="K99" s="530"/>
      <c r="L99" s="530"/>
      <c r="M99" s="530"/>
      <c r="N99" s="530"/>
      <c r="O99" s="530"/>
      <c r="P99" s="530"/>
      <c r="Q99" s="530"/>
      <c r="R99" s="404"/>
      <c r="S99" s="404"/>
      <c r="T99" s="404"/>
      <c r="U99" s="404"/>
      <c r="V99" s="404"/>
      <c r="W99" s="404"/>
      <c r="X99" s="404"/>
    </row>
    <row r="100" spans="1:24" s="368" customFormat="1" ht="15" customHeight="1" x14ac:dyDescent="0.25">
      <c r="A100" s="529"/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0"/>
      <c r="O100" s="530"/>
      <c r="P100" s="530"/>
      <c r="Q100" s="530"/>
      <c r="R100" s="404"/>
      <c r="S100" s="404"/>
      <c r="T100" s="404"/>
      <c r="U100" s="404"/>
      <c r="V100" s="404"/>
      <c r="W100" s="404"/>
      <c r="X100" s="404"/>
    </row>
    <row r="101" spans="1:24" s="368" customFormat="1" ht="15" customHeight="1" x14ac:dyDescent="0.25">
      <c r="A101" s="529"/>
      <c r="B101" s="530"/>
      <c r="C101" s="530"/>
      <c r="D101" s="530"/>
      <c r="E101" s="530"/>
      <c r="F101" s="530"/>
      <c r="G101" s="530"/>
      <c r="H101" s="530"/>
      <c r="I101" s="530"/>
      <c r="J101" s="530"/>
      <c r="K101" s="530"/>
      <c r="L101" s="530"/>
      <c r="M101" s="530"/>
      <c r="N101" s="530"/>
      <c r="O101" s="530"/>
      <c r="P101" s="530"/>
      <c r="Q101" s="530"/>
      <c r="R101" s="404"/>
      <c r="S101" s="404"/>
      <c r="T101" s="404"/>
      <c r="U101" s="404"/>
      <c r="V101" s="404"/>
      <c r="W101" s="404"/>
      <c r="X101" s="404"/>
    </row>
    <row r="102" spans="1:24" s="368" customFormat="1" ht="15" customHeight="1" x14ac:dyDescent="0.25">
      <c r="A102" s="529"/>
      <c r="B102" s="530"/>
      <c r="C102" s="530"/>
      <c r="D102" s="530"/>
      <c r="E102" s="530"/>
      <c r="F102" s="530"/>
      <c r="G102" s="530"/>
      <c r="H102" s="530"/>
      <c r="I102" s="530"/>
      <c r="J102" s="530"/>
      <c r="K102" s="530"/>
      <c r="L102" s="530"/>
      <c r="M102" s="530"/>
      <c r="N102" s="530"/>
      <c r="O102" s="530"/>
      <c r="P102" s="530"/>
      <c r="Q102" s="530"/>
      <c r="R102" s="404"/>
      <c r="S102" s="404"/>
      <c r="T102" s="404"/>
      <c r="U102" s="404"/>
      <c r="V102" s="404"/>
      <c r="W102" s="404"/>
      <c r="X102" s="404"/>
    </row>
    <row r="103" spans="1:24" s="368" customFormat="1" ht="15" customHeight="1" x14ac:dyDescent="0.25">
      <c r="A103" s="529"/>
      <c r="B103" s="530"/>
      <c r="C103" s="530"/>
      <c r="D103" s="530"/>
      <c r="E103" s="530"/>
      <c r="F103" s="530"/>
      <c r="G103" s="530"/>
      <c r="H103" s="530"/>
      <c r="I103" s="530"/>
      <c r="J103" s="530"/>
      <c r="K103" s="530"/>
      <c r="L103" s="530"/>
      <c r="M103" s="530"/>
      <c r="N103" s="530"/>
      <c r="O103" s="530"/>
      <c r="P103" s="530"/>
      <c r="Q103" s="530"/>
      <c r="R103" s="404"/>
      <c r="S103" s="404"/>
      <c r="T103" s="404"/>
      <c r="U103" s="404"/>
      <c r="V103" s="404"/>
      <c r="W103" s="404"/>
      <c r="X103" s="404"/>
    </row>
    <row r="104" spans="1:24" s="368" customFormat="1" ht="15" customHeight="1" x14ac:dyDescent="0.25">
      <c r="A104" s="529"/>
      <c r="B104" s="530"/>
      <c r="C104" s="530"/>
      <c r="D104" s="530"/>
      <c r="E104" s="530"/>
      <c r="F104" s="530"/>
      <c r="G104" s="530"/>
      <c r="H104" s="530"/>
      <c r="I104" s="530"/>
      <c r="J104" s="530"/>
      <c r="K104" s="530"/>
      <c r="L104" s="530"/>
      <c r="M104" s="530"/>
      <c r="N104" s="530"/>
      <c r="O104" s="530"/>
      <c r="P104" s="530"/>
      <c r="Q104" s="530"/>
      <c r="R104" s="404"/>
      <c r="S104" s="404"/>
      <c r="T104" s="404"/>
      <c r="U104" s="404"/>
      <c r="V104" s="404"/>
      <c r="W104" s="404"/>
      <c r="X104" s="404"/>
    </row>
    <row r="105" spans="1:24" s="368" customFormat="1" ht="15" customHeight="1" x14ac:dyDescent="0.25">
      <c r="A105" s="529"/>
      <c r="B105" s="530"/>
      <c r="C105" s="530"/>
      <c r="D105" s="530"/>
      <c r="E105" s="530"/>
      <c r="F105" s="530"/>
      <c r="G105" s="530"/>
      <c r="H105" s="530"/>
      <c r="I105" s="530"/>
      <c r="J105" s="530"/>
      <c r="K105" s="530"/>
      <c r="L105" s="530"/>
      <c r="M105" s="530"/>
      <c r="N105" s="530"/>
      <c r="O105" s="530"/>
      <c r="P105" s="530"/>
      <c r="Q105" s="530"/>
      <c r="R105" s="404"/>
      <c r="S105" s="404"/>
      <c r="T105" s="404"/>
      <c r="U105" s="404"/>
      <c r="V105" s="404"/>
      <c r="W105" s="404"/>
      <c r="X105" s="404"/>
    </row>
    <row r="106" spans="1:24" s="368" customFormat="1" ht="15" customHeight="1" x14ac:dyDescent="0.25">
      <c r="A106" s="529"/>
      <c r="B106" s="530"/>
      <c r="C106" s="530"/>
      <c r="D106" s="530"/>
      <c r="E106" s="530"/>
      <c r="F106" s="530"/>
      <c r="G106" s="530"/>
      <c r="H106" s="530"/>
      <c r="I106" s="530"/>
      <c r="J106" s="530"/>
      <c r="K106" s="530"/>
      <c r="L106" s="530"/>
      <c r="M106" s="530"/>
      <c r="N106" s="530"/>
      <c r="O106" s="530"/>
      <c r="P106" s="530"/>
      <c r="Q106" s="530"/>
      <c r="R106" s="404"/>
      <c r="S106" s="404"/>
      <c r="T106" s="404"/>
      <c r="U106" s="404"/>
      <c r="V106" s="404"/>
      <c r="W106" s="404"/>
      <c r="X106" s="404"/>
    </row>
    <row r="107" spans="1:24" s="368" customFormat="1" ht="15" customHeight="1" x14ac:dyDescent="0.25">
      <c r="A107" s="529"/>
      <c r="B107" s="530"/>
      <c r="C107" s="530"/>
      <c r="D107" s="530"/>
      <c r="E107" s="530"/>
      <c r="F107" s="530"/>
      <c r="G107" s="530"/>
      <c r="H107" s="530"/>
      <c r="I107" s="530"/>
      <c r="J107" s="530"/>
      <c r="K107" s="530"/>
      <c r="L107" s="530"/>
      <c r="M107" s="530"/>
      <c r="N107" s="530"/>
      <c r="O107" s="530"/>
      <c r="P107" s="530"/>
      <c r="Q107" s="530"/>
      <c r="R107" s="404"/>
      <c r="S107" s="404"/>
      <c r="T107" s="404"/>
      <c r="U107" s="404"/>
      <c r="V107" s="404"/>
      <c r="W107" s="404"/>
      <c r="X107" s="404"/>
    </row>
    <row r="108" spans="1:24" s="368" customFormat="1" ht="15" customHeight="1" x14ac:dyDescent="0.25">
      <c r="A108" s="529"/>
      <c r="B108" s="530"/>
      <c r="C108" s="530"/>
      <c r="D108" s="530"/>
      <c r="E108" s="530"/>
      <c r="F108" s="530"/>
      <c r="G108" s="530"/>
      <c r="H108" s="530"/>
      <c r="I108" s="530"/>
      <c r="J108" s="530"/>
      <c r="K108" s="530"/>
      <c r="L108" s="530"/>
      <c r="M108" s="530"/>
      <c r="N108" s="530"/>
      <c r="O108" s="530"/>
      <c r="P108" s="530"/>
      <c r="Q108" s="530"/>
      <c r="R108" s="404"/>
      <c r="S108" s="404"/>
      <c r="T108" s="404"/>
      <c r="U108" s="404"/>
      <c r="V108" s="404"/>
      <c r="W108" s="404"/>
      <c r="X108" s="404"/>
    </row>
    <row r="109" spans="1:24" s="368" customFormat="1" ht="15" customHeight="1" x14ac:dyDescent="0.25">
      <c r="A109" s="529"/>
      <c r="B109" s="530"/>
      <c r="C109" s="530"/>
      <c r="D109" s="530"/>
      <c r="E109" s="530"/>
      <c r="F109" s="530"/>
      <c r="G109" s="530"/>
      <c r="H109" s="530"/>
      <c r="I109" s="530"/>
      <c r="J109" s="530"/>
      <c r="K109" s="530"/>
      <c r="L109" s="530"/>
      <c r="M109" s="530"/>
      <c r="N109" s="530"/>
      <c r="O109" s="530"/>
      <c r="P109" s="530"/>
      <c r="Q109" s="530"/>
      <c r="R109" s="404"/>
      <c r="S109" s="404"/>
      <c r="T109" s="404"/>
      <c r="U109" s="404"/>
      <c r="V109" s="404"/>
      <c r="W109" s="404"/>
      <c r="X109" s="404"/>
    </row>
    <row r="110" spans="1:24" s="368" customFormat="1" ht="15" customHeight="1" x14ac:dyDescent="0.25">
      <c r="A110" s="529"/>
      <c r="B110" s="530"/>
      <c r="C110" s="530"/>
      <c r="D110" s="530"/>
      <c r="E110" s="530"/>
      <c r="F110" s="530"/>
      <c r="G110" s="530"/>
      <c r="H110" s="530"/>
      <c r="I110" s="530"/>
      <c r="J110" s="530"/>
      <c r="K110" s="530"/>
      <c r="L110" s="530"/>
      <c r="M110" s="530"/>
      <c r="N110" s="530"/>
      <c r="O110" s="530"/>
      <c r="P110" s="530"/>
      <c r="Q110" s="530"/>
      <c r="R110" s="404"/>
      <c r="S110" s="404"/>
      <c r="T110" s="404"/>
      <c r="U110" s="404"/>
      <c r="V110" s="404"/>
      <c r="W110" s="404"/>
      <c r="X110" s="404"/>
    </row>
    <row r="111" spans="1:24" s="368" customFormat="1" ht="15" customHeight="1" x14ac:dyDescent="0.25">
      <c r="A111" s="529"/>
      <c r="B111" s="530"/>
      <c r="C111" s="530"/>
      <c r="D111" s="530"/>
      <c r="E111" s="530"/>
      <c r="F111" s="530"/>
      <c r="G111" s="530"/>
      <c r="H111" s="530"/>
      <c r="I111" s="530"/>
      <c r="J111" s="530"/>
      <c r="K111" s="530"/>
      <c r="L111" s="530"/>
      <c r="M111" s="530"/>
      <c r="N111" s="530"/>
      <c r="O111" s="530"/>
      <c r="P111" s="530"/>
      <c r="Q111" s="530"/>
      <c r="R111" s="404"/>
      <c r="S111" s="404"/>
      <c r="T111" s="404"/>
      <c r="U111" s="404"/>
      <c r="V111" s="404"/>
      <c r="W111" s="404"/>
      <c r="X111" s="404"/>
    </row>
    <row r="112" spans="1:24" s="368" customFormat="1" ht="15" customHeight="1" x14ac:dyDescent="0.25">
      <c r="A112" s="529"/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0"/>
      <c r="O112" s="530"/>
      <c r="P112" s="530"/>
      <c r="Q112" s="530"/>
      <c r="R112" s="404"/>
      <c r="S112" s="404"/>
      <c r="T112" s="404"/>
      <c r="U112" s="404"/>
      <c r="V112" s="404"/>
      <c r="W112" s="404"/>
      <c r="X112" s="404"/>
    </row>
    <row r="113" spans="1:24" s="368" customFormat="1" ht="15" customHeight="1" x14ac:dyDescent="0.25">
      <c r="A113" s="529"/>
      <c r="B113" s="530"/>
      <c r="C113" s="530"/>
      <c r="D113" s="530"/>
      <c r="E113" s="530"/>
      <c r="F113" s="530"/>
      <c r="G113" s="530"/>
      <c r="H113" s="530"/>
      <c r="I113" s="530"/>
      <c r="J113" s="530"/>
      <c r="K113" s="530"/>
      <c r="L113" s="530"/>
      <c r="M113" s="530"/>
      <c r="N113" s="530"/>
      <c r="O113" s="530"/>
      <c r="P113" s="530"/>
      <c r="Q113" s="530"/>
      <c r="R113" s="404"/>
      <c r="S113" s="404"/>
      <c r="T113" s="404"/>
      <c r="U113" s="404"/>
      <c r="V113" s="404"/>
      <c r="W113" s="404"/>
      <c r="X113" s="404"/>
    </row>
    <row r="114" spans="1:24" s="368" customFormat="1" ht="15" customHeight="1" x14ac:dyDescent="0.25">
      <c r="A114" s="529"/>
      <c r="B114" s="530"/>
      <c r="C114" s="530"/>
      <c r="D114" s="530"/>
      <c r="E114" s="530"/>
      <c r="F114" s="530"/>
      <c r="G114" s="530"/>
      <c r="H114" s="530"/>
      <c r="I114" s="530"/>
      <c r="J114" s="530"/>
      <c r="K114" s="530"/>
      <c r="L114" s="530"/>
      <c r="M114" s="530"/>
      <c r="N114" s="530"/>
      <c r="O114" s="530"/>
      <c r="P114" s="530"/>
      <c r="Q114" s="530"/>
      <c r="R114" s="404"/>
      <c r="S114" s="404"/>
      <c r="T114" s="404"/>
      <c r="U114" s="404"/>
      <c r="V114" s="404"/>
      <c r="W114" s="404"/>
      <c r="X114" s="404"/>
    </row>
    <row r="115" spans="1:24" s="368" customFormat="1" ht="15" customHeight="1" x14ac:dyDescent="0.25">
      <c r="A115" s="529"/>
      <c r="B115" s="530"/>
      <c r="C115" s="530"/>
      <c r="D115" s="530"/>
      <c r="E115" s="530"/>
      <c r="F115" s="530"/>
      <c r="G115" s="530"/>
      <c r="H115" s="530"/>
      <c r="I115" s="530"/>
      <c r="J115" s="530"/>
      <c r="K115" s="530"/>
      <c r="L115" s="530"/>
      <c r="M115" s="530"/>
      <c r="N115" s="530"/>
      <c r="O115" s="530"/>
      <c r="P115" s="530"/>
      <c r="Q115" s="530"/>
      <c r="R115" s="404"/>
      <c r="S115" s="404"/>
      <c r="T115" s="404"/>
      <c r="U115" s="404"/>
      <c r="V115" s="404"/>
      <c r="W115" s="404"/>
      <c r="X115" s="404"/>
    </row>
    <row r="116" spans="1:24" s="368" customFormat="1" ht="15" customHeight="1" x14ac:dyDescent="0.25">
      <c r="A116" s="529"/>
      <c r="B116" s="530"/>
      <c r="C116" s="530"/>
      <c r="D116" s="530"/>
      <c r="E116" s="530"/>
      <c r="F116" s="530"/>
      <c r="G116" s="530"/>
      <c r="H116" s="530"/>
      <c r="I116" s="530"/>
      <c r="J116" s="530"/>
      <c r="K116" s="530"/>
      <c r="L116" s="530"/>
      <c r="M116" s="530"/>
      <c r="N116" s="530"/>
      <c r="O116" s="530"/>
      <c r="P116" s="530"/>
      <c r="Q116" s="530"/>
      <c r="R116" s="404"/>
      <c r="S116" s="404"/>
      <c r="T116" s="404"/>
      <c r="U116" s="404"/>
      <c r="V116" s="404"/>
      <c r="W116" s="404"/>
      <c r="X116" s="404"/>
    </row>
    <row r="117" spans="1:24" s="368" customFormat="1" ht="15" customHeight="1" x14ac:dyDescent="0.25">
      <c r="A117" s="529"/>
      <c r="B117" s="530"/>
      <c r="C117" s="530"/>
      <c r="D117" s="530"/>
      <c r="E117" s="530"/>
      <c r="F117" s="530"/>
      <c r="G117" s="530"/>
      <c r="H117" s="530"/>
      <c r="I117" s="530"/>
      <c r="J117" s="530"/>
      <c r="K117" s="530"/>
      <c r="L117" s="530"/>
      <c r="M117" s="530"/>
      <c r="N117" s="530"/>
      <c r="O117" s="530"/>
      <c r="P117" s="530"/>
      <c r="Q117" s="530"/>
      <c r="R117" s="404"/>
      <c r="S117" s="404"/>
      <c r="T117" s="404"/>
      <c r="U117" s="404"/>
      <c r="V117" s="404"/>
      <c r="W117" s="404"/>
      <c r="X117" s="404"/>
    </row>
    <row r="118" spans="1:24" s="368" customFormat="1" ht="15" customHeight="1" x14ac:dyDescent="0.25">
      <c r="A118" s="529"/>
      <c r="B118" s="530"/>
      <c r="C118" s="530"/>
      <c r="D118" s="530"/>
      <c r="E118" s="530"/>
      <c r="F118" s="530"/>
      <c r="G118" s="530"/>
      <c r="H118" s="530"/>
      <c r="I118" s="530"/>
      <c r="J118" s="530"/>
      <c r="K118" s="530"/>
      <c r="L118" s="530"/>
      <c r="M118" s="530"/>
      <c r="N118" s="530"/>
      <c r="O118" s="530"/>
      <c r="P118" s="530"/>
      <c r="Q118" s="530"/>
      <c r="R118" s="404"/>
      <c r="S118" s="404"/>
      <c r="T118" s="404"/>
      <c r="U118" s="404"/>
      <c r="V118" s="404"/>
      <c r="W118" s="404"/>
      <c r="X118" s="404"/>
    </row>
    <row r="119" spans="1:24" s="368" customFormat="1" ht="15" customHeight="1" x14ac:dyDescent="0.25">
      <c r="A119" s="529"/>
      <c r="B119" s="530"/>
      <c r="C119" s="530"/>
      <c r="D119" s="530"/>
      <c r="E119" s="530"/>
      <c r="F119" s="530"/>
      <c r="G119" s="530"/>
      <c r="H119" s="530"/>
      <c r="I119" s="530"/>
      <c r="J119" s="530"/>
      <c r="K119" s="530"/>
      <c r="L119" s="530"/>
      <c r="M119" s="530"/>
      <c r="N119" s="530"/>
      <c r="O119" s="530"/>
      <c r="P119" s="530"/>
      <c r="Q119" s="530"/>
      <c r="R119" s="404"/>
      <c r="S119" s="404"/>
      <c r="T119" s="404"/>
      <c r="U119" s="404"/>
      <c r="V119" s="404"/>
      <c r="W119" s="404"/>
      <c r="X119" s="404"/>
    </row>
    <row r="120" spans="1:24" s="368" customFormat="1" ht="15" customHeight="1" x14ac:dyDescent="0.25">
      <c r="A120" s="529"/>
      <c r="B120" s="530"/>
      <c r="C120" s="530"/>
      <c r="D120" s="530"/>
      <c r="E120" s="530"/>
      <c r="F120" s="530"/>
      <c r="G120" s="530"/>
      <c r="H120" s="530"/>
      <c r="I120" s="530"/>
      <c r="J120" s="530"/>
      <c r="K120" s="530"/>
      <c r="L120" s="530"/>
      <c r="M120" s="530"/>
      <c r="N120" s="530"/>
      <c r="O120" s="530"/>
      <c r="P120" s="530"/>
      <c r="Q120" s="530"/>
      <c r="R120" s="404"/>
      <c r="S120" s="404"/>
      <c r="T120" s="404"/>
      <c r="U120" s="404"/>
      <c r="V120" s="404"/>
      <c r="W120" s="404"/>
      <c r="X120" s="404"/>
    </row>
    <row r="121" spans="1:24" s="368" customFormat="1" ht="15" customHeight="1" x14ac:dyDescent="0.25">
      <c r="A121" s="529"/>
      <c r="B121" s="530"/>
      <c r="C121" s="530"/>
      <c r="D121" s="530"/>
      <c r="E121" s="530"/>
      <c r="F121" s="530"/>
      <c r="G121" s="530"/>
      <c r="H121" s="530"/>
      <c r="I121" s="530"/>
      <c r="J121" s="530"/>
      <c r="K121" s="530"/>
      <c r="L121" s="530"/>
      <c r="M121" s="530"/>
      <c r="N121" s="530"/>
      <c r="O121" s="530"/>
      <c r="P121" s="530"/>
      <c r="Q121" s="530"/>
      <c r="R121" s="404"/>
      <c r="S121" s="404"/>
      <c r="T121" s="404"/>
      <c r="U121" s="404"/>
      <c r="V121" s="404"/>
      <c r="W121" s="404"/>
      <c r="X121" s="404"/>
    </row>
    <row r="122" spans="1:24" s="368" customFormat="1" ht="15" customHeight="1" x14ac:dyDescent="0.25">
      <c r="A122" s="529"/>
      <c r="B122" s="530"/>
      <c r="C122" s="530"/>
      <c r="D122" s="530"/>
      <c r="E122" s="530"/>
      <c r="F122" s="530"/>
      <c r="G122" s="530"/>
      <c r="H122" s="530"/>
      <c r="I122" s="530"/>
      <c r="J122" s="530"/>
      <c r="K122" s="530"/>
      <c r="L122" s="530"/>
      <c r="M122" s="530"/>
      <c r="N122" s="530"/>
      <c r="O122" s="530"/>
      <c r="P122" s="530"/>
      <c r="Q122" s="530"/>
      <c r="R122" s="404"/>
      <c r="S122" s="404"/>
      <c r="T122" s="404"/>
      <c r="U122" s="404"/>
      <c r="V122" s="404"/>
      <c r="W122" s="404"/>
      <c r="X122" s="404"/>
    </row>
    <row r="123" spans="1:24" s="368" customFormat="1" ht="196.5" customHeight="1" x14ac:dyDescent="0.25">
      <c r="A123" s="529"/>
      <c r="B123" s="530"/>
      <c r="C123" s="530"/>
      <c r="D123" s="530"/>
      <c r="E123" s="530"/>
      <c r="F123" s="530"/>
      <c r="G123" s="530"/>
      <c r="H123" s="530"/>
      <c r="I123" s="530"/>
      <c r="J123" s="530"/>
      <c r="K123" s="530"/>
      <c r="L123" s="530"/>
      <c r="M123" s="530"/>
      <c r="N123" s="530"/>
      <c r="O123" s="530"/>
      <c r="P123" s="530"/>
      <c r="Q123" s="530"/>
      <c r="R123" s="404"/>
      <c r="S123" s="404"/>
      <c r="T123" s="404"/>
      <c r="U123" s="404"/>
      <c r="V123" s="404"/>
      <c r="W123" s="404"/>
      <c r="X123" s="404"/>
    </row>
    <row r="124" spans="1:24" s="368" customFormat="1" ht="15" customHeight="1" x14ac:dyDescent="0.25">
      <c r="A124" s="529"/>
      <c r="B124" s="530"/>
      <c r="C124" s="530"/>
      <c r="D124" s="530"/>
      <c r="E124" s="530"/>
      <c r="F124" s="530"/>
      <c r="G124" s="530"/>
      <c r="H124" s="530"/>
      <c r="I124" s="530"/>
      <c r="J124" s="530"/>
      <c r="K124" s="530"/>
      <c r="L124" s="530"/>
      <c r="M124" s="530"/>
      <c r="N124" s="530"/>
      <c r="O124" s="530"/>
      <c r="P124" s="530"/>
      <c r="Q124" s="530"/>
      <c r="R124" s="404"/>
      <c r="S124" s="404"/>
      <c r="T124" s="404"/>
      <c r="U124" s="404"/>
      <c r="V124" s="404"/>
      <c r="W124" s="404"/>
      <c r="X124" s="404"/>
    </row>
    <row r="125" spans="1:24" s="368" customFormat="1" ht="15" customHeight="1" x14ac:dyDescent="0.25">
      <c r="A125" s="529"/>
      <c r="B125" s="530"/>
      <c r="C125" s="530"/>
      <c r="D125" s="530"/>
      <c r="E125" s="530"/>
      <c r="F125" s="530"/>
      <c r="G125" s="530"/>
      <c r="H125" s="530"/>
      <c r="I125" s="530"/>
      <c r="J125" s="530"/>
      <c r="K125" s="530"/>
      <c r="L125" s="530"/>
      <c r="M125" s="530"/>
      <c r="N125" s="530"/>
      <c r="O125" s="530"/>
      <c r="P125" s="530"/>
      <c r="Q125" s="530"/>
      <c r="R125" s="404"/>
      <c r="S125" s="404"/>
      <c r="T125" s="404"/>
      <c r="U125" s="404"/>
      <c r="V125" s="404"/>
      <c r="W125" s="404"/>
      <c r="X125" s="404"/>
    </row>
    <row r="126" spans="1:24" s="368" customFormat="1" ht="15" customHeight="1" x14ac:dyDescent="0.25">
      <c r="A126" s="529"/>
      <c r="B126" s="530"/>
      <c r="C126" s="530"/>
      <c r="D126" s="530"/>
      <c r="E126" s="530"/>
      <c r="F126" s="530"/>
      <c r="G126" s="530"/>
      <c r="H126" s="530"/>
      <c r="I126" s="530"/>
      <c r="J126" s="530"/>
      <c r="K126" s="530"/>
      <c r="L126" s="530"/>
      <c r="M126" s="530"/>
      <c r="N126" s="530"/>
      <c r="O126" s="530"/>
      <c r="P126" s="530"/>
      <c r="Q126" s="530"/>
      <c r="R126" s="404"/>
      <c r="S126" s="404"/>
      <c r="T126" s="404"/>
      <c r="U126" s="404"/>
      <c r="V126" s="404"/>
      <c r="W126" s="404"/>
      <c r="X126" s="404"/>
    </row>
    <row r="127" spans="1:24" s="368" customFormat="1" ht="15" customHeight="1" x14ac:dyDescent="0.25">
      <c r="A127" s="529"/>
      <c r="B127" s="530"/>
      <c r="C127" s="530"/>
      <c r="D127" s="530"/>
      <c r="E127" s="530"/>
      <c r="F127" s="530"/>
      <c r="G127" s="530"/>
      <c r="H127" s="530"/>
      <c r="I127" s="530"/>
      <c r="J127" s="530"/>
      <c r="K127" s="530"/>
      <c r="L127" s="530"/>
      <c r="M127" s="530"/>
      <c r="N127" s="530"/>
      <c r="O127" s="530"/>
      <c r="P127" s="530"/>
      <c r="Q127" s="530"/>
      <c r="R127" s="404"/>
      <c r="S127" s="404"/>
      <c r="T127" s="404"/>
      <c r="U127" s="404"/>
      <c r="V127" s="404"/>
      <c r="W127" s="404"/>
      <c r="X127" s="404"/>
    </row>
    <row r="128" spans="1:24" s="368" customFormat="1" ht="60" customHeight="1" x14ac:dyDescent="0.25">
      <c r="A128" s="529"/>
      <c r="B128" s="530"/>
      <c r="C128" s="530"/>
      <c r="D128" s="530"/>
      <c r="E128" s="530"/>
      <c r="F128" s="530"/>
      <c r="G128" s="530"/>
      <c r="H128" s="530"/>
      <c r="I128" s="530"/>
      <c r="J128" s="530"/>
      <c r="K128" s="530"/>
      <c r="L128" s="530"/>
      <c r="M128" s="530"/>
      <c r="N128" s="530"/>
      <c r="O128" s="530"/>
      <c r="P128" s="530"/>
      <c r="Q128" s="530"/>
      <c r="R128" s="404"/>
      <c r="S128" s="404"/>
      <c r="T128" s="404"/>
      <c r="U128" s="404"/>
      <c r="V128" s="404"/>
      <c r="W128" s="404"/>
      <c r="X128" s="404"/>
    </row>
    <row r="129" spans="1:24" s="368" customFormat="1" x14ac:dyDescent="0.25">
      <c r="A129" s="529"/>
      <c r="B129" s="530"/>
      <c r="C129" s="530"/>
      <c r="D129" s="530"/>
      <c r="E129" s="530"/>
      <c r="F129" s="530"/>
      <c r="G129" s="530"/>
      <c r="H129" s="530"/>
      <c r="I129" s="530"/>
      <c r="J129" s="530"/>
      <c r="K129" s="530"/>
      <c r="L129" s="530"/>
      <c r="M129" s="530"/>
      <c r="N129" s="530"/>
      <c r="O129" s="530"/>
      <c r="P129" s="530"/>
      <c r="Q129" s="530"/>
      <c r="R129" s="404"/>
      <c r="S129" s="404"/>
      <c r="T129" s="404"/>
      <c r="U129" s="404"/>
      <c r="V129" s="404"/>
      <c r="W129" s="404"/>
      <c r="X129" s="404"/>
    </row>
    <row r="130" spans="1:24" s="368" customFormat="1" x14ac:dyDescent="0.25">
      <c r="A130" s="529"/>
      <c r="B130" s="530"/>
      <c r="C130" s="530"/>
      <c r="D130" s="530"/>
      <c r="E130" s="530"/>
      <c r="F130" s="530"/>
      <c r="G130" s="530"/>
      <c r="H130" s="530"/>
      <c r="I130" s="530"/>
      <c r="J130" s="530"/>
      <c r="K130" s="530"/>
      <c r="L130" s="530"/>
      <c r="M130" s="530"/>
      <c r="N130" s="530"/>
      <c r="O130" s="530"/>
      <c r="P130" s="530"/>
      <c r="Q130" s="530"/>
      <c r="R130" s="404"/>
      <c r="S130" s="404"/>
      <c r="T130" s="404"/>
      <c r="U130" s="404"/>
      <c r="V130" s="404"/>
      <c r="W130" s="404"/>
      <c r="X130" s="404"/>
    </row>
    <row r="131" spans="1:24" s="368" customFormat="1" ht="36.75" customHeight="1" x14ac:dyDescent="0.25">
      <c r="A131" s="529"/>
      <c r="B131" s="530"/>
      <c r="C131" s="530"/>
      <c r="D131" s="530"/>
      <c r="E131" s="530"/>
      <c r="F131" s="530"/>
      <c r="G131" s="530"/>
      <c r="H131" s="530"/>
      <c r="I131" s="530"/>
      <c r="J131" s="530"/>
      <c r="K131" s="530"/>
      <c r="L131" s="530"/>
      <c r="M131" s="530"/>
      <c r="N131" s="530"/>
      <c r="O131" s="530"/>
      <c r="P131" s="530"/>
      <c r="Q131" s="530"/>
      <c r="R131" s="404"/>
      <c r="S131" s="404"/>
      <c r="T131" s="404"/>
      <c r="U131" s="404"/>
      <c r="V131" s="404"/>
      <c r="W131" s="404"/>
      <c r="X131" s="404"/>
    </row>
    <row r="132" spans="1:24" s="368" customFormat="1" ht="57.75" customHeight="1" x14ac:dyDescent="0.25">
      <c r="A132" s="529"/>
      <c r="B132" s="530"/>
      <c r="C132" s="530"/>
      <c r="D132" s="530"/>
      <c r="E132" s="530"/>
      <c r="F132" s="530"/>
      <c r="G132" s="530"/>
      <c r="H132" s="530"/>
      <c r="I132" s="530"/>
      <c r="J132" s="530"/>
      <c r="K132" s="530"/>
      <c r="L132" s="530"/>
      <c r="M132" s="530"/>
      <c r="N132" s="530"/>
      <c r="O132" s="530"/>
      <c r="P132" s="530"/>
      <c r="Q132" s="530"/>
      <c r="R132" s="404"/>
      <c r="S132" s="404"/>
      <c r="T132" s="404"/>
      <c r="U132" s="404"/>
      <c r="V132" s="404"/>
      <c r="W132" s="404"/>
      <c r="X132" s="404"/>
    </row>
    <row r="133" spans="1:24" s="368" customFormat="1" ht="21.75" customHeight="1" thickBot="1" x14ac:dyDescent="0.3">
      <c r="A133" s="531"/>
      <c r="B133" s="532"/>
      <c r="C133" s="532"/>
      <c r="D133" s="532"/>
      <c r="E133" s="532"/>
      <c r="F133" s="532"/>
      <c r="G133" s="532"/>
      <c r="H133" s="532"/>
      <c r="I133" s="532"/>
      <c r="J133" s="532"/>
      <c r="K133" s="532"/>
      <c r="L133" s="532"/>
      <c r="M133" s="532"/>
      <c r="N133" s="532"/>
      <c r="O133" s="532"/>
      <c r="P133" s="532"/>
      <c r="Q133" s="532"/>
      <c r="R133" s="405"/>
      <c r="S133" s="405"/>
      <c r="T133" s="405"/>
      <c r="U133" s="405"/>
      <c r="V133" s="405"/>
      <c r="W133" s="405"/>
      <c r="X133" s="405"/>
    </row>
    <row r="134" spans="1:24" s="368" customFormat="1" hidden="1" x14ac:dyDescent="0.25">
      <c r="R134" s="402"/>
      <c r="S134" s="402"/>
      <c r="T134" s="402"/>
      <c r="U134" s="402"/>
      <c r="V134" s="402"/>
      <c r="W134" s="402"/>
      <c r="X134" s="402"/>
    </row>
    <row r="135" spans="1:24" s="368" customFormat="1" hidden="1" x14ac:dyDescent="0.25">
      <c r="R135" s="402"/>
      <c r="S135" s="402"/>
      <c r="T135" s="402"/>
      <c r="U135" s="402"/>
      <c r="V135" s="402"/>
      <c r="W135" s="402"/>
      <c r="X135" s="402"/>
    </row>
    <row r="136" spans="1:24" s="368" customFormat="1" hidden="1" x14ac:dyDescent="0.25">
      <c r="R136" s="402"/>
      <c r="S136" s="402"/>
      <c r="T136" s="402"/>
      <c r="U136" s="402"/>
      <c r="V136" s="402"/>
      <c r="W136" s="402"/>
      <c r="X136" s="402"/>
    </row>
    <row r="137" spans="1:24" s="368" customFormat="1" hidden="1" x14ac:dyDescent="0.25">
      <c r="R137" s="402"/>
      <c r="S137" s="402"/>
      <c r="T137" s="402"/>
      <c r="U137" s="402"/>
      <c r="V137" s="402"/>
      <c r="W137" s="402"/>
      <c r="X137" s="402"/>
    </row>
    <row r="138" spans="1:24" s="368" customFormat="1" hidden="1" x14ac:dyDescent="0.25">
      <c r="R138" s="402"/>
      <c r="S138" s="402"/>
      <c r="T138" s="402"/>
      <c r="U138" s="402"/>
      <c r="V138" s="402"/>
      <c r="W138" s="402"/>
      <c r="X138" s="402"/>
    </row>
    <row r="139" spans="1:24" s="368" customFormat="1" hidden="1" x14ac:dyDescent="0.25">
      <c r="R139" s="402"/>
      <c r="S139" s="402"/>
      <c r="T139" s="402"/>
      <c r="U139" s="402"/>
      <c r="V139" s="402"/>
      <c r="W139" s="402"/>
      <c r="X139" s="402"/>
    </row>
    <row r="140" spans="1:24" s="368" customFormat="1" hidden="1" x14ac:dyDescent="0.25">
      <c r="R140" s="402"/>
      <c r="S140" s="402"/>
      <c r="T140" s="402"/>
      <c r="U140" s="402"/>
      <c r="V140" s="402"/>
      <c r="W140" s="402"/>
      <c r="X140" s="402"/>
    </row>
    <row r="141" spans="1:24" s="368" customFormat="1" hidden="1" x14ac:dyDescent="0.25">
      <c r="R141" s="402"/>
      <c r="S141" s="402"/>
      <c r="T141" s="402"/>
      <c r="U141" s="402"/>
      <c r="V141" s="402"/>
      <c r="W141" s="402"/>
      <c r="X141" s="402"/>
    </row>
    <row r="142" spans="1:24" s="368" customFormat="1" hidden="1" x14ac:dyDescent="0.25">
      <c r="R142" s="402"/>
      <c r="S142" s="402"/>
      <c r="T142" s="402"/>
      <c r="U142" s="402"/>
      <c r="V142" s="402"/>
      <c r="W142" s="402"/>
      <c r="X142" s="402"/>
    </row>
    <row r="143" spans="1:24" s="368" customFormat="1" hidden="1" x14ac:dyDescent="0.25">
      <c r="R143" s="402"/>
      <c r="S143" s="402"/>
      <c r="T143" s="402"/>
      <c r="U143" s="402"/>
      <c r="V143" s="402"/>
      <c r="W143" s="402"/>
      <c r="X143" s="402"/>
    </row>
    <row r="144" spans="1:24" s="368" customFormat="1" hidden="1" x14ac:dyDescent="0.25">
      <c r="R144" s="402"/>
      <c r="S144" s="402"/>
      <c r="T144" s="402"/>
      <c r="U144" s="402"/>
      <c r="V144" s="402"/>
      <c r="W144" s="402"/>
      <c r="X144" s="402"/>
    </row>
    <row r="145" spans="18:24" s="368" customFormat="1" hidden="1" x14ac:dyDescent="0.25">
      <c r="R145" s="402"/>
      <c r="S145" s="402"/>
      <c r="T145" s="402"/>
      <c r="U145" s="402"/>
      <c r="V145" s="402"/>
      <c r="W145" s="402"/>
      <c r="X145" s="402"/>
    </row>
    <row r="146" spans="18:24" s="368" customFormat="1" hidden="1" x14ac:dyDescent="0.25">
      <c r="R146" s="402"/>
      <c r="S146" s="402"/>
      <c r="T146" s="402"/>
      <c r="U146" s="402"/>
      <c r="V146" s="402"/>
      <c r="W146" s="402"/>
      <c r="X146" s="402"/>
    </row>
    <row r="147" spans="18:24" s="368" customFormat="1" hidden="1" x14ac:dyDescent="0.25">
      <c r="R147" s="402"/>
      <c r="S147" s="402"/>
      <c r="T147" s="402"/>
      <c r="U147" s="402"/>
      <c r="V147" s="402"/>
      <c r="W147" s="402"/>
      <c r="X147" s="402"/>
    </row>
    <row r="148" spans="18:24" s="368" customFormat="1" hidden="1" x14ac:dyDescent="0.25">
      <c r="R148" s="402"/>
      <c r="S148" s="402"/>
      <c r="T148" s="402"/>
      <c r="U148" s="402"/>
      <c r="V148" s="402"/>
      <c r="W148" s="402"/>
      <c r="X148" s="402"/>
    </row>
    <row r="149" spans="18:24" s="368" customFormat="1" hidden="1" x14ac:dyDescent="0.25">
      <c r="R149" s="402"/>
      <c r="S149" s="402"/>
      <c r="T149" s="402"/>
      <c r="U149" s="402"/>
      <c r="V149" s="402"/>
      <c r="W149" s="402"/>
      <c r="X149" s="402"/>
    </row>
    <row r="150" spans="18:24" s="368" customFormat="1" hidden="1" x14ac:dyDescent="0.25">
      <c r="R150" s="402"/>
      <c r="S150" s="402"/>
      <c r="T150" s="402"/>
      <c r="U150" s="402"/>
      <c r="V150" s="402"/>
      <c r="W150" s="402"/>
      <c r="X150" s="402"/>
    </row>
    <row r="151" spans="18:24" s="368" customFormat="1" hidden="1" x14ac:dyDescent="0.25">
      <c r="R151" s="402"/>
      <c r="S151" s="402"/>
      <c r="T151" s="402"/>
      <c r="U151" s="402"/>
      <c r="V151" s="402"/>
      <c r="W151" s="402"/>
      <c r="X151" s="402"/>
    </row>
    <row r="152" spans="18:24" s="368" customFormat="1" hidden="1" x14ac:dyDescent="0.25">
      <c r="R152" s="402"/>
      <c r="S152" s="402"/>
      <c r="T152" s="402"/>
      <c r="U152" s="402"/>
      <c r="V152" s="402"/>
      <c r="W152" s="402"/>
      <c r="X152" s="402"/>
    </row>
    <row r="153" spans="18:24" s="368" customFormat="1" hidden="1" x14ac:dyDescent="0.25">
      <c r="R153" s="402"/>
      <c r="S153" s="402"/>
      <c r="T153" s="402"/>
      <c r="U153" s="402"/>
      <c r="V153" s="402"/>
      <c r="W153" s="402"/>
      <c r="X153" s="402"/>
    </row>
    <row r="154" spans="18:24" s="368" customFormat="1" hidden="1" x14ac:dyDescent="0.25">
      <c r="R154" s="402"/>
      <c r="S154" s="402"/>
      <c r="T154" s="402"/>
      <c r="U154" s="402"/>
      <c r="V154" s="402"/>
      <c r="W154" s="402"/>
      <c r="X154" s="402"/>
    </row>
    <row r="155" spans="18:24" s="368" customFormat="1" hidden="1" x14ac:dyDescent="0.25">
      <c r="R155" s="402"/>
      <c r="S155" s="402"/>
      <c r="T155" s="402"/>
      <c r="U155" s="402"/>
      <c r="V155" s="402"/>
      <c r="W155" s="402"/>
      <c r="X155" s="402"/>
    </row>
    <row r="156" spans="18:24" s="368" customFormat="1" hidden="1" x14ac:dyDescent="0.25">
      <c r="R156" s="402"/>
      <c r="S156" s="402"/>
      <c r="T156" s="402"/>
      <c r="U156" s="402"/>
      <c r="V156" s="402"/>
      <c r="W156" s="402"/>
      <c r="X156" s="402"/>
    </row>
    <row r="157" spans="18:24" s="368" customFormat="1" hidden="1" x14ac:dyDescent="0.25">
      <c r="R157" s="402"/>
      <c r="S157" s="402"/>
      <c r="T157" s="402"/>
      <c r="U157" s="402"/>
      <c r="V157" s="402"/>
      <c r="W157" s="402"/>
      <c r="X157" s="402"/>
    </row>
    <row r="158" spans="18:24" s="368" customFormat="1" hidden="1" x14ac:dyDescent="0.25">
      <c r="R158" s="402"/>
      <c r="S158" s="402"/>
      <c r="T158" s="402"/>
      <c r="U158" s="402"/>
      <c r="V158" s="402"/>
      <c r="W158" s="402"/>
      <c r="X158" s="402"/>
    </row>
    <row r="159" spans="18:24" s="368" customFormat="1" hidden="1" x14ac:dyDescent="0.25">
      <c r="R159" s="402"/>
      <c r="S159" s="402"/>
      <c r="T159" s="402"/>
      <c r="U159" s="402"/>
      <c r="V159" s="402"/>
      <c r="W159" s="402"/>
      <c r="X159" s="402"/>
    </row>
    <row r="160" spans="18:24" s="368" customFormat="1" hidden="1" x14ac:dyDescent="0.25">
      <c r="R160" s="402"/>
      <c r="S160" s="402"/>
      <c r="T160" s="402"/>
      <c r="U160" s="402"/>
      <c r="V160" s="402"/>
      <c r="W160" s="402"/>
      <c r="X160" s="402"/>
    </row>
    <row r="161" spans="18:24" s="368" customFormat="1" hidden="1" x14ac:dyDescent="0.25">
      <c r="R161" s="402"/>
      <c r="S161" s="402"/>
      <c r="T161" s="402"/>
      <c r="U161" s="402"/>
      <c r="V161" s="402"/>
      <c r="W161" s="402"/>
      <c r="X161" s="402"/>
    </row>
    <row r="162" spans="18:24" s="368" customFormat="1" hidden="1" x14ac:dyDescent="0.25">
      <c r="R162" s="402"/>
      <c r="S162" s="402"/>
      <c r="T162" s="402"/>
      <c r="U162" s="402"/>
      <c r="V162" s="402"/>
      <c r="W162" s="402"/>
      <c r="X162" s="402"/>
    </row>
    <row r="163" spans="18:24" s="368" customFormat="1" hidden="1" x14ac:dyDescent="0.25">
      <c r="R163" s="402"/>
      <c r="S163" s="402"/>
      <c r="T163" s="402"/>
      <c r="U163" s="402"/>
      <c r="V163" s="402"/>
      <c r="W163" s="402"/>
      <c r="X163" s="402"/>
    </row>
    <row r="164" spans="18:24" s="368" customFormat="1" hidden="1" x14ac:dyDescent="0.25">
      <c r="R164" s="402"/>
      <c r="S164" s="402"/>
      <c r="T164" s="402"/>
      <c r="U164" s="402"/>
      <c r="V164" s="402"/>
      <c r="W164" s="402"/>
      <c r="X164" s="402"/>
    </row>
    <row r="165" spans="18:24" s="368" customFormat="1" hidden="1" x14ac:dyDescent="0.25">
      <c r="R165" s="402"/>
      <c r="S165" s="402"/>
      <c r="T165" s="402"/>
      <c r="U165" s="402"/>
      <c r="V165" s="402"/>
      <c r="W165" s="402"/>
      <c r="X165" s="402"/>
    </row>
    <row r="166" spans="18:24" s="368" customFormat="1" hidden="1" x14ac:dyDescent="0.25">
      <c r="R166" s="402"/>
      <c r="S166" s="402"/>
      <c r="T166" s="402"/>
      <c r="U166" s="402"/>
      <c r="V166" s="402"/>
      <c r="W166" s="402"/>
      <c r="X166" s="402"/>
    </row>
    <row r="167" spans="18:24" s="368" customFormat="1" hidden="1" x14ac:dyDescent="0.25">
      <c r="R167" s="402"/>
      <c r="S167" s="402"/>
      <c r="T167" s="402"/>
      <c r="U167" s="402"/>
      <c r="V167" s="402"/>
      <c r="W167" s="402"/>
      <c r="X167" s="402"/>
    </row>
    <row r="168" spans="18:24" s="368" customFormat="1" hidden="1" x14ac:dyDescent="0.25">
      <c r="R168" s="402"/>
      <c r="S168" s="402"/>
      <c r="T168" s="402"/>
      <c r="U168" s="402"/>
      <c r="V168" s="402"/>
      <c r="W168" s="402"/>
      <c r="X168" s="402"/>
    </row>
    <row r="169" spans="18:24" s="368" customFormat="1" hidden="1" x14ac:dyDescent="0.25">
      <c r="R169" s="402"/>
      <c r="S169" s="402"/>
      <c r="T169" s="402"/>
      <c r="U169" s="402"/>
      <c r="V169" s="402"/>
      <c r="W169" s="402"/>
      <c r="X169" s="402"/>
    </row>
    <row r="170" spans="18:24" s="368" customFormat="1" hidden="1" x14ac:dyDescent="0.25">
      <c r="R170" s="402"/>
      <c r="S170" s="402"/>
      <c r="T170" s="402"/>
      <c r="U170" s="402"/>
      <c r="V170" s="402"/>
      <c r="W170" s="402"/>
      <c r="X170" s="402"/>
    </row>
    <row r="171" spans="18:24" s="368" customFormat="1" hidden="1" x14ac:dyDescent="0.25">
      <c r="R171" s="402"/>
      <c r="S171" s="402"/>
      <c r="T171" s="402"/>
      <c r="U171" s="402"/>
      <c r="V171" s="402"/>
      <c r="W171" s="402"/>
      <c r="X171" s="402"/>
    </row>
    <row r="172" spans="18:24" s="368" customFormat="1" hidden="1" x14ac:dyDescent="0.25">
      <c r="R172" s="402"/>
      <c r="S172" s="402"/>
      <c r="T172" s="402"/>
      <c r="U172" s="402"/>
      <c r="V172" s="402"/>
      <c r="W172" s="402"/>
      <c r="X172" s="402"/>
    </row>
    <row r="173" spans="18:24" s="368" customFormat="1" hidden="1" x14ac:dyDescent="0.25">
      <c r="R173" s="402"/>
      <c r="S173" s="402"/>
      <c r="T173" s="402"/>
      <c r="U173" s="402"/>
      <c r="V173" s="402"/>
      <c r="W173" s="402"/>
      <c r="X173" s="402"/>
    </row>
    <row r="174" spans="18:24" s="368" customFormat="1" hidden="1" x14ac:dyDescent="0.25">
      <c r="R174" s="402"/>
      <c r="S174" s="402"/>
      <c r="T174" s="402"/>
      <c r="U174" s="402"/>
      <c r="V174" s="402"/>
      <c r="W174" s="402"/>
      <c r="X174" s="402"/>
    </row>
    <row r="175" spans="18:24" s="368" customFormat="1" hidden="1" x14ac:dyDescent="0.25">
      <c r="R175" s="402"/>
      <c r="S175" s="402"/>
      <c r="T175" s="402"/>
      <c r="U175" s="402"/>
      <c r="V175" s="402"/>
      <c r="W175" s="402"/>
      <c r="X175" s="402"/>
    </row>
    <row r="176" spans="18:24" s="368" customFormat="1" hidden="1" x14ac:dyDescent="0.25">
      <c r="R176" s="402"/>
      <c r="S176" s="402"/>
      <c r="T176" s="402"/>
      <c r="U176" s="402"/>
      <c r="V176" s="402"/>
      <c r="W176" s="402"/>
      <c r="X176" s="402"/>
    </row>
    <row r="177" spans="18:24" s="368" customFormat="1" hidden="1" x14ac:dyDescent="0.25">
      <c r="R177" s="402"/>
      <c r="S177" s="402"/>
      <c r="T177" s="402"/>
      <c r="U177" s="402"/>
      <c r="V177" s="402"/>
      <c r="W177" s="402"/>
      <c r="X177" s="402"/>
    </row>
    <row r="178" spans="18:24" s="368" customFormat="1" hidden="1" x14ac:dyDescent="0.25">
      <c r="R178" s="402"/>
      <c r="S178" s="402"/>
      <c r="T178" s="402"/>
      <c r="U178" s="402"/>
      <c r="V178" s="402"/>
      <c r="W178" s="402"/>
      <c r="X178" s="402"/>
    </row>
    <row r="179" spans="18:24" s="368" customFormat="1" hidden="1" x14ac:dyDescent="0.25">
      <c r="R179" s="402"/>
      <c r="S179" s="402"/>
      <c r="T179" s="402"/>
      <c r="U179" s="402"/>
      <c r="V179" s="402"/>
      <c r="W179" s="402"/>
      <c r="X179" s="402"/>
    </row>
    <row r="180" spans="18:24" s="368" customFormat="1" hidden="1" x14ac:dyDescent="0.25">
      <c r="R180" s="402"/>
      <c r="S180" s="402"/>
      <c r="T180" s="402"/>
      <c r="U180" s="402"/>
      <c r="V180" s="402"/>
      <c r="W180" s="402"/>
      <c r="X180" s="402"/>
    </row>
    <row r="181" spans="18:24" s="368" customFormat="1" hidden="1" x14ac:dyDescent="0.25">
      <c r="R181" s="402"/>
      <c r="S181" s="402"/>
      <c r="T181" s="402"/>
      <c r="U181" s="402"/>
      <c r="V181" s="402"/>
      <c r="W181" s="402"/>
      <c r="X181" s="402"/>
    </row>
    <row r="182" spans="18:24" s="368" customFormat="1" hidden="1" x14ac:dyDescent="0.25">
      <c r="R182" s="402"/>
      <c r="S182" s="402"/>
      <c r="T182" s="402"/>
      <c r="U182" s="402"/>
      <c r="V182" s="402"/>
      <c r="W182" s="402"/>
      <c r="X182" s="402"/>
    </row>
    <row r="183" spans="18:24" s="368" customFormat="1" hidden="1" x14ac:dyDescent="0.25">
      <c r="R183" s="402"/>
      <c r="S183" s="402"/>
      <c r="T183" s="402"/>
      <c r="U183" s="402"/>
      <c r="V183" s="402"/>
      <c r="W183" s="402"/>
      <c r="X183" s="402"/>
    </row>
    <row r="184" spans="18:24" s="368" customFormat="1" hidden="1" x14ac:dyDescent="0.25">
      <c r="R184" s="402"/>
      <c r="S184" s="402"/>
      <c r="T184" s="402"/>
      <c r="U184" s="402"/>
      <c r="V184" s="402"/>
      <c r="W184" s="402"/>
      <c r="X184" s="402"/>
    </row>
    <row r="185" spans="18:24" s="368" customFormat="1" hidden="1" x14ac:dyDescent="0.25">
      <c r="R185" s="402"/>
      <c r="S185" s="402"/>
      <c r="T185" s="402"/>
      <c r="U185" s="402"/>
      <c r="V185" s="402"/>
      <c r="W185" s="402"/>
      <c r="X185" s="402"/>
    </row>
    <row r="186" spans="18:24" s="368" customFormat="1" hidden="1" x14ac:dyDescent="0.25">
      <c r="R186" s="402"/>
      <c r="S186" s="402"/>
      <c r="T186" s="402"/>
      <c r="U186" s="402"/>
      <c r="V186" s="402"/>
      <c r="W186" s="402"/>
      <c r="X186" s="402"/>
    </row>
    <row r="187" spans="18:24" s="368" customFormat="1" hidden="1" x14ac:dyDescent="0.25">
      <c r="R187" s="402"/>
      <c r="S187" s="402"/>
      <c r="T187" s="402"/>
      <c r="U187" s="402"/>
      <c r="V187" s="402"/>
      <c r="W187" s="402"/>
      <c r="X187" s="402"/>
    </row>
    <row r="188" spans="18:24" s="368" customFormat="1" hidden="1" x14ac:dyDescent="0.25">
      <c r="R188" s="402"/>
      <c r="S188" s="402"/>
      <c r="T188" s="402"/>
      <c r="U188" s="402"/>
      <c r="V188" s="402"/>
      <c r="W188" s="402"/>
      <c r="X188" s="402"/>
    </row>
    <row r="189" spans="18:24" s="368" customFormat="1" hidden="1" x14ac:dyDescent="0.25">
      <c r="R189" s="402"/>
      <c r="S189" s="402"/>
      <c r="T189" s="402"/>
      <c r="U189" s="402"/>
      <c r="V189" s="402"/>
      <c r="W189" s="402"/>
      <c r="X189" s="402"/>
    </row>
    <row r="190" spans="18:24" s="368" customFormat="1" hidden="1" x14ac:dyDescent="0.25">
      <c r="R190" s="402"/>
      <c r="S190" s="402"/>
      <c r="T190" s="402"/>
      <c r="U190" s="402"/>
      <c r="V190" s="402"/>
      <c r="W190" s="402"/>
      <c r="X190" s="402"/>
    </row>
    <row r="191" spans="18:24" s="368" customFormat="1" hidden="1" x14ac:dyDescent="0.25">
      <c r="R191" s="402"/>
      <c r="S191" s="402"/>
      <c r="T191" s="402"/>
      <c r="U191" s="402"/>
      <c r="V191" s="402"/>
      <c r="W191" s="402"/>
      <c r="X191" s="402"/>
    </row>
    <row r="192" spans="18:24" s="368" customFormat="1" hidden="1" x14ac:dyDescent="0.25">
      <c r="R192" s="402"/>
      <c r="S192" s="402"/>
      <c r="T192" s="402"/>
      <c r="U192" s="402"/>
      <c r="V192" s="402"/>
      <c r="W192" s="402"/>
      <c r="X192" s="402"/>
    </row>
    <row r="193" spans="18:24" s="368" customFormat="1" hidden="1" x14ac:dyDescent="0.25">
      <c r="R193" s="402"/>
      <c r="S193" s="402"/>
      <c r="T193" s="402"/>
      <c r="U193" s="402"/>
      <c r="V193" s="402"/>
      <c r="W193" s="402"/>
      <c r="X193" s="402"/>
    </row>
    <row r="194" spans="18:24" s="368" customFormat="1" hidden="1" x14ac:dyDescent="0.25">
      <c r="R194" s="402"/>
      <c r="S194" s="402"/>
      <c r="T194" s="402"/>
      <c r="U194" s="402"/>
      <c r="V194" s="402"/>
      <c r="W194" s="402"/>
      <c r="X194" s="402"/>
    </row>
    <row r="195" spans="18:24" s="368" customFormat="1" hidden="1" x14ac:dyDescent="0.25">
      <c r="R195" s="402"/>
      <c r="S195" s="402"/>
      <c r="T195" s="402"/>
      <c r="U195" s="402"/>
      <c r="V195" s="402"/>
      <c r="W195" s="402"/>
      <c r="X195" s="402"/>
    </row>
    <row r="196" spans="18:24" s="368" customFormat="1" hidden="1" x14ac:dyDescent="0.25">
      <c r="R196" s="402"/>
      <c r="S196" s="402"/>
      <c r="T196" s="402"/>
      <c r="U196" s="402"/>
      <c r="V196" s="402"/>
      <c r="W196" s="402"/>
      <c r="X196" s="402"/>
    </row>
    <row r="197" spans="18:24" s="368" customFormat="1" hidden="1" x14ac:dyDescent="0.25">
      <c r="R197" s="402"/>
      <c r="S197" s="402"/>
      <c r="T197" s="402"/>
      <c r="U197" s="402"/>
      <c r="V197" s="402"/>
      <c r="W197" s="402"/>
      <c r="X197" s="402"/>
    </row>
    <row r="198" spans="18:24" s="368" customFormat="1" hidden="1" x14ac:dyDescent="0.25">
      <c r="R198" s="402"/>
      <c r="S198" s="402"/>
      <c r="T198" s="402"/>
      <c r="U198" s="402"/>
      <c r="V198" s="402"/>
      <c r="W198" s="402"/>
      <c r="X198" s="402"/>
    </row>
    <row r="199" spans="18:24" s="368" customFormat="1" hidden="1" x14ac:dyDescent="0.25">
      <c r="R199" s="402"/>
      <c r="S199" s="402"/>
      <c r="T199" s="402"/>
      <c r="U199" s="402"/>
      <c r="V199" s="402"/>
      <c r="W199" s="402"/>
      <c r="X199" s="402"/>
    </row>
    <row r="200" spans="18:24" s="368" customFormat="1" hidden="1" x14ac:dyDescent="0.25">
      <c r="R200" s="402"/>
      <c r="S200" s="402"/>
      <c r="T200" s="402"/>
      <c r="U200" s="402"/>
      <c r="V200" s="402"/>
      <c r="W200" s="402"/>
      <c r="X200" s="402"/>
    </row>
    <row r="201" spans="18:24" s="368" customFormat="1" hidden="1" x14ac:dyDescent="0.25">
      <c r="R201" s="402"/>
      <c r="S201" s="402"/>
      <c r="T201" s="402"/>
      <c r="U201" s="402"/>
      <c r="V201" s="402"/>
      <c r="W201" s="402"/>
      <c r="X201" s="402"/>
    </row>
    <row r="202" spans="18:24" s="368" customFormat="1" hidden="1" x14ac:dyDescent="0.25">
      <c r="R202" s="402"/>
      <c r="S202" s="402"/>
      <c r="T202" s="402"/>
      <c r="U202" s="402"/>
      <c r="V202" s="402"/>
      <c r="W202" s="402"/>
      <c r="X202" s="402"/>
    </row>
    <row r="203" spans="18:24" s="368" customFormat="1" hidden="1" x14ac:dyDescent="0.25">
      <c r="R203" s="402"/>
      <c r="S203" s="402"/>
      <c r="T203" s="402"/>
      <c r="U203" s="402"/>
      <c r="V203" s="402"/>
      <c r="W203" s="402"/>
      <c r="X203" s="402"/>
    </row>
    <row r="204" spans="18:24" s="368" customFormat="1" hidden="1" x14ac:dyDescent="0.25">
      <c r="R204" s="402"/>
      <c r="S204" s="402"/>
      <c r="T204" s="402"/>
      <c r="U204" s="402"/>
      <c r="V204" s="402"/>
      <c r="W204" s="402"/>
      <c r="X204" s="402"/>
    </row>
    <row r="205" spans="18:24" s="368" customFormat="1" hidden="1" x14ac:dyDescent="0.25">
      <c r="R205" s="402"/>
      <c r="S205" s="402"/>
      <c r="T205" s="402"/>
      <c r="U205" s="402"/>
      <c r="V205" s="402"/>
      <c r="W205" s="402"/>
      <c r="X205" s="402"/>
    </row>
    <row r="206" spans="18:24" s="368" customFormat="1" hidden="1" x14ac:dyDescent="0.25">
      <c r="R206" s="402"/>
      <c r="S206" s="402"/>
      <c r="T206" s="402"/>
      <c r="U206" s="402"/>
      <c r="V206" s="402"/>
      <c r="W206" s="402"/>
      <c r="X206" s="402"/>
    </row>
    <row r="207" spans="18:24" s="368" customFormat="1" hidden="1" x14ac:dyDescent="0.25">
      <c r="R207" s="402"/>
      <c r="S207" s="402"/>
      <c r="T207" s="402"/>
      <c r="U207" s="402"/>
      <c r="V207" s="402"/>
      <c r="W207" s="402"/>
      <c r="X207" s="402"/>
    </row>
    <row r="208" spans="18:24" s="368" customFormat="1" hidden="1" x14ac:dyDescent="0.25">
      <c r="R208" s="402"/>
      <c r="S208" s="402"/>
      <c r="T208" s="402"/>
      <c r="U208" s="402"/>
      <c r="V208" s="402"/>
      <c r="W208" s="402"/>
      <c r="X208" s="402"/>
    </row>
    <row r="209" spans="18:24" s="368" customFormat="1" hidden="1" x14ac:dyDescent="0.25">
      <c r="R209" s="402"/>
      <c r="S209" s="402"/>
      <c r="T209" s="402"/>
      <c r="U209" s="402"/>
      <c r="V209" s="402"/>
      <c r="W209" s="402"/>
      <c r="X209" s="402"/>
    </row>
    <row r="210" spans="18:24" s="368" customFormat="1" hidden="1" x14ac:dyDescent="0.25">
      <c r="R210" s="402"/>
      <c r="S210" s="402"/>
      <c r="T210" s="402"/>
      <c r="U210" s="402"/>
      <c r="V210" s="402"/>
      <c r="W210" s="402"/>
      <c r="X210" s="402"/>
    </row>
    <row r="211" spans="18:24" s="368" customFormat="1" hidden="1" x14ac:dyDescent="0.25">
      <c r="R211" s="402"/>
      <c r="S211" s="402"/>
      <c r="T211" s="402"/>
      <c r="U211" s="402"/>
      <c r="V211" s="402"/>
      <c r="W211" s="402"/>
      <c r="X211" s="402"/>
    </row>
    <row r="212" spans="18:24" s="368" customFormat="1" hidden="1" x14ac:dyDescent="0.25">
      <c r="R212" s="402"/>
      <c r="S212" s="402"/>
      <c r="T212" s="402"/>
      <c r="U212" s="402"/>
      <c r="V212" s="402"/>
      <c r="W212" s="402"/>
      <c r="X212" s="402"/>
    </row>
    <row r="213" spans="18:24" s="368" customFormat="1" hidden="1" x14ac:dyDescent="0.25">
      <c r="R213" s="402"/>
      <c r="S213" s="402"/>
      <c r="T213" s="402"/>
      <c r="U213" s="402"/>
      <c r="V213" s="402"/>
      <c r="W213" s="402"/>
      <c r="X213" s="402"/>
    </row>
    <row r="214" spans="18:24" s="368" customFormat="1" hidden="1" x14ac:dyDescent="0.25">
      <c r="R214" s="402"/>
      <c r="S214" s="402"/>
      <c r="T214" s="402"/>
      <c r="U214" s="402"/>
      <c r="V214" s="402"/>
      <c r="W214" s="402"/>
      <c r="X214" s="402"/>
    </row>
    <row r="215" spans="18:24" s="368" customFormat="1" hidden="1" x14ac:dyDescent="0.25">
      <c r="R215" s="402"/>
      <c r="S215" s="402"/>
      <c r="T215" s="402"/>
      <c r="U215" s="402"/>
      <c r="V215" s="402"/>
      <c r="W215" s="402"/>
      <c r="X215" s="402"/>
    </row>
    <row r="216" spans="18:24" s="368" customFormat="1" hidden="1" x14ac:dyDescent="0.25">
      <c r="R216" s="402"/>
      <c r="S216" s="402"/>
      <c r="T216" s="402"/>
      <c r="U216" s="402"/>
      <c r="V216" s="402"/>
      <c r="W216" s="402"/>
      <c r="X216" s="402"/>
    </row>
  </sheetData>
  <sheetProtection algorithmName="SHA-512" hashValue="oMdJvHmy3FYQbfp+Q06fpgcxoM96sXtfUay9y9nCvRzKtEucmBohZFWa7np2tfqWbfagA82yTstIeULhyC8jKQ==" saltValue="lRpi/ARB9bfaSqkolKxNJA==" spinCount="100000" sheet="1" objects="1" scenarios="1" formatColumns="0" formatRows="0"/>
  <mergeCells count="3">
    <mergeCell ref="A16:Q133"/>
    <mergeCell ref="A6:X15"/>
    <mergeCell ref="A1:S5"/>
  </mergeCells>
  <pageMargins left="0.7" right="0.7" top="0.75" bottom="0.75" header="0.3" footer="0.3"/>
  <pageSetup paperSize="8" scale="4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C333B-B900-4E6D-8F5B-29A9574AE053}">
  <sheetPr codeName="Munka1">
    <tabColor theme="1"/>
    <pageSetUpPr fitToPage="1"/>
  </sheetPr>
  <dimension ref="A1:XFC182"/>
  <sheetViews>
    <sheetView zoomScale="80" zoomScaleNormal="80" workbookViewId="0">
      <selection sqref="A1:I1"/>
    </sheetView>
  </sheetViews>
  <sheetFormatPr defaultColWidth="0" defaultRowHeight="15" zeroHeight="1" x14ac:dyDescent="0.25"/>
  <cols>
    <col min="1" max="1" width="6.42578125" style="37" customWidth="1"/>
    <col min="2" max="2" width="78.85546875" style="39" customWidth="1"/>
    <col min="3" max="3" width="37.5703125" style="39" bestFit="1" customWidth="1"/>
    <col min="4" max="4" width="39.140625" style="39" customWidth="1"/>
    <col min="5" max="5" width="38.7109375" style="39" customWidth="1"/>
    <col min="6" max="6" width="34" style="37" customWidth="1"/>
    <col min="7" max="7" width="46.28515625" style="37" customWidth="1"/>
    <col min="8" max="8" width="31.7109375" style="37" customWidth="1"/>
    <col min="9" max="9" width="24" style="97" customWidth="1"/>
    <col min="10" max="13" width="20.5703125" style="97" hidden="1"/>
    <col min="14" max="16379" width="20.5703125" style="37" hidden="1"/>
    <col min="16380" max="16380" width="62.85546875" style="37" hidden="1"/>
    <col min="16381" max="16381" width="21" style="37" hidden="1"/>
    <col min="16382" max="16382" width="22.42578125" style="37" hidden="1"/>
    <col min="16383" max="16383" width="7" style="37" hidden="1"/>
    <col min="16384" max="16384" width="0.140625" style="37" hidden="1"/>
  </cols>
  <sheetData>
    <row r="1" spans="1:16" ht="20.100000000000001" customHeight="1" thickBot="1" x14ac:dyDescent="0.3">
      <c r="A1" s="543" t="s">
        <v>201</v>
      </c>
      <c r="B1" s="543"/>
      <c r="C1" s="543"/>
      <c r="D1" s="543"/>
      <c r="E1" s="543"/>
      <c r="F1" s="543"/>
      <c r="G1" s="543"/>
      <c r="H1" s="543"/>
      <c r="I1" s="543"/>
    </row>
    <row r="2" spans="1:16" ht="20.100000000000001" customHeight="1" thickBot="1" x14ac:dyDescent="0.3">
      <c r="A2" s="547" t="s">
        <v>208</v>
      </c>
      <c r="B2" s="594"/>
      <c r="C2" s="594"/>
      <c r="D2" s="548"/>
      <c r="E2" s="548"/>
      <c r="F2" s="548"/>
      <c r="G2" s="548"/>
      <c r="H2" s="548"/>
      <c r="I2" s="595"/>
    </row>
    <row r="3" spans="1:16" ht="65.099999999999994" customHeight="1" x14ac:dyDescent="0.25">
      <c r="A3" s="235"/>
      <c r="B3" s="186" t="s">
        <v>17</v>
      </c>
      <c r="C3" s="76"/>
      <c r="D3" s="605" t="s">
        <v>279</v>
      </c>
      <c r="E3" s="606"/>
      <c r="F3" s="606"/>
      <c r="G3" s="607"/>
      <c r="H3" s="235"/>
      <c r="I3" s="235"/>
    </row>
    <row r="4" spans="1:16" ht="25.5" customHeight="1" x14ac:dyDescent="0.25">
      <c r="A4" s="235"/>
      <c r="B4" s="224" t="s">
        <v>18</v>
      </c>
      <c r="C4" s="77"/>
      <c r="D4" s="608"/>
      <c r="E4" s="609"/>
      <c r="F4" s="609"/>
      <c r="G4" s="610"/>
      <c r="H4" s="235"/>
      <c r="I4" s="235"/>
    </row>
    <row r="5" spans="1:16" ht="20.25" customHeight="1" x14ac:dyDescent="0.25">
      <c r="A5" s="235"/>
      <c r="B5" s="224" t="s">
        <v>107</v>
      </c>
      <c r="C5" s="78"/>
      <c r="D5" s="608"/>
      <c r="E5" s="609"/>
      <c r="F5" s="609"/>
      <c r="G5" s="610"/>
      <c r="H5" s="235"/>
      <c r="I5" s="235"/>
    </row>
    <row r="6" spans="1:16" ht="24.75" customHeight="1" x14ac:dyDescent="0.25">
      <c r="A6" s="235"/>
      <c r="B6" s="224" t="s">
        <v>108</v>
      </c>
      <c r="C6" s="78"/>
      <c r="D6" s="608"/>
      <c r="E6" s="609"/>
      <c r="F6" s="609"/>
      <c r="G6" s="610"/>
      <c r="H6" s="236"/>
      <c r="I6" s="235"/>
    </row>
    <row r="7" spans="1:16" ht="23.25" customHeight="1" x14ac:dyDescent="0.25">
      <c r="A7" s="235"/>
      <c r="B7" s="224" t="s">
        <v>246</v>
      </c>
      <c r="C7" s="78"/>
      <c r="D7" s="608"/>
      <c r="E7" s="609"/>
      <c r="F7" s="609"/>
      <c r="G7" s="610"/>
      <c r="H7" s="235"/>
      <c r="I7" s="235"/>
    </row>
    <row r="8" spans="1:16" ht="50.1" customHeight="1" x14ac:dyDescent="0.25">
      <c r="A8" s="235"/>
      <c r="B8" s="224" t="s">
        <v>245</v>
      </c>
      <c r="C8" s="472"/>
      <c r="D8" s="608"/>
      <c r="E8" s="609"/>
      <c r="F8" s="609"/>
      <c r="G8" s="610"/>
      <c r="H8" s="235"/>
      <c r="I8" s="235"/>
    </row>
    <row r="9" spans="1:16" ht="80.099999999999994" customHeight="1" thickBot="1" x14ac:dyDescent="0.3">
      <c r="A9" s="235"/>
      <c r="B9" s="190" t="s">
        <v>244</v>
      </c>
      <c r="C9" s="473"/>
      <c r="D9" s="611"/>
      <c r="E9" s="612"/>
      <c r="F9" s="612"/>
      <c r="G9" s="613"/>
      <c r="H9" s="235"/>
      <c r="I9" s="235"/>
    </row>
    <row r="10" spans="1:16" ht="15" customHeight="1" thickBot="1" x14ac:dyDescent="0.3">
      <c r="A10" s="235"/>
      <c r="B10" s="57"/>
      <c r="C10" s="221"/>
      <c r="D10" s="221"/>
      <c r="E10" s="236"/>
      <c r="F10" s="236"/>
      <c r="G10" s="235"/>
      <c r="H10" s="235"/>
      <c r="I10" s="235"/>
    </row>
    <row r="11" spans="1:16" ht="20.100000000000001" customHeight="1" thickBot="1" x14ac:dyDescent="0.3">
      <c r="A11" s="547" t="s">
        <v>209</v>
      </c>
      <c r="B11" s="548"/>
      <c r="C11" s="548"/>
      <c r="D11" s="548"/>
      <c r="E11" s="548"/>
      <c r="F11" s="548"/>
      <c r="G11" s="548"/>
      <c r="H11" s="548"/>
      <c r="I11" s="595"/>
    </row>
    <row r="12" spans="1:16" ht="210" customHeight="1" thickBot="1" x14ac:dyDescent="0.3">
      <c r="A12" s="235"/>
      <c r="B12" s="576" t="s">
        <v>262</v>
      </c>
      <c r="C12" s="577"/>
      <c r="D12" s="577"/>
      <c r="E12" s="577"/>
      <c r="F12" s="577"/>
      <c r="G12" s="578"/>
      <c r="H12" s="235"/>
      <c r="I12" s="235"/>
    </row>
    <row r="13" spans="1:16" ht="45.75" thickBot="1" x14ac:dyDescent="0.3">
      <c r="A13" s="235"/>
      <c r="B13" s="225"/>
      <c r="C13" s="229" t="s">
        <v>2</v>
      </c>
      <c r="D13" s="296" t="s">
        <v>3</v>
      </c>
      <c r="E13" s="230" t="s">
        <v>4</v>
      </c>
      <c r="F13" s="296" t="s">
        <v>200</v>
      </c>
      <c r="G13" s="297" t="s">
        <v>6</v>
      </c>
      <c r="H13" s="235"/>
      <c r="I13" s="235"/>
      <c r="N13" s="101" t="s">
        <v>7</v>
      </c>
      <c r="O13" s="102" t="s">
        <v>8</v>
      </c>
      <c r="P13" s="103" t="s">
        <v>9</v>
      </c>
    </row>
    <row r="14" spans="1:16" ht="15" customHeight="1" x14ac:dyDescent="0.25">
      <c r="A14" s="235"/>
      <c r="B14" s="226" t="s">
        <v>10</v>
      </c>
      <c r="C14" s="410"/>
      <c r="D14" s="411"/>
      <c r="E14" s="412"/>
      <c r="F14" s="413"/>
      <c r="G14" s="414"/>
      <c r="H14" s="235"/>
      <c r="I14" s="235"/>
      <c r="N14" s="104" t="str">
        <f>IF(ISBLANK(D14),"",VLOOKUP(D14,'MNB árfolyam'!$A:$B,2,0))</f>
        <v/>
      </c>
      <c r="O14" s="105">
        <f>IFERROR(ROUND(F14/N14,0),0)</f>
        <v>0</v>
      </c>
      <c r="P14" s="106">
        <f>IFERROR(ROUND(G14/N14,0),0)</f>
        <v>0</v>
      </c>
    </row>
    <row r="15" spans="1:16" ht="15" customHeight="1" x14ac:dyDescent="0.25">
      <c r="A15" s="235"/>
      <c r="B15" s="227" t="s">
        <v>11</v>
      </c>
      <c r="C15" s="415"/>
      <c r="D15" s="64"/>
      <c r="E15" s="6"/>
      <c r="F15" s="68"/>
      <c r="G15" s="69"/>
      <c r="H15" s="235"/>
      <c r="I15" s="235"/>
      <c r="N15" s="104" t="str">
        <f>IF(ISBLANK(D15),"",VLOOKUP(D15,'MNB árfolyam'!$A:$B,2,0))</f>
        <v/>
      </c>
      <c r="O15" s="105">
        <f>IFERROR(ROUND(F15/N15,0),0)</f>
        <v>0</v>
      </c>
      <c r="P15" s="106">
        <f>IFERROR(ROUND(G15/N15,0),0)</f>
        <v>0</v>
      </c>
    </row>
    <row r="16" spans="1:16" ht="15" customHeight="1" thickBot="1" x14ac:dyDescent="0.3">
      <c r="A16" s="235"/>
      <c r="B16" s="228" t="s">
        <v>12</v>
      </c>
      <c r="C16" s="416"/>
      <c r="D16" s="417"/>
      <c r="E16" s="8"/>
      <c r="F16" s="70"/>
      <c r="G16" s="71"/>
      <c r="H16" s="235"/>
      <c r="I16" s="235"/>
      <c r="N16" s="107" t="str">
        <f>IF(ISBLANK(D16),"",VLOOKUP(D16,'MNB árfolyam'!$A:$B,2,0))</f>
        <v/>
      </c>
      <c r="O16" s="108">
        <f>IFERROR(ROUND(F16/N16,0),0)</f>
        <v>0</v>
      </c>
      <c r="P16" s="109">
        <f>IFERROR(ROUND(G16/N16,0),0)</f>
        <v>0</v>
      </c>
    </row>
    <row r="17" spans="1:16" ht="15" customHeight="1" thickBot="1" x14ac:dyDescent="0.3">
      <c r="A17" s="235"/>
      <c r="B17" s="191"/>
      <c r="C17" s="239"/>
      <c r="D17" s="239"/>
      <c r="E17" s="240"/>
      <c r="F17" s="35"/>
      <c r="G17" s="35"/>
      <c r="H17" s="235"/>
      <c r="I17" s="235"/>
      <c r="N17" s="111"/>
      <c r="O17" s="112"/>
      <c r="P17" s="112"/>
    </row>
    <row r="18" spans="1:16" ht="45" customHeight="1" x14ac:dyDescent="0.25">
      <c r="A18" s="235"/>
      <c r="B18" s="576" t="s">
        <v>280</v>
      </c>
      <c r="C18" s="596"/>
      <c r="D18" s="596"/>
      <c r="E18" s="596"/>
      <c r="F18" s="596"/>
      <c r="G18" s="597"/>
      <c r="H18" s="235"/>
      <c r="I18" s="235"/>
      <c r="N18" s="111"/>
      <c r="O18" s="112"/>
      <c r="P18" s="112"/>
    </row>
    <row r="19" spans="1:16" ht="45" customHeight="1" x14ac:dyDescent="0.25">
      <c r="A19" s="235"/>
      <c r="B19" s="598"/>
      <c r="C19" s="599"/>
      <c r="D19" s="599"/>
      <c r="E19" s="599"/>
      <c r="F19" s="599"/>
      <c r="G19" s="600"/>
      <c r="H19" s="235"/>
      <c r="I19" s="235"/>
      <c r="N19" s="111"/>
      <c r="O19" s="112"/>
      <c r="P19" s="112"/>
    </row>
    <row r="20" spans="1:16" ht="45" customHeight="1" x14ac:dyDescent="0.25">
      <c r="A20" s="235"/>
      <c r="B20" s="598"/>
      <c r="C20" s="599"/>
      <c r="D20" s="599"/>
      <c r="E20" s="599"/>
      <c r="F20" s="599"/>
      <c r="G20" s="600"/>
      <c r="H20" s="235"/>
      <c r="I20" s="235"/>
      <c r="N20" s="111"/>
      <c r="O20" s="112"/>
      <c r="P20" s="112"/>
    </row>
    <row r="21" spans="1:16" ht="45" customHeight="1" x14ac:dyDescent="0.25">
      <c r="A21" s="235"/>
      <c r="B21" s="601"/>
      <c r="C21" s="599"/>
      <c r="D21" s="599"/>
      <c r="E21" s="599"/>
      <c r="F21" s="599"/>
      <c r="G21" s="600"/>
      <c r="H21" s="235"/>
      <c r="I21" s="235"/>
      <c r="N21" s="111"/>
      <c r="O21" s="112"/>
      <c r="P21" s="112"/>
    </row>
    <row r="22" spans="1:16" ht="45" customHeight="1" x14ac:dyDescent="0.25">
      <c r="A22" s="235"/>
      <c r="B22" s="601"/>
      <c r="C22" s="599"/>
      <c r="D22" s="599"/>
      <c r="E22" s="599"/>
      <c r="F22" s="599"/>
      <c r="G22" s="600"/>
      <c r="H22" s="235"/>
      <c r="I22" s="235"/>
      <c r="N22" s="111"/>
      <c r="O22" s="112"/>
      <c r="P22" s="112"/>
    </row>
    <row r="23" spans="1:16" ht="45" customHeight="1" thickBot="1" x14ac:dyDescent="0.3">
      <c r="A23" s="235"/>
      <c r="B23" s="602"/>
      <c r="C23" s="603"/>
      <c r="D23" s="603"/>
      <c r="E23" s="603"/>
      <c r="F23" s="603"/>
      <c r="G23" s="604"/>
      <c r="H23" s="235"/>
      <c r="I23" s="235"/>
      <c r="N23" s="111"/>
      <c r="O23" s="112"/>
      <c r="P23" s="112"/>
    </row>
    <row r="24" spans="1:16" ht="15" customHeight="1" x14ac:dyDescent="0.25">
      <c r="A24" s="235"/>
      <c r="B24" s="221"/>
      <c r="C24" s="221"/>
      <c r="D24" s="221"/>
      <c r="E24" s="221"/>
      <c r="F24" s="221"/>
      <c r="G24" s="221"/>
      <c r="H24" s="235"/>
      <c r="I24" s="235"/>
      <c r="N24" s="111"/>
      <c r="O24" s="112"/>
      <c r="P24" s="112"/>
    </row>
    <row r="25" spans="1:16" ht="20.100000000000001" customHeight="1" thickBot="1" x14ac:dyDescent="0.3">
      <c r="A25" s="543" t="s">
        <v>202</v>
      </c>
      <c r="B25" s="543"/>
      <c r="C25" s="543"/>
      <c r="D25" s="543"/>
      <c r="E25" s="543"/>
      <c r="F25" s="543"/>
      <c r="G25" s="543"/>
      <c r="H25" s="543"/>
      <c r="I25" s="543"/>
      <c r="J25" s="105"/>
      <c r="K25" s="105"/>
    </row>
    <row r="26" spans="1:16" ht="20.100000000000001" customHeight="1" thickBot="1" x14ac:dyDescent="0.3">
      <c r="A26" s="547" t="s">
        <v>207</v>
      </c>
      <c r="B26" s="548"/>
      <c r="C26" s="548"/>
      <c r="D26" s="548"/>
      <c r="E26" s="548"/>
      <c r="F26" s="548"/>
      <c r="G26" s="548"/>
      <c r="H26" s="548"/>
      <c r="I26" s="595"/>
      <c r="J26" s="105"/>
      <c r="K26" s="105"/>
    </row>
    <row r="27" spans="1:16" ht="315.75" customHeight="1" thickBot="1" x14ac:dyDescent="0.3">
      <c r="A27" s="235"/>
      <c r="B27" s="576" t="s">
        <v>253</v>
      </c>
      <c r="C27" s="577"/>
      <c r="D27" s="577"/>
      <c r="E27" s="577"/>
      <c r="F27" s="577"/>
      <c r="G27" s="578"/>
      <c r="H27" s="35"/>
      <c r="I27" s="34"/>
      <c r="J27" s="105"/>
      <c r="K27" s="105"/>
    </row>
    <row r="28" spans="1:16" ht="29.1" customHeight="1" thickBot="1" x14ac:dyDescent="0.3">
      <c r="A28" s="235"/>
      <c r="B28" s="544" t="str">
        <f>IF(SUM(C30:C36)&lt;100%,"A TULAJDONOSOK BEFOLYÁSA EGYÜTTESEN NEM ÉRI EL A MINIMUM 100%-OT. KÉRJÜK ELLENŐRIZZE AZ ADATOKAT!","A TULAJDONOSI BEFOLYÁS MÉRTÉKE MEGFELELŐEN RÖGZÍTETT.")</f>
        <v>A TULAJDONOSOK BEFOLYÁSA EGYÜTTESEN NEM ÉRI EL A MINIMUM 100%-OT. KÉRJÜK ELLENŐRIZZE AZ ADATOKAT!</v>
      </c>
      <c r="C28" s="545"/>
      <c r="D28" s="545"/>
      <c r="E28" s="545"/>
      <c r="F28" s="545"/>
      <c r="G28" s="545"/>
      <c r="H28" s="545"/>
      <c r="I28" s="546"/>
      <c r="J28" s="105"/>
      <c r="K28" s="105"/>
    </row>
    <row r="29" spans="1:16" ht="15" customHeight="1" thickBot="1" x14ac:dyDescent="0.3">
      <c r="A29" s="235"/>
      <c r="B29" s="237" t="s">
        <v>96</v>
      </c>
      <c r="C29" s="302" t="s">
        <v>103</v>
      </c>
      <c r="D29" s="302" t="s">
        <v>97</v>
      </c>
      <c r="E29" s="302" t="s">
        <v>105</v>
      </c>
      <c r="F29" s="303" t="s">
        <v>106</v>
      </c>
      <c r="G29" s="247"/>
      <c r="H29" s="35"/>
      <c r="I29" s="34"/>
      <c r="J29" s="105"/>
      <c r="K29" s="105"/>
    </row>
    <row r="30" spans="1:16" ht="80.099999999999994" customHeight="1" x14ac:dyDescent="0.25">
      <c r="A30" s="235"/>
      <c r="B30" s="436"/>
      <c r="C30" s="428"/>
      <c r="D30" s="429"/>
      <c r="E30" s="430" t="str">
        <f t="shared" ref="E30:E33" si="0">IF(C30&lt;25%,"",IF(AND(OR(D30="3. Vállalkozás",D30="2. Természetes személy, aki a KKV törvény szerint vállalkozásnak is minősül",D30="4. Befektető"),C30&gt;50%),"KAPCSOLÓDÓ VÁLLALKOZÁS",IF(AND(OR(D30="3. Vállalkozás",D30="2. Természetes személy, aki a KKV törvény szerint vállalkozásnak is minősül"),AND(C30&gt;=25%,C30&lt;=50%)),"PARTNER VÁLLALKOZÁS","")))</f>
        <v/>
      </c>
      <c r="F30" s="431" t="str">
        <f>IF(B30="","",IF(AND(B30&lt;&gt;"",OR(C30="",D30="")),"Kérjük adja meg a befolyás mértékét és a besorolást is",IF(AND(D30="5. Fentiekhez nem sorolható állami vagy önkormányzati tulajdonos",C30&gt;=25%)=TRUE,"Nem minősül KKV-nak az a vállalkozás, amelyben az állam vagy az önkormányzat közvetlen vagy közvetett tulajdoni részesedése – tőke vagy szavazati joga alapján – külön-külön vagy együttesen eléri, vagy meghaladja a 25%-ot.","OK")))</f>
        <v/>
      </c>
      <c r="G30" s="235"/>
      <c r="H30" s="35"/>
      <c r="I30" s="34"/>
      <c r="J30" s="105"/>
      <c r="K30" s="105"/>
      <c r="N30" s="113" t="str">
        <f>IF(D30="1. Természetes személy",B30,"")</f>
        <v/>
      </c>
      <c r="O30" s="37" t="str">
        <f>IF($E30="PARTNER VÁLLALKOZÁS",COUNTIF($E$30:$E30,"PARTNER VÁLLALKOZÁS"),"")</f>
        <v/>
      </c>
    </row>
    <row r="31" spans="1:16" ht="80.099999999999994" customHeight="1" x14ac:dyDescent="0.25">
      <c r="A31" s="235"/>
      <c r="B31" s="79"/>
      <c r="C31" s="29"/>
      <c r="D31" s="85"/>
      <c r="E31" s="231" t="str">
        <f t="shared" si="0"/>
        <v/>
      </c>
      <c r="F31" s="232" t="str">
        <f t="shared" ref="F31:F36" si="1">IF(B31="","",IF(AND(B31&lt;&gt;"",OR(C31="",D31="")),"Kérjük adja meg a befolyás mértékét és a besorolást is",IF(AND(D31="5. Fentiekhez nem sorolható állami vagy önkormányzati tulajdonos",C31&gt;=25%)=TRUE,"Nem minősül KKV-nak az a vállalkozás, amelyben az állam vagy az önkormányzat közvetlen vagy közvetett tulajdoni részesedése – tőke vagy szavazati joga alapján – külön-külön vagy együttesen eléri, vagy meghaladja a 25%-ot.","OK")))</f>
        <v/>
      </c>
      <c r="G31" s="35"/>
      <c r="H31" s="35"/>
      <c r="I31" s="34"/>
      <c r="J31" s="105"/>
      <c r="K31" s="105"/>
      <c r="N31" s="114" t="str">
        <f t="shared" ref="N31:N36" si="2">IF(D31="1. Természetes személy",B31,"")</f>
        <v/>
      </c>
      <c r="O31" s="37" t="str">
        <f>IF($E31="PARTNER VÁLLALKOZÁS",COUNTIF($E$30:$E31,"PARTNER VÁLLALKOZÁS"),"")</f>
        <v/>
      </c>
    </row>
    <row r="32" spans="1:16" ht="80.099999999999994" customHeight="1" x14ac:dyDescent="0.25">
      <c r="A32" s="235"/>
      <c r="B32" s="80"/>
      <c r="C32" s="29"/>
      <c r="D32" s="85"/>
      <c r="E32" s="231" t="str">
        <f t="shared" si="0"/>
        <v/>
      </c>
      <c r="F32" s="232" t="str">
        <f t="shared" si="1"/>
        <v/>
      </c>
      <c r="G32" s="35"/>
      <c r="H32" s="35"/>
      <c r="I32" s="34"/>
      <c r="J32" s="105"/>
      <c r="K32" s="105"/>
      <c r="N32" s="114" t="str">
        <f t="shared" si="2"/>
        <v/>
      </c>
      <c r="O32" s="37" t="str">
        <f>IF($E32="PARTNER VÁLLALKOZÁS",COUNTIF($E$30:$E32,"PARTNER VÁLLALKOZÁS"),"")</f>
        <v/>
      </c>
    </row>
    <row r="33" spans="1:15" ht="80.099999999999994" customHeight="1" x14ac:dyDescent="0.25">
      <c r="A33" s="235"/>
      <c r="B33" s="80"/>
      <c r="C33" s="29"/>
      <c r="D33" s="85"/>
      <c r="E33" s="231" t="str">
        <f t="shared" si="0"/>
        <v/>
      </c>
      <c r="F33" s="232" t="str">
        <f t="shared" si="1"/>
        <v/>
      </c>
      <c r="G33" s="35"/>
      <c r="H33" s="35"/>
      <c r="I33" s="34"/>
      <c r="J33" s="105"/>
      <c r="K33" s="105"/>
      <c r="N33" s="114" t="str">
        <f t="shared" si="2"/>
        <v/>
      </c>
      <c r="O33" s="37" t="str">
        <f>IF($E33="PARTNER VÁLLALKOZÁS",COUNTIF($E$30:$E33,"PARTNER VÁLLALKOZÁS"),"")</f>
        <v/>
      </c>
    </row>
    <row r="34" spans="1:15" ht="80.099999999999994" customHeight="1" x14ac:dyDescent="0.25">
      <c r="A34" s="235"/>
      <c r="B34" s="80"/>
      <c r="C34" s="29"/>
      <c r="D34" s="85"/>
      <c r="E34" s="231" t="str">
        <f>IF(C34&lt;25%,"",IF(AND(OR(D34="3. Vállalkozás",D34="2. Természetes személy, aki a KKV törvény szerint vállalkozásnak is minősül",D34="4. Befektető"),C34&gt;50%),"KAPCSOLÓDÓ VÁLLALKOZÁS",IF(AND(OR(D34="3. Vállalkozás",D34="2. Természetes személy, aki a KKV törvény szerint vállalkozásnak is minősül"),AND(C34&gt;=25%,C34&lt;=50%)),"PARTNER VÁLLALKOZÁS","")))</f>
        <v/>
      </c>
      <c r="F34" s="232" t="str">
        <f t="shared" si="1"/>
        <v/>
      </c>
      <c r="G34" s="35"/>
      <c r="H34" s="35"/>
      <c r="I34" s="34"/>
      <c r="J34" s="105"/>
      <c r="K34" s="105"/>
      <c r="N34" s="114" t="str">
        <f t="shared" si="2"/>
        <v/>
      </c>
      <c r="O34" s="37" t="str">
        <f>IF($E34="PARTNER VÁLLALKOZÁS",COUNTIF($E$30:$E34,"PARTNER VÁLLALKOZÁS"),"")</f>
        <v/>
      </c>
    </row>
    <row r="35" spans="1:15" ht="80.099999999999994" customHeight="1" x14ac:dyDescent="0.25">
      <c r="A35" s="235"/>
      <c r="B35" s="80"/>
      <c r="C35" s="29"/>
      <c r="D35" s="85"/>
      <c r="E35" s="231" t="str">
        <f t="shared" ref="E35:E36" si="3">IF(C35&lt;25%,"",IF(AND(OR(D35="3. Vállalkozás",D35="2. Természetes személy, aki a KKV törvény szerint vállalkozásnak is minősül",D35="4. Befektető"),C35&gt;50%),"KAPCSOLÓDÓ VÁLLALKOZÁS",IF(AND(OR(D35="3. Vállalkozás",D35="2. Természetes személy, aki a KKV törvény szerint vállalkozásnak is minősül"),AND(C35&gt;=25%,C35&lt;=50%)),"PARTNER VÁLLALKOZÁS","")))</f>
        <v/>
      </c>
      <c r="F35" s="232" t="str">
        <f t="shared" si="1"/>
        <v/>
      </c>
      <c r="G35" s="35"/>
      <c r="H35" s="35"/>
      <c r="I35" s="34"/>
      <c r="J35" s="105"/>
      <c r="K35" s="105"/>
      <c r="N35" s="114" t="str">
        <f t="shared" si="2"/>
        <v/>
      </c>
      <c r="O35" s="37" t="str">
        <f>IF($E35="PARTNER VÁLLALKOZÁS",COUNTIF($E$30:$E35,"PARTNER VÁLLALKOZÁS"),"")</f>
        <v/>
      </c>
    </row>
    <row r="36" spans="1:15" ht="80.099999999999994" customHeight="1" thickBot="1" x14ac:dyDescent="0.3">
      <c r="A36" s="241"/>
      <c r="B36" s="437"/>
      <c r="C36" s="30"/>
      <c r="D36" s="86"/>
      <c r="E36" s="233" t="str">
        <f t="shared" si="3"/>
        <v/>
      </c>
      <c r="F36" s="234" t="str">
        <f t="shared" si="1"/>
        <v/>
      </c>
      <c r="G36" s="35"/>
      <c r="H36" s="35"/>
      <c r="I36" s="34"/>
      <c r="J36" s="105"/>
      <c r="K36" s="105"/>
      <c r="N36" s="115" t="str">
        <f t="shared" si="2"/>
        <v/>
      </c>
      <c r="O36" s="37" t="str">
        <f>IF($E36="PARTNER VÁLLALKOZÁS",COUNTIF($E$30:$E36,"PARTNER VÁLLALKOZÁS"),"")</f>
        <v/>
      </c>
    </row>
    <row r="37" spans="1:15" ht="15" customHeight="1" thickBot="1" x14ac:dyDescent="0.3">
      <c r="A37" s="235"/>
      <c r="B37" s="242"/>
      <c r="C37" s="243"/>
      <c r="D37" s="244"/>
      <c r="E37" s="245"/>
      <c r="F37" s="246"/>
      <c r="G37" s="35"/>
      <c r="H37" s="35"/>
      <c r="I37" s="34"/>
      <c r="J37" s="105"/>
      <c r="K37" s="105"/>
    </row>
    <row r="38" spans="1:15" ht="41.25" customHeight="1" thickBot="1" x14ac:dyDescent="0.3">
      <c r="A38" s="547" t="s">
        <v>210</v>
      </c>
      <c r="B38" s="548"/>
      <c r="C38" s="409" t="str">
        <f>IF(COUNTIF($D30:$D36,"1. Természetes személy")&gt;1,"KITÖLTENDŐ","NEM RELEVÁNS")</f>
        <v>NEM RELEVÁNS</v>
      </c>
      <c r="D38" s="579" t="str">
        <f>IF(COUNTIF($D30:$D36,"1. Természetes személy")&gt;1,"",K38)</f>
        <v>A II. 1. ALBLOKKBAN NEM KERÜLT RÖGZÍTÉSRE TERMÉSZETES SZEMÉLY, VAGY KEVESEBB, MINT KÉT TERMÉSZETES SZEMÉLY KERÜLT RÖGZÍTÉSRE, MINT TULAJDONOS, EZÉRT NEM ÉRTELMEZHETŐ A KÖZELI HOZZÁTARTOZÓI VISZONYRÓL TETT NYILATKOZAT, ÍGY EZ AZ ALBLOKK NEM KITÖLTENDŐ! FOLYTASSA A KITÖLTÉST A II.3. ALBLOKKNÁL!</v>
      </c>
      <c r="E38" s="579"/>
      <c r="F38" s="579"/>
      <c r="G38" s="579"/>
      <c r="H38" s="579"/>
      <c r="I38" s="580"/>
      <c r="K38" s="97" t="s">
        <v>273</v>
      </c>
    </row>
    <row r="39" spans="1:15" ht="29.25" customHeight="1" x14ac:dyDescent="0.25">
      <c r="A39" s="235"/>
      <c r="B39" s="581" t="s">
        <v>269</v>
      </c>
      <c r="C39" s="582"/>
      <c r="D39" s="582"/>
      <c r="E39" s="582"/>
      <c r="F39" s="582"/>
      <c r="G39" s="583"/>
      <c r="H39" s="235"/>
      <c r="I39" s="235"/>
    </row>
    <row r="40" spans="1:15" ht="29.25" customHeight="1" x14ac:dyDescent="0.25">
      <c r="A40" s="235"/>
      <c r="B40" s="584"/>
      <c r="C40" s="585"/>
      <c r="D40" s="585"/>
      <c r="E40" s="585"/>
      <c r="F40" s="585"/>
      <c r="G40" s="586"/>
      <c r="H40" s="235"/>
      <c r="I40" s="235"/>
    </row>
    <row r="41" spans="1:15" ht="29.25" customHeight="1" thickBot="1" x14ac:dyDescent="0.3">
      <c r="A41" s="235"/>
      <c r="B41" s="587"/>
      <c r="C41" s="588"/>
      <c r="D41" s="588"/>
      <c r="E41" s="588"/>
      <c r="F41" s="588"/>
      <c r="G41" s="589"/>
      <c r="H41" s="235"/>
      <c r="I41" s="235"/>
    </row>
    <row r="42" spans="1:15" ht="15" customHeight="1" thickBot="1" x14ac:dyDescent="0.3">
      <c r="A42" s="235"/>
      <c r="B42" s="593"/>
      <c r="C42" s="593"/>
      <c r="D42" s="593"/>
      <c r="E42" s="593"/>
      <c r="F42" s="593"/>
      <c r="G42" s="593"/>
      <c r="H42" s="235"/>
      <c r="I42" s="235"/>
    </row>
    <row r="43" spans="1:15" ht="68.25" customHeight="1" thickBot="1" x14ac:dyDescent="0.3">
      <c r="A43" s="235"/>
      <c r="B43" s="590"/>
      <c r="C43" s="591"/>
      <c r="D43" s="591"/>
      <c r="E43" s="591"/>
      <c r="F43" s="591"/>
      <c r="G43" s="592"/>
      <c r="H43" s="235"/>
      <c r="I43" s="235"/>
    </row>
    <row r="44" spans="1:15" ht="15" customHeight="1" thickBot="1" x14ac:dyDescent="0.3">
      <c r="A44" s="235"/>
      <c r="B44" s="222"/>
      <c r="C44" s="222"/>
      <c r="D44" s="222"/>
      <c r="E44" s="222"/>
      <c r="F44" s="222"/>
      <c r="G44" s="222"/>
      <c r="H44" s="235"/>
      <c r="I44" s="235"/>
    </row>
    <row r="45" spans="1:15" ht="20.100000000000001" customHeight="1" thickBot="1" x14ac:dyDescent="0.3">
      <c r="A45" s="235"/>
      <c r="B45" s="549" t="s">
        <v>204</v>
      </c>
      <c r="C45" s="550"/>
      <c r="D45" s="550"/>
      <c r="E45" s="551"/>
      <c r="F45" s="253"/>
      <c r="G45" s="253"/>
      <c r="H45" s="235"/>
      <c r="I45" s="235"/>
    </row>
    <row r="46" spans="1:15" ht="15" customHeight="1" thickBot="1" x14ac:dyDescent="0.3">
      <c r="A46" s="250"/>
      <c r="B46" s="237"/>
      <c r="C46" s="302" t="s">
        <v>188</v>
      </c>
      <c r="D46" s="640" t="s">
        <v>189</v>
      </c>
      <c r="E46" s="641"/>
      <c r="F46" s="248"/>
      <c r="G46" s="248"/>
      <c r="H46" s="235"/>
      <c r="I46" s="235"/>
    </row>
    <row r="47" spans="1:15" ht="15" customHeight="1" x14ac:dyDescent="0.25">
      <c r="A47" s="251"/>
      <c r="B47" s="87"/>
      <c r="C47" s="278" t="str">
        <f t="shared" ref="C47:C53" si="4">IF(B47="","",VLOOKUP(B47,$B$30:$C$36,2,0))</f>
        <v/>
      </c>
      <c r="D47" s="574"/>
      <c r="E47" s="575"/>
      <c r="F47" s="248"/>
      <c r="G47" s="248"/>
      <c r="H47" s="235"/>
      <c r="I47" s="235"/>
    </row>
    <row r="48" spans="1:15" ht="15" customHeight="1" x14ac:dyDescent="0.25">
      <c r="A48" s="251"/>
      <c r="B48" s="81"/>
      <c r="C48" s="278" t="str">
        <f t="shared" si="4"/>
        <v/>
      </c>
      <c r="D48" s="568"/>
      <c r="E48" s="569"/>
      <c r="F48" s="248"/>
      <c r="G48" s="248"/>
      <c r="H48" s="235"/>
      <c r="I48" s="235"/>
    </row>
    <row r="49" spans="1:9" ht="15" customHeight="1" x14ac:dyDescent="0.25">
      <c r="A49" s="251"/>
      <c r="B49" s="81"/>
      <c r="C49" s="278" t="str">
        <f t="shared" si="4"/>
        <v/>
      </c>
      <c r="D49" s="568"/>
      <c r="E49" s="569"/>
      <c r="F49" s="248"/>
      <c r="G49" s="248"/>
      <c r="H49" s="235"/>
      <c r="I49" s="235"/>
    </row>
    <row r="50" spans="1:9" ht="15" customHeight="1" x14ac:dyDescent="0.25">
      <c r="A50" s="251"/>
      <c r="B50" s="81"/>
      <c r="C50" s="278" t="str">
        <f t="shared" si="4"/>
        <v/>
      </c>
      <c r="D50" s="568"/>
      <c r="E50" s="569"/>
      <c r="F50" s="248"/>
      <c r="G50" s="248"/>
      <c r="H50" s="235"/>
      <c r="I50" s="235"/>
    </row>
    <row r="51" spans="1:9" ht="15" customHeight="1" x14ac:dyDescent="0.25">
      <c r="A51" s="251"/>
      <c r="B51" s="74"/>
      <c r="C51" s="278" t="str">
        <f t="shared" si="4"/>
        <v/>
      </c>
      <c r="D51" s="570"/>
      <c r="E51" s="571"/>
      <c r="F51" s="254"/>
      <c r="G51" s="254"/>
      <c r="H51" s="235"/>
      <c r="I51" s="235"/>
    </row>
    <row r="52" spans="1:9" ht="15" customHeight="1" x14ac:dyDescent="0.25">
      <c r="A52" s="251"/>
      <c r="B52" s="74"/>
      <c r="C52" s="278" t="str">
        <f t="shared" si="4"/>
        <v/>
      </c>
      <c r="D52" s="570"/>
      <c r="E52" s="571"/>
      <c r="F52" s="254"/>
      <c r="G52" s="254"/>
      <c r="H52" s="235"/>
      <c r="I52" s="235"/>
    </row>
    <row r="53" spans="1:9" ht="15" customHeight="1" thickBot="1" x14ac:dyDescent="0.3">
      <c r="A53" s="251"/>
      <c r="B53" s="88"/>
      <c r="C53" s="278" t="str">
        <f t="shared" si="4"/>
        <v/>
      </c>
      <c r="D53" s="643"/>
      <c r="E53" s="644"/>
      <c r="F53" s="254"/>
      <c r="G53" s="254"/>
      <c r="H53" s="235"/>
      <c r="I53" s="235"/>
    </row>
    <row r="54" spans="1:9" ht="15" customHeight="1" thickBot="1" x14ac:dyDescent="0.3">
      <c r="A54" s="251"/>
      <c r="B54" s="238" t="s">
        <v>190</v>
      </c>
      <c r="C54" s="279">
        <f>SUM(C47:C53)</f>
        <v>0</v>
      </c>
      <c r="D54" s="645"/>
      <c r="E54" s="646"/>
      <c r="F54" s="254"/>
      <c r="G54" s="254"/>
      <c r="H54" s="235"/>
      <c r="I54" s="235"/>
    </row>
    <row r="55" spans="1:9" ht="15" customHeight="1" thickBot="1" x14ac:dyDescent="0.3">
      <c r="A55" s="251"/>
      <c r="B55" s="255"/>
      <c r="C55" s="256"/>
      <c r="D55" s="257"/>
      <c r="E55" s="257"/>
      <c r="F55" s="254"/>
      <c r="G55" s="254"/>
      <c r="H55" s="235"/>
      <c r="I55" s="235"/>
    </row>
    <row r="56" spans="1:9" ht="20.100000000000001" customHeight="1" thickBot="1" x14ac:dyDescent="0.3">
      <c r="A56" s="252"/>
      <c r="B56" s="552" t="s">
        <v>205</v>
      </c>
      <c r="C56" s="553"/>
      <c r="D56" s="553"/>
      <c r="E56" s="554"/>
      <c r="F56" s="254"/>
      <c r="G56" s="254"/>
      <c r="H56" s="235"/>
      <c r="I56" s="235"/>
    </row>
    <row r="57" spans="1:9" ht="15" customHeight="1" thickBot="1" x14ac:dyDescent="0.3">
      <c r="A57" s="250"/>
      <c r="B57" s="223" t="s">
        <v>187</v>
      </c>
      <c r="C57" s="296" t="s">
        <v>188</v>
      </c>
      <c r="D57" s="572" t="s">
        <v>189</v>
      </c>
      <c r="E57" s="573"/>
      <c r="F57" s="254"/>
      <c r="G57" s="254"/>
      <c r="H57" s="235"/>
      <c r="I57" s="235"/>
    </row>
    <row r="58" spans="1:9" ht="15" customHeight="1" x14ac:dyDescent="0.25">
      <c r="A58" s="251"/>
      <c r="B58" s="87"/>
      <c r="C58" s="278" t="str">
        <f>IF(B58="","",VLOOKUP(B58,$B$30:$C$36,2,0))</f>
        <v/>
      </c>
      <c r="D58" s="574"/>
      <c r="E58" s="575"/>
      <c r="F58" s="254"/>
      <c r="G58" s="254"/>
      <c r="H58" s="235"/>
      <c r="I58" s="235"/>
    </row>
    <row r="59" spans="1:9" ht="15" customHeight="1" x14ac:dyDescent="0.25">
      <c r="A59" s="251"/>
      <c r="B59" s="81"/>
      <c r="C59" s="278" t="str">
        <f t="shared" ref="C59:C64" si="5">IF(B59="","",VLOOKUP(B59,$B$30:$C$36,2,0))</f>
        <v/>
      </c>
      <c r="D59" s="568"/>
      <c r="E59" s="569"/>
      <c r="F59" s="254"/>
      <c r="G59" s="254"/>
      <c r="H59" s="235"/>
      <c r="I59" s="235"/>
    </row>
    <row r="60" spans="1:9" ht="15" customHeight="1" x14ac:dyDescent="0.25">
      <c r="A60" s="251"/>
      <c r="B60" s="81"/>
      <c r="C60" s="278" t="str">
        <f t="shared" si="5"/>
        <v/>
      </c>
      <c r="D60" s="568"/>
      <c r="E60" s="569"/>
      <c r="F60" s="254"/>
      <c r="G60" s="254"/>
      <c r="H60" s="235"/>
      <c r="I60" s="235"/>
    </row>
    <row r="61" spans="1:9" ht="15" customHeight="1" x14ac:dyDescent="0.25">
      <c r="A61" s="251"/>
      <c r="B61" s="81"/>
      <c r="C61" s="278" t="str">
        <f t="shared" si="5"/>
        <v/>
      </c>
      <c r="D61" s="568"/>
      <c r="E61" s="569"/>
      <c r="F61" s="254"/>
      <c r="G61" s="254"/>
      <c r="H61" s="235"/>
      <c r="I61" s="235"/>
    </row>
    <row r="62" spans="1:9" ht="15" customHeight="1" x14ac:dyDescent="0.25">
      <c r="A62" s="251"/>
      <c r="B62" s="74"/>
      <c r="C62" s="278" t="str">
        <f t="shared" si="5"/>
        <v/>
      </c>
      <c r="D62" s="570"/>
      <c r="E62" s="571"/>
      <c r="F62" s="254"/>
      <c r="G62" s="254"/>
      <c r="H62" s="235"/>
      <c r="I62" s="235"/>
    </row>
    <row r="63" spans="1:9" ht="15" customHeight="1" x14ac:dyDescent="0.25">
      <c r="A63" s="251"/>
      <c r="B63" s="74"/>
      <c r="C63" s="278" t="str">
        <f t="shared" si="5"/>
        <v/>
      </c>
      <c r="D63" s="570"/>
      <c r="E63" s="571"/>
      <c r="F63" s="254"/>
      <c r="G63" s="254"/>
      <c r="H63" s="235"/>
      <c r="I63" s="235"/>
    </row>
    <row r="64" spans="1:9" ht="15" customHeight="1" thickBot="1" x14ac:dyDescent="0.3">
      <c r="A64" s="251"/>
      <c r="B64" s="88"/>
      <c r="C64" s="278" t="str">
        <f t="shared" si="5"/>
        <v/>
      </c>
      <c r="D64" s="643"/>
      <c r="E64" s="644"/>
      <c r="F64" s="254"/>
      <c r="G64" s="254"/>
      <c r="H64" s="235"/>
      <c r="I64" s="235"/>
    </row>
    <row r="65" spans="1:11" ht="15" customHeight="1" thickBot="1" x14ac:dyDescent="0.3">
      <c r="A65" s="251"/>
      <c r="B65" s="238" t="s">
        <v>190</v>
      </c>
      <c r="C65" s="279">
        <f>SUM(C58:C64)</f>
        <v>0</v>
      </c>
      <c r="D65" s="645"/>
      <c r="E65" s="646"/>
      <c r="F65" s="254"/>
      <c r="G65" s="254"/>
      <c r="H65" s="235"/>
      <c r="I65" s="235"/>
    </row>
    <row r="66" spans="1:11" ht="15" customHeight="1" thickBot="1" x14ac:dyDescent="0.3">
      <c r="A66" s="235"/>
      <c r="B66" s="258"/>
      <c r="C66" s="256"/>
      <c r="D66" s="257"/>
      <c r="E66" s="257"/>
      <c r="F66" s="254"/>
      <c r="G66" s="254"/>
      <c r="H66" s="235"/>
      <c r="I66" s="235"/>
    </row>
    <row r="67" spans="1:11" ht="39.75" customHeight="1" thickBot="1" x14ac:dyDescent="0.3">
      <c r="A67" s="547" t="s">
        <v>206</v>
      </c>
      <c r="B67" s="548"/>
      <c r="C67" s="548"/>
      <c r="D67" s="420" t="str">
        <f>IF(OR(C54&gt;50%,C65&gt;50%),"KITÖLTENDŐ",IF(AND(C30&gt;50%,D30="1. Természetes személy"),"KITÖLTENDŐ",IF(AND(C31&gt;50%,D31="1. Természetes személy"),"KITÖLTENDŐ",IF(AND(C32&gt;50%,D32="1. Természetes személy"),"KITÖLTENDŐ",IF(AND(C33&gt;50%,D33="1. Természetes személy"),"KITÖLTENDŐ",IF(AND(C34&gt;50%,D34="1. Természetes személy"),"KITÖLTENDŐ",IF(AND(C35&gt;50%,D35="1. Természetes személy"),"KITÖLTENDŐ",IF(AND(C36&gt;50%,D36="1. Természetes személy"),"KITÖLTENDŐ","NEM RELEVÁNS"))))))))</f>
        <v>NEM RELEVÁNS</v>
      </c>
      <c r="E67" s="579" t="str">
        <f>IF(OR(C54&gt;50%,C65&gt;50%),"",IF(AND(C30&gt;50%,D30="1. Természetes személy"),"",IF(AND(C31&gt;50%,D31="1. Természetes személy"),"",IF(AND(C32&gt;50%,D32="1. Természetes személy"),"",IF(AND(C33&gt;50%,D33="1. Természetes személy"),"",IF(AND(C34&gt;50%,D34="1. Természetes személy"),"",IF(AND(C35&gt;50%,D35="1. Természetes személy"),"",IF(AND(C36&gt;50%,D36="1. Természetes személy"),"",K67))))))))</f>
        <v>A II.1. ÉS II.2. ALBLOKKOKBAN NEM ADOTT MEG OLYAN TERMÉSZETES SZEMÉLY TULAJDONOS(OKA)T, AKI(K)NEK ÖNÁLLÓAN VAGY EGYÜTTESEN 50% FELETTI BEFOLYÁSA VAN A PÁLYÁZÓ VÁLLALKOZÁSBAN, EZÉRT EZ AZ ALBLOKK NEM KITÖLTENDŐ! FOLYTASSA A KITÖLTÉST A II.5. ALBLOKKNÁL!</v>
      </c>
      <c r="F67" s="579"/>
      <c r="G67" s="579"/>
      <c r="H67" s="579"/>
      <c r="I67" s="580"/>
      <c r="J67" s="105"/>
      <c r="K67" s="97" t="s">
        <v>277</v>
      </c>
    </row>
    <row r="68" spans="1:11" ht="39.950000000000003" customHeight="1" x14ac:dyDescent="0.25">
      <c r="A68" s="235"/>
      <c r="B68" s="555" t="s">
        <v>270</v>
      </c>
      <c r="C68" s="556"/>
      <c r="D68" s="556"/>
      <c r="E68" s="556"/>
      <c r="F68" s="556"/>
      <c r="G68" s="557"/>
      <c r="H68" s="35"/>
      <c r="I68" s="34"/>
      <c r="J68" s="105"/>
      <c r="K68" s="105"/>
    </row>
    <row r="69" spans="1:11" ht="39.950000000000003" customHeight="1" thickBot="1" x14ac:dyDescent="0.3">
      <c r="A69" s="235"/>
      <c r="B69" s="558"/>
      <c r="C69" s="559"/>
      <c r="D69" s="559"/>
      <c r="E69" s="559"/>
      <c r="F69" s="559"/>
      <c r="G69" s="560"/>
      <c r="H69" s="35"/>
      <c r="I69" s="34"/>
      <c r="J69" s="105"/>
      <c r="K69" s="105"/>
    </row>
    <row r="70" spans="1:11" ht="15" customHeight="1" thickBot="1" x14ac:dyDescent="0.3">
      <c r="A70" s="235"/>
      <c r="B70" s="191"/>
      <c r="C70" s="262"/>
      <c r="D70" s="244"/>
      <c r="E70" s="245"/>
      <c r="F70" s="263"/>
      <c r="G70" s="35"/>
      <c r="H70" s="35"/>
      <c r="I70" s="34"/>
      <c r="J70" s="105"/>
      <c r="K70" s="105"/>
    </row>
    <row r="71" spans="1:11" ht="30.6" customHeight="1" thickBot="1" x14ac:dyDescent="0.3">
      <c r="A71" s="235"/>
      <c r="B71" s="565"/>
      <c r="C71" s="566"/>
      <c r="D71" s="567"/>
      <c r="E71" s="264"/>
      <c r="F71" s="264"/>
      <c r="G71" s="264"/>
      <c r="H71" s="35"/>
      <c r="I71" s="34"/>
      <c r="J71" s="105"/>
      <c r="K71" s="105"/>
    </row>
    <row r="72" spans="1:11" ht="15" customHeight="1" thickBot="1" x14ac:dyDescent="0.3">
      <c r="A72" s="235"/>
      <c r="B72" s="235"/>
      <c r="C72" s="262"/>
      <c r="D72" s="244"/>
      <c r="E72" s="245"/>
      <c r="F72" s="263"/>
      <c r="G72" s="35"/>
      <c r="H72" s="35"/>
      <c r="I72" s="34"/>
      <c r="J72" s="105"/>
      <c r="K72" s="105"/>
    </row>
    <row r="73" spans="1:11" ht="61.5" customHeight="1" thickBot="1" x14ac:dyDescent="0.3">
      <c r="A73" s="620" t="s">
        <v>247</v>
      </c>
      <c r="B73" s="621"/>
      <c r="C73" s="621"/>
      <c r="D73" s="420" t="str">
        <f>IF(B71="Igen, van egyéb vállalkozás(ok)ban 50% feletti befolyás.","KITÖLTENDŐ","NEM RELEVÁNS")</f>
        <v>NEM RELEVÁNS</v>
      </c>
      <c r="E73" s="622" t="str">
        <f>IF(B71="Igen, van egyéb vállalkozás(ok)ban 50% feletti befolyás.","",K73)</f>
        <v>A II.1. ÉS II.2.ALBLOKKOKBAN NEM ADOTT MEG OLYAN TERMÉSZETES SZEMÉLY TULAJDONOS(OKA)T, AKI(K)NEK ÖNÁLLÓAN VAGY EGYÜTTESEN 50% FELETTI BEFOLYÁSA VAN, VAGY A II.3.ALBLOKKBAN TETT NYILATKOZATA ALAPJÁN NINCS BEFOLYÁSA/BEFOLYÁSUK MÁS VÁLLALKOZÁSBAN 50% FELETT,EZÉRT EZ AZ ALBLOKK NEM KITÖLTENDŐ! FOLYTASSA A KITÖLTÉST A II.5.ALBLOKKNÁL!</v>
      </c>
      <c r="F73" s="579"/>
      <c r="G73" s="579"/>
      <c r="H73" s="579"/>
      <c r="I73" s="580"/>
      <c r="J73" s="105"/>
      <c r="K73" s="421" t="s">
        <v>272</v>
      </c>
    </row>
    <row r="74" spans="1:11" ht="15" customHeight="1" thickBot="1" x14ac:dyDescent="0.3">
      <c r="A74" s="235"/>
      <c r="B74" s="235"/>
      <c r="C74" s="262"/>
      <c r="D74" s="244"/>
      <c r="E74" s="245"/>
      <c r="F74" s="263"/>
      <c r="G74" s="35"/>
      <c r="H74" s="35"/>
      <c r="I74" s="34"/>
      <c r="J74" s="105"/>
      <c r="K74" s="105"/>
    </row>
    <row r="75" spans="1:11" x14ac:dyDescent="0.25">
      <c r="A75" s="235"/>
      <c r="B75" s="555" t="s">
        <v>271</v>
      </c>
      <c r="C75" s="647"/>
      <c r="D75" s="647"/>
      <c r="E75" s="647"/>
      <c r="F75" s="647"/>
      <c r="G75" s="648"/>
      <c r="H75" s="35"/>
      <c r="I75" s="34"/>
      <c r="J75" s="105"/>
      <c r="K75" s="105"/>
    </row>
    <row r="76" spans="1:11" x14ac:dyDescent="0.25">
      <c r="A76" s="235"/>
      <c r="B76" s="649"/>
      <c r="C76" s="650"/>
      <c r="D76" s="650"/>
      <c r="E76" s="650"/>
      <c r="F76" s="650"/>
      <c r="G76" s="651"/>
      <c r="H76" s="35"/>
      <c r="I76" s="34"/>
      <c r="J76" s="105"/>
      <c r="K76" s="105"/>
    </row>
    <row r="77" spans="1:11" x14ac:dyDescent="0.25">
      <c r="A77" s="235"/>
      <c r="B77" s="649"/>
      <c r="C77" s="650"/>
      <c r="D77" s="650"/>
      <c r="E77" s="650"/>
      <c r="F77" s="650"/>
      <c r="G77" s="651"/>
      <c r="H77" s="35"/>
      <c r="I77" s="34"/>
      <c r="J77" s="105"/>
      <c r="K77" s="105"/>
    </row>
    <row r="78" spans="1:11" x14ac:dyDescent="0.25">
      <c r="A78" s="235"/>
      <c r="B78" s="649"/>
      <c r="C78" s="650"/>
      <c r="D78" s="650"/>
      <c r="E78" s="650"/>
      <c r="F78" s="650"/>
      <c r="G78" s="651"/>
      <c r="H78" s="35"/>
      <c r="I78" s="34"/>
      <c r="J78" s="105"/>
      <c r="K78" s="105"/>
    </row>
    <row r="79" spans="1:11" x14ac:dyDescent="0.25">
      <c r="A79" s="235"/>
      <c r="B79" s="649"/>
      <c r="C79" s="650"/>
      <c r="D79" s="650"/>
      <c r="E79" s="650"/>
      <c r="F79" s="650"/>
      <c r="G79" s="651"/>
      <c r="H79" s="35"/>
      <c r="I79" s="34"/>
      <c r="J79" s="105"/>
      <c r="K79" s="105"/>
    </row>
    <row r="80" spans="1:11" ht="15.75" thickBot="1" x14ac:dyDescent="0.3">
      <c r="A80" s="235"/>
      <c r="B80" s="652"/>
      <c r="C80" s="653"/>
      <c r="D80" s="653"/>
      <c r="E80" s="653"/>
      <c r="F80" s="653"/>
      <c r="G80" s="654"/>
      <c r="H80" s="35"/>
      <c r="I80" s="34"/>
      <c r="J80" s="105"/>
      <c r="K80" s="105"/>
    </row>
    <row r="81" spans="1:25" ht="15.75" thickBot="1" x14ac:dyDescent="0.3">
      <c r="A81" s="235"/>
      <c r="B81" s="242"/>
      <c r="C81" s="242"/>
      <c r="D81" s="242"/>
      <c r="E81" s="242"/>
      <c r="F81" s="242"/>
      <c r="G81" s="242"/>
      <c r="H81" s="35"/>
      <c r="I81" s="34"/>
      <c r="J81" s="105"/>
      <c r="K81" s="105"/>
    </row>
    <row r="82" spans="1:25" ht="32.25" customHeight="1" thickBot="1" x14ac:dyDescent="0.3">
      <c r="A82" s="235"/>
      <c r="B82" s="565"/>
      <c r="C82" s="566"/>
      <c r="D82" s="567"/>
      <c r="E82" s="264"/>
      <c r="F82" s="264"/>
      <c r="G82" s="264"/>
      <c r="H82" s="35"/>
      <c r="I82" s="34"/>
      <c r="J82" s="105"/>
      <c r="K82" s="105"/>
    </row>
    <row r="83" spans="1:25" ht="15" customHeight="1" thickBot="1" x14ac:dyDescent="0.3">
      <c r="A83" s="235"/>
      <c r="B83" s="242"/>
      <c r="C83" s="242"/>
      <c r="D83" s="242"/>
      <c r="E83" s="242"/>
      <c r="F83" s="242"/>
      <c r="G83" s="242"/>
      <c r="H83" s="35"/>
      <c r="I83" s="34"/>
      <c r="J83" s="105"/>
      <c r="K83" s="105"/>
    </row>
    <row r="84" spans="1:25" ht="34.5" customHeight="1" thickBot="1" x14ac:dyDescent="0.3">
      <c r="A84" s="235"/>
      <c r="B84" s="617" t="s">
        <v>274</v>
      </c>
      <c r="C84" s="618"/>
      <c r="D84" s="618"/>
      <c r="E84" s="619"/>
      <c r="F84" s="264"/>
      <c r="G84" s="264"/>
      <c r="H84" s="35"/>
      <c r="I84" s="34"/>
      <c r="J84" s="105"/>
      <c r="K84" s="105"/>
    </row>
    <row r="85" spans="1:25" ht="15" customHeight="1" thickBot="1" x14ac:dyDescent="0.3">
      <c r="A85" s="235"/>
      <c r="B85" s="259" t="s">
        <v>161</v>
      </c>
      <c r="C85" s="296" t="s">
        <v>136</v>
      </c>
      <c r="D85" s="260" t="s">
        <v>191</v>
      </c>
      <c r="E85" s="261" t="s">
        <v>211</v>
      </c>
      <c r="F85" s="263"/>
      <c r="G85" s="35"/>
      <c r="H85" s="35"/>
      <c r="I85" s="34"/>
      <c r="J85" s="105"/>
      <c r="K85" s="105"/>
    </row>
    <row r="86" spans="1:25" ht="15" customHeight="1" x14ac:dyDescent="0.25">
      <c r="A86" s="235"/>
      <c r="B86" s="91"/>
      <c r="C86" s="92"/>
      <c r="D86" s="93"/>
      <c r="E86" s="280" t="s">
        <v>46</v>
      </c>
      <c r="F86" s="263"/>
      <c r="G86" s="35"/>
      <c r="H86" s="35"/>
      <c r="I86" s="34"/>
      <c r="J86" s="105"/>
      <c r="K86" s="105"/>
    </row>
    <row r="87" spans="1:25" ht="15" customHeight="1" x14ac:dyDescent="0.25">
      <c r="A87" s="235"/>
      <c r="B87" s="74"/>
      <c r="C87" s="72"/>
      <c r="D87" s="89"/>
      <c r="E87" s="281" t="s">
        <v>46</v>
      </c>
      <c r="F87" s="263"/>
      <c r="G87" s="35"/>
      <c r="H87" s="35"/>
      <c r="I87" s="34"/>
      <c r="J87" s="105"/>
      <c r="K87" s="105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</row>
    <row r="88" spans="1:25" ht="15" customHeight="1" x14ac:dyDescent="0.25">
      <c r="A88" s="235"/>
      <c r="B88" s="74"/>
      <c r="C88" s="72"/>
      <c r="D88" s="89"/>
      <c r="E88" s="282" t="s">
        <v>46</v>
      </c>
      <c r="F88" s="263"/>
      <c r="G88" s="35"/>
      <c r="H88" s="35"/>
      <c r="I88" s="34"/>
      <c r="J88" s="105"/>
      <c r="K88" s="105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</row>
    <row r="89" spans="1:25" ht="15" customHeight="1" x14ac:dyDescent="0.25">
      <c r="A89" s="235"/>
      <c r="B89" s="74"/>
      <c r="C89" s="72"/>
      <c r="D89" s="89"/>
      <c r="E89" s="282" t="s">
        <v>46</v>
      </c>
      <c r="F89" s="263"/>
      <c r="G89" s="35"/>
      <c r="H89" s="35"/>
      <c r="I89" s="34"/>
      <c r="J89" s="105"/>
      <c r="K89" s="105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</row>
    <row r="90" spans="1:25" ht="15" customHeight="1" x14ac:dyDescent="0.25">
      <c r="A90" s="235"/>
      <c r="B90" s="74"/>
      <c r="C90" s="72"/>
      <c r="D90" s="89"/>
      <c r="E90" s="282" t="s">
        <v>46</v>
      </c>
      <c r="F90" s="263"/>
      <c r="G90" s="35"/>
      <c r="H90" s="35"/>
      <c r="I90" s="34"/>
      <c r="J90" s="105"/>
      <c r="K90" s="105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</row>
    <row r="91" spans="1:25" ht="15" customHeight="1" thickBot="1" x14ac:dyDescent="0.3">
      <c r="A91" s="235"/>
      <c r="B91" s="75"/>
      <c r="C91" s="73"/>
      <c r="D91" s="90"/>
      <c r="E91" s="283" t="s">
        <v>46</v>
      </c>
      <c r="F91" s="263"/>
      <c r="G91" s="35"/>
      <c r="H91" s="35"/>
      <c r="I91" s="34"/>
      <c r="J91" s="105"/>
      <c r="K91" s="105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</row>
    <row r="92" spans="1:25" ht="15" customHeight="1" thickBot="1" x14ac:dyDescent="0.3">
      <c r="A92" s="235"/>
      <c r="B92" s="191"/>
      <c r="C92" s="262"/>
      <c r="D92" s="244"/>
      <c r="E92" s="245"/>
      <c r="F92" s="263"/>
      <c r="G92" s="35"/>
      <c r="H92" s="35"/>
      <c r="I92" s="34"/>
      <c r="J92" s="105"/>
      <c r="K92" s="105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</row>
    <row r="93" spans="1:25" ht="48" customHeight="1" thickBot="1" x14ac:dyDescent="0.3">
      <c r="A93" s="547" t="s">
        <v>248</v>
      </c>
      <c r="B93" s="548"/>
      <c r="C93" s="419" t="str">
        <f>IF(COUNTIF(E30:E36,"KAPCSOLÓDÓ VÁLLALKOZÁS")&gt;0,"KITÖLTENDŐ","NEM RELEVÁNS")</f>
        <v>NEM RELEVÁNS</v>
      </c>
      <c r="D93" s="623" t="str">
        <f>IF(COUNTIF(E30:E36,"KAPCSOLÓDÓ VÁLLALKOZÁS")&gt;0,"",K93)</f>
        <v>A II.1. ALBLOKKBAN MEGADOTT ADATOK ALAPJÁN A PÁLYÁZÓ VÁLLALKOZÁS TULAJDONOSAI KÖZÖTT NINCS OLYAN VÁLLALKOZÁS, MELY 50% FELETTI BEFOLYÁSSAL BÍR (EZÁLTAL NEM KAPCSOLÓDÓ VÁLLALKOZÁS), EZÉRT EZ AZ ALBLOKK NEM KITÖLTENDŐ! FOLYTASSA A KITÖLTÉST A II.6. ALBLOKKNÁL!</v>
      </c>
      <c r="E93" s="624"/>
      <c r="F93" s="624"/>
      <c r="G93" s="624"/>
      <c r="H93" s="624"/>
      <c r="I93" s="625"/>
      <c r="K93" s="97" t="s">
        <v>275</v>
      </c>
      <c r="N93" s="118">
        <f t="shared" ref="N93:V93" si="6">SUM(N97:N97)</f>
        <v>0</v>
      </c>
      <c r="O93" s="119">
        <f t="shared" si="6"/>
        <v>0</v>
      </c>
      <c r="P93" s="119">
        <f t="shared" si="6"/>
        <v>0</v>
      </c>
      <c r="Q93" s="119">
        <f t="shared" si="6"/>
        <v>0</v>
      </c>
      <c r="R93" s="119">
        <f t="shared" si="6"/>
        <v>0</v>
      </c>
      <c r="S93" s="119">
        <f t="shared" si="6"/>
        <v>0</v>
      </c>
      <c r="T93" s="119">
        <f t="shared" si="6"/>
        <v>0</v>
      </c>
      <c r="U93" s="119">
        <f t="shared" si="6"/>
        <v>0</v>
      </c>
      <c r="V93" s="120">
        <f t="shared" si="6"/>
        <v>0</v>
      </c>
      <c r="W93" s="121"/>
      <c r="X93" s="121"/>
      <c r="Y93" s="117"/>
    </row>
    <row r="94" spans="1:25" ht="125.25" customHeight="1" thickBot="1" x14ac:dyDescent="0.3">
      <c r="A94" s="235"/>
      <c r="B94" s="561" t="s">
        <v>276</v>
      </c>
      <c r="C94" s="562"/>
      <c r="D94" s="562"/>
      <c r="E94" s="563"/>
      <c r="F94" s="235"/>
      <c r="G94" s="235"/>
      <c r="H94" s="235"/>
      <c r="I94" s="235"/>
      <c r="N94" s="298"/>
      <c r="O94" s="299"/>
      <c r="P94" s="299"/>
      <c r="Q94" s="299"/>
      <c r="R94" s="299"/>
      <c r="S94" s="299"/>
      <c r="T94" s="299"/>
      <c r="U94" s="299"/>
      <c r="V94" s="300"/>
      <c r="W94" s="121"/>
      <c r="X94" s="121"/>
      <c r="Y94" s="117"/>
    </row>
    <row r="95" spans="1:25" ht="15" customHeight="1" thickBot="1" x14ac:dyDescent="0.3">
      <c r="A95" s="235"/>
      <c r="B95" s="266"/>
      <c r="C95" s="266"/>
      <c r="D95" s="266"/>
      <c r="E95" s="266"/>
      <c r="F95" s="235"/>
      <c r="G95" s="235"/>
      <c r="H95" s="235"/>
      <c r="I95" s="235"/>
      <c r="N95" s="298"/>
      <c r="O95" s="299"/>
      <c r="P95" s="299"/>
      <c r="Q95" s="299"/>
      <c r="R95" s="299"/>
      <c r="S95" s="299"/>
      <c r="T95" s="299"/>
      <c r="U95" s="299"/>
      <c r="V95" s="300"/>
      <c r="W95" s="121"/>
      <c r="X95" s="121"/>
      <c r="Y95" s="117"/>
    </row>
    <row r="96" spans="1:25" ht="15" customHeight="1" thickBot="1" x14ac:dyDescent="0.3">
      <c r="A96" s="235"/>
      <c r="B96" s="223" t="s">
        <v>216</v>
      </c>
      <c r="C96" s="296" t="s">
        <v>217</v>
      </c>
      <c r="D96" s="297" t="s">
        <v>211</v>
      </c>
      <c r="E96" s="242"/>
      <c r="F96" s="235"/>
      <c r="G96" s="235"/>
      <c r="H96" s="235"/>
      <c r="I96" s="235"/>
      <c r="N96" s="122" t="s">
        <v>21</v>
      </c>
      <c r="O96" s="305" t="s">
        <v>22</v>
      </c>
      <c r="P96" s="305" t="s">
        <v>23</v>
      </c>
      <c r="Q96" s="305" t="s">
        <v>25</v>
      </c>
      <c r="R96" s="305" t="s">
        <v>26</v>
      </c>
      <c r="S96" s="305" t="s">
        <v>27</v>
      </c>
      <c r="T96" s="305" t="s">
        <v>28</v>
      </c>
      <c r="U96" s="305" t="s">
        <v>29</v>
      </c>
      <c r="V96" s="123" t="s">
        <v>30</v>
      </c>
      <c r="W96" s="121"/>
      <c r="X96" s="121"/>
      <c r="Y96" s="117"/>
    </row>
    <row r="97" spans="1:25" ht="15" customHeight="1" thickBot="1" x14ac:dyDescent="0.3">
      <c r="A97" s="265"/>
      <c r="B97" s="306" t="str">
        <f>IF(E30="Kapcsolódó vállalkozás",B30,IF(E31="Kapcsolódó vállalkozás",B31,IF(E32="Kapcsolódó vállalkozás",B32,IF(E33="Kapcsolódó vállalkozás",B33,IF(E34="Kapcsolódó vállalkozás",B34,IF(E35="Kapcsolódó vállalkozás",B35,IF(E36="Kapcsolódó vállalkozás",B36,"")))))))</f>
        <v/>
      </c>
      <c r="C97" s="95"/>
      <c r="D97" s="284" t="s">
        <v>46</v>
      </c>
      <c r="E97" s="235"/>
      <c r="F97" s="235"/>
      <c r="G97" s="235"/>
      <c r="H97" s="235"/>
      <c r="I97" s="235"/>
      <c r="N97" s="124">
        <f>KAPCSOLÓDÓ!B3</f>
        <v>0</v>
      </c>
      <c r="O97" s="125">
        <f>KAPCSOLÓDÓ!C3</f>
        <v>0</v>
      </c>
      <c r="P97" s="125">
        <f>KAPCSOLÓDÓ!D3</f>
        <v>0</v>
      </c>
      <c r="Q97" s="125">
        <f>KAPCSOLÓDÓ!B4</f>
        <v>0</v>
      </c>
      <c r="R97" s="125">
        <f>KAPCSOLÓDÓ!C4</f>
        <v>0</v>
      </c>
      <c r="S97" s="125">
        <f>KAPCSOLÓDÓ!D4</f>
        <v>0</v>
      </c>
      <c r="T97" s="125">
        <f>KAPCSOLÓDÓ!B5</f>
        <v>0</v>
      </c>
      <c r="U97" s="125">
        <f>KAPCSOLÓDÓ!C5</f>
        <v>0</v>
      </c>
      <c r="V97" s="126">
        <f>KAPCSOLÓDÓ!D5</f>
        <v>0</v>
      </c>
      <c r="W97" s="121"/>
      <c r="X97" s="121"/>
      <c r="Y97" s="117"/>
    </row>
    <row r="98" spans="1:25" ht="15" customHeight="1" thickBot="1" x14ac:dyDescent="0.3">
      <c r="A98" s="265"/>
      <c r="B98" s="235"/>
      <c r="C98" s="235"/>
      <c r="D98" s="235"/>
      <c r="E98" s="235"/>
      <c r="F98" s="235"/>
      <c r="G98" s="235"/>
      <c r="H98" s="235"/>
      <c r="I98" s="235"/>
      <c r="N98" s="124"/>
      <c r="O98" s="125"/>
      <c r="P98" s="125"/>
      <c r="Q98" s="125"/>
      <c r="R98" s="125"/>
      <c r="S98" s="125"/>
      <c r="T98" s="125"/>
      <c r="U98" s="125"/>
      <c r="V98" s="126"/>
      <c r="W98" s="121"/>
      <c r="X98" s="121"/>
      <c r="Y98" s="117"/>
    </row>
    <row r="99" spans="1:25" ht="44.25" customHeight="1" thickBot="1" x14ac:dyDescent="0.3">
      <c r="A99" s="547" t="s">
        <v>249</v>
      </c>
      <c r="B99" s="548"/>
      <c r="C99" s="419" t="str">
        <f>IF(COUNTIF(E30:E36,"PARTNER VÁLLALKOZÁS")&gt;0,"KITÖLTENDŐ","NEM RELEVÁNS")</f>
        <v>NEM RELEVÁNS</v>
      </c>
      <c r="D99" s="623" t="str">
        <f>IF(COUNTIF(E30:E36,"PARTNER VÁLLALKOZÁS")&gt;0,"",K99)</f>
        <v>A II.1. ALBLOKKBAN MEGADOTT ADATOK ALAPJÁN A PÁLYÁZÓ VÁLLALKOZÁS TULAJDONOSAI KÖZÖTT NINCS OLYAN VÁLLALKOZÁS, MELY 25%-OT ELÉRŐ, DE 50%-OT NEM MEGHALADÓ BEFOLYÁSSAL BÍR (EZÁLTAL NEM PARTNER VÁLLALKOZÁS), EZÉRT EZ AZ ALBLOKK NEM KITÖLTENDŐ! FOLYTASSA A KITÖLTÉST A III. BLOKKNÁL!</v>
      </c>
      <c r="E99" s="624"/>
      <c r="F99" s="624"/>
      <c r="G99" s="624"/>
      <c r="H99" s="624"/>
      <c r="I99" s="625"/>
      <c r="K99" s="97" t="s">
        <v>278</v>
      </c>
      <c r="N99" s="127">
        <f t="shared" ref="N99:V99" si="7">SUM(N102:N105)</f>
        <v>0</v>
      </c>
      <c r="O99" s="128">
        <f t="shared" si="7"/>
        <v>0</v>
      </c>
      <c r="P99" s="128">
        <f t="shared" si="7"/>
        <v>0</v>
      </c>
      <c r="Q99" s="128">
        <f t="shared" si="7"/>
        <v>0</v>
      </c>
      <c r="R99" s="128">
        <f t="shared" si="7"/>
        <v>0</v>
      </c>
      <c r="S99" s="128">
        <f t="shared" si="7"/>
        <v>0</v>
      </c>
      <c r="T99" s="128">
        <f t="shared" si="7"/>
        <v>0</v>
      </c>
      <c r="U99" s="128">
        <f t="shared" si="7"/>
        <v>0</v>
      </c>
      <c r="V99" s="129">
        <f t="shared" si="7"/>
        <v>0</v>
      </c>
      <c r="W99" s="121"/>
      <c r="X99" s="121"/>
      <c r="Y99" s="117"/>
    </row>
    <row r="100" spans="1:25" ht="45" customHeight="1" thickBot="1" x14ac:dyDescent="0.3">
      <c r="A100" s="235"/>
      <c r="B100" s="581" t="s">
        <v>186</v>
      </c>
      <c r="C100" s="582"/>
      <c r="D100" s="582"/>
      <c r="E100" s="626"/>
      <c r="F100" s="235"/>
      <c r="G100" s="267"/>
      <c r="H100" s="267"/>
      <c r="I100" s="267"/>
      <c r="J100" s="130"/>
      <c r="K100" s="130"/>
      <c r="L100" s="130"/>
      <c r="M100" s="130"/>
      <c r="N100" s="614" t="s">
        <v>24</v>
      </c>
      <c r="O100" s="615"/>
      <c r="P100" s="615"/>
      <c r="Q100" s="615"/>
      <c r="R100" s="615"/>
      <c r="S100" s="615"/>
      <c r="T100" s="615"/>
      <c r="U100" s="615"/>
      <c r="V100" s="616"/>
      <c r="W100" s="121"/>
      <c r="X100" s="121"/>
      <c r="Y100" s="117"/>
    </row>
    <row r="101" spans="1:25" ht="15" customHeight="1" thickBot="1" x14ac:dyDescent="0.3">
      <c r="A101" s="235"/>
      <c r="B101" s="223" t="s">
        <v>31</v>
      </c>
      <c r="C101" s="296" t="s">
        <v>32</v>
      </c>
      <c r="D101" s="297" t="s">
        <v>211</v>
      </c>
      <c r="E101" s="242"/>
      <c r="F101" s="235"/>
      <c r="G101" s="235"/>
      <c r="H101" s="235"/>
      <c r="I101" s="235"/>
      <c r="N101" s="122" t="s">
        <v>21</v>
      </c>
      <c r="O101" s="305" t="s">
        <v>22</v>
      </c>
      <c r="P101" s="305" t="s">
        <v>23</v>
      </c>
      <c r="Q101" s="305" t="s">
        <v>25</v>
      </c>
      <c r="R101" s="305" t="s">
        <v>26</v>
      </c>
      <c r="S101" s="305" t="s">
        <v>27</v>
      </c>
      <c r="T101" s="305" t="s">
        <v>28</v>
      </c>
      <c r="U101" s="305" t="s">
        <v>29</v>
      </c>
      <c r="V101" s="123" t="s">
        <v>30</v>
      </c>
      <c r="W101" s="121"/>
      <c r="X101" s="121"/>
      <c r="Y101" s="117"/>
    </row>
    <row r="102" spans="1:25" ht="15" customHeight="1" thickBot="1" x14ac:dyDescent="0.3">
      <c r="A102" s="265"/>
      <c r="B102" s="285" t="str" cm="1">
        <f t="array" ref="B102">IFERROR(INDEX($B$30:$B$36,SMALL(IF($E$30:$E$36="PARTNER VÁLLALKOZÁS", ROW($B$30:$B$36)-ROW($B$30)+1),ROWS($B$102:B102))),"")</f>
        <v/>
      </c>
      <c r="C102" s="96"/>
      <c r="D102" s="288" t="s">
        <v>46</v>
      </c>
      <c r="E102" s="235"/>
      <c r="F102" s="235"/>
      <c r="G102" s="235"/>
      <c r="H102" s="235"/>
      <c r="I102" s="235"/>
      <c r="N102" s="131" t="str">
        <f>PARTNER1!B3</f>
        <v/>
      </c>
      <c r="O102" s="132" t="str">
        <f>PARTNER1!C3</f>
        <v/>
      </c>
      <c r="P102" s="132" t="str">
        <f>PARTNER1!D3</f>
        <v/>
      </c>
      <c r="Q102" s="132" t="str">
        <f>PARTNER1!B4</f>
        <v/>
      </c>
      <c r="R102" s="132" t="str">
        <f>PARTNER1!C4</f>
        <v/>
      </c>
      <c r="S102" s="132" t="str">
        <f>PARTNER1!D4</f>
        <v/>
      </c>
      <c r="T102" s="132" t="str">
        <f>PARTNER1!B5</f>
        <v/>
      </c>
      <c r="U102" s="132" t="str">
        <f>PARTNER1!C5</f>
        <v/>
      </c>
      <c r="V102" s="133" t="str">
        <f>PARTNER1!D5</f>
        <v/>
      </c>
      <c r="W102" s="121"/>
      <c r="X102" s="121"/>
      <c r="Y102" s="117"/>
    </row>
    <row r="103" spans="1:25" ht="15" customHeight="1" x14ac:dyDescent="0.25">
      <c r="A103" s="265"/>
      <c r="B103" s="286" t="str" cm="1">
        <f t="array" ref="B103">IFERROR(INDEX($B$30:$B$36,SMALL(IF($E$30:$E$36="PARTNER VÁLLALKOZÁS", ROW($B$30:$B$36)-ROW($B$30)+1),ROWS($B$102:B103))),"")</f>
        <v/>
      </c>
      <c r="C103" s="295"/>
      <c r="D103" s="282" t="s">
        <v>46</v>
      </c>
      <c r="E103" s="235"/>
      <c r="F103" s="235"/>
      <c r="G103" s="235"/>
      <c r="H103" s="235"/>
      <c r="I103" s="23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1"/>
      <c r="X103" s="121"/>
      <c r="Y103" s="117"/>
    </row>
    <row r="104" spans="1:25" ht="15" customHeight="1" x14ac:dyDescent="0.25">
      <c r="A104" s="265"/>
      <c r="B104" s="286" t="str" cm="1">
        <f t="array" ref="B104">IFERROR(INDEX($B$30:$B$36,SMALL(IF($E$30:$E$36="PARTNER VÁLLALKOZÁS", ROW($B$30:$B$36)-ROW($B$30)+1),ROWS($B$102:B104))),"")</f>
        <v/>
      </c>
      <c r="C104" s="295"/>
      <c r="D104" s="282" t="s">
        <v>46</v>
      </c>
      <c r="E104" s="235"/>
      <c r="F104" s="235"/>
      <c r="G104" s="235"/>
      <c r="H104" s="235"/>
      <c r="I104" s="23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1"/>
      <c r="X104" s="121"/>
      <c r="Y104" s="117"/>
    </row>
    <row r="105" spans="1:25" ht="15" customHeight="1" thickBot="1" x14ac:dyDescent="0.3">
      <c r="A105" s="265"/>
      <c r="B105" s="287" t="str" cm="1">
        <f t="array" ref="B105">IFERROR(INDEX($B$30:$B$36,SMALL(IF($E$30:$E$36="PARTNER VÁLLALKOZÁS", ROW($B$30:$B$36)-ROW($B$30)+1),ROWS($B$102:B105))),"")</f>
        <v/>
      </c>
      <c r="C105" s="94"/>
      <c r="D105" s="283" t="s">
        <v>46</v>
      </c>
      <c r="E105" s="235"/>
      <c r="F105" s="235"/>
      <c r="G105" s="235"/>
      <c r="H105" s="235"/>
      <c r="I105" s="23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1"/>
      <c r="X105" s="121"/>
      <c r="Y105" s="117"/>
    </row>
    <row r="106" spans="1:25" ht="15" customHeight="1" x14ac:dyDescent="0.25">
      <c r="A106" s="265"/>
      <c r="B106" s="268"/>
      <c r="C106" s="235"/>
      <c r="D106" s="269"/>
      <c r="E106" s="235"/>
      <c r="F106" s="235"/>
      <c r="G106" s="235"/>
      <c r="H106" s="235"/>
      <c r="I106" s="23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1"/>
      <c r="X106" s="121"/>
      <c r="Y106" s="117"/>
    </row>
    <row r="107" spans="1:25" ht="20.100000000000001" customHeight="1" x14ac:dyDescent="0.25">
      <c r="A107" s="543" t="s">
        <v>203</v>
      </c>
      <c r="B107" s="543"/>
      <c r="C107" s="543"/>
      <c r="D107" s="543"/>
      <c r="E107" s="543"/>
      <c r="F107" s="543"/>
      <c r="G107" s="543"/>
      <c r="H107" s="543"/>
      <c r="I107" s="543"/>
      <c r="N107" s="125"/>
      <c r="O107" s="125"/>
      <c r="P107" s="125"/>
      <c r="Q107" s="125"/>
      <c r="R107" s="125"/>
      <c r="S107" s="125"/>
      <c r="T107" s="125"/>
      <c r="U107" s="125"/>
      <c r="V107" s="125"/>
      <c r="W107" s="121"/>
      <c r="X107" s="121"/>
      <c r="Y107" s="117"/>
    </row>
    <row r="108" spans="1:25" ht="15" customHeight="1" thickBot="1" x14ac:dyDescent="0.3">
      <c r="A108" s="235"/>
      <c r="B108" s="235"/>
      <c r="C108" s="235"/>
      <c r="D108" s="235"/>
      <c r="E108" s="235"/>
      <c r="F108" s="235"/>
      <c r="G108" s="235"/>
      <c r="H108" s="235"/>
      <c r="I108" s="235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17"/>
    </row>
    <row r="109" spans="1:25" ht="15" customHeight="1" thickBot="1" x14ac:dyDescent="0.3">
      <c r="A109" s="235"/>
      <c r="B109" s="636" t="s">
        <v>110</v>
      </c>
      <c r="C109" s="637"/>
      <c r="D109" s="637"/>
      <c r="E109" s="638"/>
      <c r="F109" s="235"/>
      <c r="G109" s="235"/>
      <c r="H109" s="235"/>
      <c r="I109" s="235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17"/>
    </row>
    <row r="110" spans="1:25" x14ac:dyDescent="0.25">
      <c r="A110" s="235"/>
      <c r="B110" s="627" t="s">
        <v>281</v>
      </c>
      <c r="C110" s="628"/>
      <c r="D110" s="628"/>
      <c r="E110" s="629"/>
      <c r="F110" s="235"/>
      <c r="G110" s="235"/>
      <c r="H110" s="235"/>
      <c r="I110" s="235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17"/>
    </row>
    <row r="111" spans="1:25" ht="185.25" customHeight="1" thickBot="1" x14ac:dyDescent="0.3">
      <c r="A111" s="235"/>
      <c r="B111" s="630"/>
      <c r="C111" s="631"/>
      <c r="D111" s="631"/>
      <c r="E111" s="632"/>
      <c r="F111" s="235"/>
      <c r="G111" s="235"/>
      <c r="H111" s="235"/>
      <c r="I111" s="235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17"/>
    </row>
    <row r="112" spans="1:25" ht="15" customHeight="1" thickBot="1" x14ac:dyDescent="0.3">
      <c r="A112" s="235"/>
      <c r="B112" s="266"/>
      <c r="C112" s="266"/>
      <c r="D112" s="266"/>
      <c r="E112" s="266"/>
      <c r="F112" s="235"/>
      <c r="G112" s="235"/>
      <c r="H112" s="235"/>
      <c r="I112" s="235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17"/>
    </row>
    <row r="113" spans="1:25" ht="30.6" customHeight="1" thickBot="1" x14ac:dyDescent="0.3">
      <c r="A113" s="235"/>
      <c r="B113" s="633"/>
      <c r="C113" s="634"/>
      <c r="D113" s="634"/>
      <c r="E113" s="635"/>
      <c r="F113" s="235"/>
      <c r="G113" s="235"/>
      <c r="H113" s="235"/>
      <c r="I113" s="235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17"/>
    </row>
    <row r="114" spans="1:25" ht="15" customHeight="1" thickBot="1" x14ac:dyDescent="0.3">
      <c r="A114" s="235"/>
      <c r="B114" s="266"/>
      <c r="C114" s="266"/>
      <c r="D114" s="266"/>
      <c r="E114" s="266"/>
      <c r="F114" s="235"/>
      <c r="G114" s="235"/>
      <c r="H114" s="235"/>
      <c r="I114" s="235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17"/>
    </row>
    <row r="115" spans="1:25" ht="30.75" thickBot="1" x14ac:dyDescent="0.3">
      <c r="A115" s="235"/>
      <c r="B115" s="304" t="s">
        <v>109</v>
      </c>
      <c r="C115" s="270" t="s">
        <v>103</v>
      </c>
      <c r="D115" s="270" t="s">
        <v>105</v>
      </c>
      <c r="E115" s="639" t="s">
        <v>106</v>
      </c>
      <c r="F115" s="639"/>
      <c r="G115" s="301" t="s">
        <v>139</v>
      </c>
      <c r="H115" s="271" t="s">
        <v>181</v>
      </c>
      <c r="I115" s="235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17"/>
    </row>
    <row r="116" spans="1:25" ht="39.950000000000003" customHeight="1" x14ac:dyDescent="0.25">
      <c r="A116" s="235"/>
      <c r="B116" s="436"/>
      <c r="C116" s="428"/>
      <c r="D116" s="475" t="str">
        <f>IF(C116="","",IF(C116&lt;25%,"",IF(AND(C116&gt;=25%,C116&lt;=50%),"PARTNER VÁLLALKOZÁS",IF(C116&gt;50%,"KAPCSOLÓDÓ VÁLLALKOZÁS",""))))</f>
        <v/>
      </c>
      <c r="E116" s="642" t="str">
        <f>IF(AND(B116="",C116&lt;&gt;""),"Kérjük adja meg a vállalkozás megnevezését is!",IF(AND(B116="",C116=""),"",IF(AND(C116&lt;&gt;"",C116&lt;25%)=TRUE,"Csak a 25%-ot elérő tulajdoni hányaddal vagy szavazati joggal rendelkező tulajdonosokat szükséges feltüntetni.",IF(AND(B116&lt;&gt;"",C116=""),"Kérjük adja meg a befolyás mértékét is!",IF(H116=0,"Kérjük adja meg a vállalkozás nevét a releváns KÉK munkalapon!",IF(B116&lt;&gt;H116,"A releváns KÉK MUNKALAPON nem a megfelelő vállalkozás adatai szerepelnek, kérjük javítsa!",""))))))</f>
        <v/>
      </c>
      <c r="F116" s="642"/>
      <c r="G116" s="476" t="str">
        <f>IF(D116="","",IF(D116="partner vállalkozás","Erre a vállalkozásra nézve töltse ki a Partner KÉK "&amp;COUNTIF($D$116:D116,"partner vállalkozás")&amp;" munkalapot",IF(D116="kapcsolódó vállalkozás","Erre a vállalkozásra nézve töltse ki a Kapcsolódó KÉK "&amp; COUNTIF($D$116:D116,"kapcsolódó vállalkozás") &amp; " megnevezésű munkalapot","")))</f>
        <v/>
      </c>
      <c r="H116" s="477" t="str">
        <f>IF(B116="","",VLOOKUP(IF(D116="","",IF(D116="partner vállalkozás","Partner KÉK "&amp;COUNTIF(D$116:$D116,"partner vállalkozás"),IF(D116="kapcsolódó vállalkozás","Kapcsolódó KÉK "&amp; COUNTIF(D$116:$D116,"kapcsolódó vállalkozás"),""))),Segédtábla!A:B,2,0))</f>
        <v/>
      </c>
      <c r="I116" s="235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17"/>
    </row>
    <row r="117" spans="1:25" ht="39.950000000000003" customHeight="1" x14ac:dyDescent="0.25">
      <c r="A117" s="235"/>
      <c r="B117" s="80"/>
      <c r="C117" s="29"/>
      <c r="D117" s="272" t="str">
        <f t="shared" ref="D117:D135" si="8">IF(C117="","",IF(C117&lt;25%,"",IF(AND(C117&gt;=25%,C117&lt;=50%),"PARTNER VÁLLALKOZÁS",IF(C117&gt;50%,"KAPCSOLÓDÓ VÁLLALKOZÁS",""))))</f>
        <v/>
      </c>
      <c r="E117" s="564" t="str">
        <f t="shared" ref="E117:E135" si="9">IF(AND(B117="",C117&lt;&gt;""),"Kérjük adja meg a vállalkozás megnevezését is!",IF(AND(B117="",C117=""),"",IF(AND(C117&lt;&gt;"",C117&lt;25%)=TRUE,"Csak a 25%-ot elérő tulajdoni hányaddal vagy szavazati joggal rendelkező tulajdonosokat szükséges feltüntetni.",IF(AND(B117&lt;&gt;"",C117=""),"Kérjük adja meg a befolyás mértékét is!",IF(H117=0,"Kérjük adja meg a vállalkozás nevét a releváns KÉK munkalapon!",IF(B117&lt;&gt;H117,"A releváns KÉK MUNKALAPON nem a megfelelő vállalkozás adatai szerepelnek, kérjük javítsa!",""))))))</f>
        <v/>
      </c>
      <c r="F117" s="564"/>
      <c r="G117" s="273" t="str">
        <f>IF(D117="","",IF(D117="partner vállalkozás","Erre a vállalkozásra nézve töltse ki a Partner KÉK "&amp;COUNTIF($D$116:D117,"partner vállalkozás")&amp;" munkalapot",IF(D117="kapcsolódó vállalkozás","Erre a vállalkozásra nézve töltse ki a Kapcsolódó KÉK "&amp; COUNTIF($D$116:D117,"kapcsolódó vállalkozás") &amp; " megnevezésű munkalapot","")))</f>
        <v/>
      </c>
      <c r="H117" s="274" t="str">
        <f>IF(B117="","",VLOOKUP(IF(D117="","",IF(D117="partner vállalkozás","Partner KÉK "&amp;COUNTIF(D$116:$D117,"partner vállalkozás"),IF(D117="kapcsolódó vállalkozás","Kapcsolódó KÉK "&amp; COUNTIF(D$116:$D117,"kapcsolódó vállalkozás"),""))),Segédtábla!A:B,2,0))</f>
        <v/>
      </c>
      <c r="I117" s="235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17"/>
    </row>
    <row r="118" spans="1:25" ht="39.950000000000003" customHeight="1" x14ac:dyDescent="0.25">
      <c r="A118" s="235"/>
      <c r="B118" s="80"/>
      <c r="C118" s="29"/>
      <c r="D118" s="272" t="str">
        <f t="shared" si="8"/>
        <v/>
      </c>
      <c r="E118" s="564" t="str">
        <f t="shared" si="9"/>
        <v/>
      </c>
      <c r="F118" s="564"/>
      <c r="G118" s="273" t="str">
        <f>IF(D118="","",IF(D118="partner vállalkozás","Erre a vállalkozásra nézve töltse ki a Partner KÉK "&amp;COUNTIF($D$116:D118,"partner vállalkozás")&amp;" munkalapot",IF(D118="kapcsolódó vállalkozás","Erre a vállalkozásra nézve töltse ki a Kapcsolódó KÉK "&amp; COUNTIF($D$116:D118,"kapcsolódó vállalkozás") &amp; " megnevezésű munkalapot","")))</f>
        <v/>
      </c>
      <c r="H118" s="274" t="str">
        <f>IF(B118="","",VLOOKUP(IF(D118="","",IF(D118="partner vállalkozás","Partner KÉK "&amp;COUNTIF(D$116:$D118,"partner vállalkozás"),IF(D118="kapcsolódó vállalkozás","Kapcsolódó KÉK "&amp; COUNTIF(D$116:$D118,"kapcsolódó vállalkozás"),""))),Segédtábla!A:B,2,0))</f>
        <v/>
      </c>
      <c r="I118" s="235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17"/>
    </row>
    <row r="119" spans="1:25" ht="39.950000000000003" customHeight="1" x14ac:dyDescent="0.25">
      <c r="A119" s="235"/>
      <c r="B119" s="80"/>
      <c r="C119" s="29"/>
      <c r="D119" s="272" t="str">
        <f t="shared" si="8"/>
        <v/>
      </c>
      <c r="E119" s="564" t="str">
        <f t="shared" si="9"/>
        <v/>
      </c>
      <c r="F119" s="564"/>
      <c r="G119" s="273" t="str">
        <f>IF(D119="","",IF(D119="partner vállalkozás","Erre a vállalkozásra nézve töltse ki a Partner KÉK "&amp;COUNTIF($D$116:D119,"partner vállalkozás")&amp;" munkalapot",IF(D119="kapcsolódó vállalkozás","Erre a vállalkozásra nézve töltse ki a Kapcsolódó KÉK "&amp; COUNTIF($D$116:D119,"kapcsolódó vállalkozás") &amp; " megnevezésű munkalapot","")))</f>
        <v/>
      </c>
      <c r="H119" s="274" t="str">
        <f>IF(B119="","",VLOOKUP(IF(D119="","",IF(D119="partner vállalkozás","Partner KÉK "&amp;COUNTIF(D$116:$D119,"partner vállalkozás"),IF(D119="kapcsolódó vállalkozás","Kapcsolódó KÉK "&amp; COUNTIF(D$116:$D119,"kapcsolódó vállalkozás"),""))),Segédtábla!A:B,2,0))</f>
        <v/>
      </c>
      <c r="I119" s="235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17"/>
    </row>
    <row r="120" spans="1:25" ht="39.950000000000003" customHeight="1" x14ac:dyDescent="0.25">
      <c r="A120" s="235"/>
      <c r="B120" s="81"/>
      <c r="C120" s="89"/>
      <c r="D120" s="272" t="str">
        <f t="shared" si="8"/>
        <v/>
      </c>
      <c r="E120" s="564" t="str">
        <f t="shared" si="9"/>
        <v/>
      </c>
      <c r="F120" s="564"/>
      <c r="G120" s="273" t="str">
        <f>IF(D120="","",IF(D120="partner vállalkozás","Erre a vállalkozásra nézve töltse ki a Partner KÉK "&amp;COUNTIF($D$116:D120,"partner vállalkozás")&amp;" munkalapot",IF(D120="kapcsolódó vállalkozás","Erre a vállalkozásra nézve töltse ki a Kapcsolódó KÉK "&amp; COUNTIF($D$116:D120,"kapcsolódó vállalkozás") &amp; " megnevezésű munkalapot","")))</f>
        <v/>
      </c>
      <c r="H120" s="274" t="str">
        <f>IF(B120="","",VLOOKUP(IF(D120="","",IF(D120="partner vállalkozás","Partner KÉK "&amp;COUNTIF(D$116:$D120,"partner vállalkozás"),IF(D120="kapcsolódó vállalkozás","Kapcsolódó KÉK "&amp; COUNTIF(D$116:$D120,"kapcsolódó vállalkozás"),""))),Segédtábla!A:B,2,0))</f>
        <v/>
      </c>
      <c r="I120" s="235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17"/>
    </row>
    <row r="121" spans="1:25" ht="39.950000000000003" customHeight="1" x14ac:dyDescent="0.25">
      <c r="A121" s="235"/>
      <c r="B121" s="81"/>
      <c r="C121" s="89"/>
      <c r="D121" s="272" t="str">
        <f t="shared" si="8"/>
        <v/>
      </c>
      <c r="E121" s="564" t="str">
        <f t="shared" si="9"/>
        <v/>
      </c>
      <c r="F121" s="564"/>
      <c r="G121" s="273" t="str">
        <f>IF(D121="","",IF(D121="partner vállalkozás","Erre a vállalkozásra nézve töltse ki a Partner KÉK "&amp;COUNTIF($D$116:D121,"partner vállalkozás")&amp;" munkalapot",IF(D121="kapcsolódó vállalkozás","Erre a vállalkozásra nézve töltse ki a Kapcsolódó KÉK "&amp; COUNTIF($D$116:D121,"kapcsolódó vállalkozás") &amp; " megnevezésű munkalapot","")))</f>
        <v/>
      </c>
      <c r="H121" s="274" t="str">
        <f>IF(B121="","",VLOOKUP(IF(D121="","",IF(D121="partner vállalkozás","Partner KÉK "&amp;COUNTIF(D$116:$D121,"partner vállalkozás"),IF(D121="kapcsolódó vállalkozás","Kapcsolódó KÉK "&amp; COUNTIF(D$116:$D121,"kapcsolódó vállalkozás"),""))),Segédtábla!A:B,2,0))</f>
        <v/>
      </c>
      <c r="I121" s="235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17"/>
    </row>
    <row r="122" spans="1:25" ht="39.950000000000003" customHeight="1" x14ac:dyDescent="0.25">
      <c r="A122" s="235"/>
      <c r="B122" s="81"/>
      <c r="C122" s="89"/>
      <c r="D122" s="272" t="str">
        <f t="shared" si="8"/>
        <v/>
      </c>
      <c r="E122" s="564" t="str">
        <f t="shared" si="9"/>
        <v/>
      </c>
      <c r="F122" s="564"/>
      <c r="G122" s="273" t="str">
        <f>IF(D122="","",IF(D122="partner vállalkozás","Erre a vállalkozásra nézve töltse ki a Partner KÉK "&amp;COUNTIF($D$116:D122,"partner vállalkozás")&amp;" munkalapot",IF(D122="kapcsolódó vállalkozás","Erre a vállalkozásra nézve töltse ki a Kapcsolódó KÉK "&amp; COUNTIF($D$116:D122,"kapcsolódó vállalkozás") &amp; " megnevezésű munkalapot","")))</f>
        <v/>
      </c>
      <c r="H122" s="274" t="str">
        <f>IF(B122="","",VLOOKUP(IF(D122="","",IF(D122="partner vállalkozás","Partner KÉK "&amp;COUNTIF(D$116:$D122,"partner vállalkozás"),IF(D122="kapcsolódó vállalkozás","Kapcsolódó KÉK "&amp; COUNTIF(D$116:$D122,"kapcsolódó vállalkozás"),""))),Segédtábla!A:B,2,0))</f>
        <v/>
      </c>
      <c r="I122" s="235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17"/>
    </row>
    <row r="123" spans="1:25" ht="39.950000000000003" customHeight="1" x14ac:dyDescent="0.25">
      <c r="A123" s="235"/>
      <c r="B123" s="81"/>
      <c r="C123" s="89"/>
      <c r="D123" s="272" t="str">
        <f t="shared" si="8"/>
        <v/>
      </c>
      <c r="E123" s="564" t="str">
        <f t="shared" si="9"/>
        <v/>
      </c>
      <c r="F123" s="564"/>
      <c r="G123" s="273" t="str">
        <f>IF(D123="","",IF(D123="partner vállalkozás","Erre a vállalkozásra nézve töltse ki a Partner KÉK "&amp;COUNTIF($D$116:D123,"partner vállalkozás")&amp;" munkalapot",IF(D123="kapcsolódó vállalkozás","Erre a vállalkozásra nézve töltse ki a Kapcsolódó KÉK "&amp; COUNTIF($D$116:D123,"kapcsolódó vállalkozás") &amp; " megnevezésű munkalapot","")))</f>
        <v/>
      </c>
      <c r="H123" s="274" t="str">
        <f>IF(B123="","",VLOOKUP(IF(D123="","",IF(D123="partner vállalkozás","Partner KÉK "&amp;COUNTIF(D$116:$D123,"partner vállalkozás"),IF(D123="kapcsolódó vállalkozás","Kapcsolódó KÉK "&amp; COUNTIF(D$116:$D123,"kapcsolódó vállalkozás"),""))),Segédtábla!A:B,2,0))</f>
        <v/>
      </c>
      <c r="I123" s="235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17"/>
    </row>
    <row r="124" spans="1:25" ht="39.950000000000003" customHeight="1" x14ac:dyDescent="0.25">
      <c r="A124" s="235"/>
      <c r="B124" s="81"/>
      <c r="C124" s="89"/>
      <c r="D124" s="272" t="str">
        <f t="shared" si="8"/>
        <v/>
      </c>
      <c r="E124" s="564" t="str">
        <f t="shared" si="9"/>
        <v/>
      </c>
      <c r="F124" s="564"/>
      <c r="G124" s="273" t="str">
        <f>IF(D124="","",IF(D124="partner vállalkozás","Erre a vállalkozásra nézve töltse ki a Partner KÉK "&amp;COUNTIF($D$116:D124,"partner vállalkozás")&amp;" munkalapot",IF(D124="kapcsolódó vállalkozás","Erre a vállalkozásra nézve töltse ki a Kapcsolódó KÉK "&amp; COUNTIF($D$116:D124,"kapcsolódó vállalkozás") &amp; " megnevezésű munkalapot","")))</f>
        <v/>
      </c>
      <c r="H124" s="274" t="str">
        <f>IF(B124="","",VLOOKUP(IF(D124="","",IF(D124="partner vállalkozás","Partner KÉK "&amp;COUNTIF(D$116:$D124,"partner vállalkozás"),IF(D124="kapcsolódó vállalkozás","Kapcsolódó KÉK "&amp; COUNTIF(D$116:$D124,"kapcsolódó vállalkozás"),""))),Segédtábla!A:B,2,0))</f>
        <v/>
      </c>
      <c r="I124" s="235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17"/>
    </row>
    <row r="125" spans="1:25" ht="39.950000000000003" customHeight="1" x14ac:dyDescent="0.25">
      <c r="A125" s="235"/>
      <c r="B125" s="81"/>
      <c r="C125" s="89"/>
      <c r="D125" s="272" t="str">
        <f t="shared" si="8"/>
        <v/>
      </c>
      <c r="E125" s="564" t="str">
        <f t="shared" si="9"/>
        <v/>
      </c>
      <c r="F125" s="564"/>
      <c r="G125" s="273" t="str">
        <f>IF(D125="","",IF(D125="partner vállalkozás","Erre a vállalkozásra nézve töltse ki a Partner KÉK "&amp;COUNTIF($D$116:D125,"partner vállalkozás")&amp;" munkalapot",IF(D125="kapcsolódó vállalkozás","Erre a vállalkozásra nézve töltse ki a Kapcsolódó KÉK "&amp; COUNTIF($D$116:D125,"kapcsolódó vállalkozás") &amp; " megnevezésű munkalapot","")))</f>
        <v/>
      </c>
      <c r="H125" s="274" t="str">
        <f>IF(B125="","",VLOOKUP(IF(D125="","",IF(D125="partner vállalkozás","Partner KÉK "&amp;COUNTIF(D$116:$D125,"partner vállalkozás"),IF(D125="kapcsolódó vállalkozás","Kapcsolódó KÉK "&amp; COUNTIF(D$116:$D125,"kapcsolódó vállalkozás"),""))),Segédtábla!A:B,2,0))</f>
        <v/>
      </c>
      <c r="I125" s="235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17"/>
    </row>
    <row r="126" spans="1:25" ht="39.950000000000003" customHeight="1" x14ac:dyDescent="0.25">
      <c r="A126" s="235"/>
      <c r="B126" s="81"/>
      <c r="C126" s="89"/>
      <c r="D126" s="272" t="str">
        <f t="shared" si="8"/>
        <v/>
      </c>
      <c r="E126" s="564" t="str">
        <f t="shared" si="9"/>
        <v/>
      </c>
      <c r="F126" s="564"/>
      <c r="G126" s="273" t="str">
        <f>IF(D126="","",IF(D126="partner vállalkozás","Erre a vállalkozásra nézve töltse ki a Partner KÉK "&amp;COUNTIF($D$116:D126,"partner vállalkozás")&amp;" munkalapot",IF(D126="kapcsolódó vállalkozás","Erre a vállalkozásra nézve töltse ki a Kapcsolódó KÉK "&amp; COUNTIF($D$116:D126,"kapcsolódó vállalkozás") &amp; " megnevezésű munkalapot","")))</f>
        <v/>
      </c>
      <c r="H126" s="274" t="str">
        <f>IF(B126="","",VLOOKUP(IF(D126="","",IF(D126="partner vállalkozás","Partner KÉK "&amp;COUNTIF(D$116:$D126,"partner vállalkozás"),IF(D126="kapcsolódó vállalkozás","Kapcsolódó KÉK "&amp; COUNTIF(D$116:$D126,"kapcsolódó vállalkozás"),""))),Segédtábla!A:B,2,0))</f>
        <v/>
      </c>
      <c r="I126" s="235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17"/>
    </row>
    <row r="127" spans="1:25" ht="39.950000000000003" customHeight="1" x14ac:dyDescent="0.25">
      <c r="A127" s="235"/>
      <c r="B127" s="81"/>
      <c r="C127" s="89"/>
      <c r="D127" s="272" t="str">
        <f t="shared" si="8"/>
        <v/>
      </c>
      <c r="E127" s="564" t="str">
        <f t="shared" si="9"/>
        <v/>
      </c>
      <c r="F127" s="564"/>
      <c r="G127" s="273" t="str">
        <f>IF(D127="","",IF(D127="partner vállalkozás","Erre a vállalkozásra nézve töltse ki a Partner KÉK "&amp;COUNTIF($D$116:D127,"partner vállalkozás")&amp;" munkalapot",IF(D127="kapcsolódó vállalkozás","Erre a vállalkozásra nézve töltse ki a Kapcsolódó KÉK "&amp; COUNTIF($D$116:D127,"kapcsolódó vállalkozás") &amp; " megnevezésű munkalapot","")))</f>
        <v/>
      </c>
      <c r="H127" s="274" t="str">
        <f>IF(B127="","",VLOOKUP(IF(D127="","",IF(D127="partner vállalkozás","Partner KÉK "&amp;COUNTIF(D$116:$D127,"partner vállalkozás"),IF(D127="kapcsolódó vállalkozás","Kapcsolódó KÉK "&amp; COUNTIF(D$116:$D127,"kapcsolódó vállalkozás"),""))),Segédtábla!A:B,2,0))</f>
        <v/>
      </c>
      <c r="I127" s="235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17"/>
    </row>
    <row r="128" spans="1:25" ht="39.950000000000003" customHeight="1" x14ac:dyDescent="0.25">
      <c r="A128" s="235"/>
      <c r="B128" s="81"/>
      <c r="C128" s="89"/>
      <c r="D128" s="272" t="str">
        <f t="shared" si="8"/>
        <v/>
      </c>
      <c r="E128" s="564" t="str">
        <f t="shared" si="9"/>
        <v/>
      </c>
      <c r="F128" s="564"/>
      <c r="G128" s="273" t="str">
        <f>IF(D128="","",IF(D128="partner vállalkozás","Erre a vállalkozásra nézve töltse ki a Partner KÉK "&amp;COUNTIF($D$116:D128,"partner vállalkozás")&amp;" munkalapot",IF(D128="kapcsolódó vállalkozás","Erre a vállalkozásra nézve töltse ki a Kapcsolódó KÉK "&amp; COUNTIF($D$116:D128,"kapcsolódó vállalkozás") &amp; " megnevezésű munkalapot","")))</f>
        <v/>
      </c>
      <c r="H128" s="274" t="str">
        <f>IF(B128="","",VLOOKUP(IF(D128="","",IF(D128="partner vállalkozás","Partner KÉK "&amp;COUNTIF(D$116:$D128,"partner vállalkozás"),IF(D128="kapcsolódó vállalkozás","Kapcsolódó KÉK "&amp; COUNTIF(D$116:$D128,"kapcsolódó vállalkozás"),""))),Segédtábla!A:B,2,0))</f>
        <v/>
      </c>
      <c r="I128" s="235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17"/>
    </row>
    <row r="129" spans="1:25" ht="39.950000000000003" customHeight="1" x14ac:dyDescent="0.25">
      <c r="A129" s="235"/>
      <c r="B129" s="81"/>
      <c r="C129" s="89"/>
      <c r="D129" s="272" t="str">
        <f t="shared" si="8"/>
        <v/>
      </c>
      <c r="E129" s="564" t="str">
        <f t="shared" si="9"/>
        <v/>
      </c>
      <c r="F129" s="564"/>
      <c r="G129" s="273" t="str">
        <f>IF(D129="","",IF(D129="partner vállalkozás","Erre a vállalkozásra nézve töltse ki a Partner KÉK "&amp;COUNTIF($D$116:D129,"partner vállalkozás")&amp;" munkalapot",IF(D129="kapcsolódó vállalkozás","Erre a vállalkozásra nézve töltse ki a Kapcsolódó KÉK "&amp; COUNTIF($D$116:D129,"kapcsolódó vállalkozás") &amp; " megnevezésű munkalapot","")))</f>
        <v/>
      </c>
      <c r="H129" s="274" t="str">
        <f>IF(B129="","",VLOOKUP(IF(D129="","",IF(D129="partner vállalkozás","Partner KÉK "&amp;COUNTIF(D$116:$D129,"partner vállalkozás"),IF(D129="kapcsolódó vállalkozás","Kapcsolódó KÉK "&amp; COUNTIF(D$116:$D129,"kapcsolódó vállalkozás"),""))),Segédtábla!A:B,2,0))</f>
        <v/>
      </c>
      <c r="I129" s="235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17"/>
    </row>
    <row r="130" spans="1:25" ht="39.950000000000003" customHeight="1" x14ac:dyDescent="0.25">
      <c r="A130" s="235"/>
      <c r="B130" s="81"/>
      <c r="C130" s="89"/>
      <c r="D130" s="272" t="str">
        <f t="shared" si="8"/>
        <v/>
      </c>
      <c r="E130" s="564" t="str">
        <f t="shared" si="9"/>
        <v/>
      </c>
      <c r="F130" s="564"/>
      <c r="G130" s="273" t="str">
        <f>IF(D130="","",IF(D130="partner vállalkozás","Erre a vállalkozásra nézve töltse ki a Partner KÉK "&amp;COUNTIF($D$116:D130,"partner vállalkozás")&amp;" munkalapot",IF(D130="kapcsolódó vállalkozás","Erre a vállalkozásra nézve töltse ki a Kapcsolódó KÉK "&amp; COUNTIF($D$116:D130,"kapcsolódó vállalkozás") &amp; " megnevezésű munkalapot","")))</f>
        <v/>
      </c>
      <c r="H130" s="274" t="str">
        <f>IF(B130="","",VLOOKUP(IF(D130="","",IF(D130="partner vállalkozás","Partner KÉK "&amp;COUNTIF(D$116:$D130,"partner vállalkozás"),IF(D130="kapcsolódó vállalkozás","Kapcsolódó KÉK "&amp; COUNTIF(D$116:$D130,"kapcsolódó vállalkozás"),""))),Segédtábla!A:B,2,0))</f>
        <v/>
      </c>
      <c r="I130" s="235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17"/>
    </row>
    <row r="131" spans="1:25" ht="39.950000000000003" customHeight="1" x14ac:dyDescent="0.25">
      <c r="A131" s="235"/>
      <c r="B131" s="81"/>
      <c r="C131" s="89"/>
      <c r="D131" s="272" t="str">
        <f t="shared" si="8"/>
        <v/>
      </c>
      <c r="E131" s="564" t="str">
        <f t="shared" si="9"/>
        <v/>
      </c>
      <c r="F131" s="564"/>
      <c r="G131" s="273" t="str">
        <f>IF(D131="","",IF(D131="partner vállalkozás","Erre a vállalkozásra nézve töltse ki a Partner KÉK "&amp;COUNTIF($D$116:D131,"partner vállalkozás")&amp;" munkalapot",IF(D131="kapcsolódó vállalkozás","Erre a vállalkozásra nézve töltse ki a Kapcsolódó KÉK "&amp; COUNTIF($D$116:D131,"kapcsolódó vállalkozás") &amp; " megnevezésű munkalapot","")))</f>
        <v/>
      </c>
      <c r="H131" s="274" t="str">
        <f>IF(B131="","",VLOOKUP(IF(D131="","",IF(D131="partner vállalkozás","Partner KÉK "&amp;COUNTIF(D$116:$D131,"partner vállalkozás"),IF(D131="kapcsolódó vállalkozás","Kapcsolódó KÉK "&amp; COUNTIF(D$116:$D131,"kapcsolódó vállalkozás"),""))),Segédtábla!A:B,2,0))</f>
        <v/>
      </c>
      <c r="I131" s="235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17"/>
    </row>
    <row r="132" spans="1:25" ht="39.950000000000003" customHeight="1" x14ac:dyDescent="0.25">
      <c r="A132" s="235"/>
      <c r="B132" s="81"/>
      <c r="C132" s="89"/>
      <c r="D132" s="272" t="str">
        <f t="shared" si="8"/>
        <v/>
      </c>
      <c r="E132" s="564" t="str">
        <f t="shared" si="9"/>
        <v/>
      </c>
      <c r="F132" s="564"/>
      <c r="G132" s="273" t="str">
        <f>IF(D132="","",IF(D132="partner vállalkozás","Erre a vállalkozásra nézve töltse ki a Partner KÉK "&amp;COUNTIF($D$116:D132,"partner vállalkozás")&amp;" munkalapot",IF(D132="kapcsolódó vállalkozás","Erre a vállalkozásra nézve töltse ki a Kapcsolódó KÉK "&amp; COUNTIF($D$116:D132,"kapcsolódó vállalkozás") &amp; " megnevezésű munkalapot","")))</f>
        <v/>
      </c>
      <c r="H132" s="274" t="str">
        <f>IF(B132="","",VLOOKUP(IF(D132="","",IF(D132="partner vállalkozás","Partner KÉK "&amp;COUNTIF(D$116:$D132,"partner vállalkozás"),IF(D132="kapcsolódó vállalkozás","Kapcsolódó KÉK "&amp; COUNTIF(D$116:$D132,"kapcsolódó vállalkozás"),""))),Segédtábla!A:B,2,0))</f>
        <v/>
      </c>
      <c r="I132" s="235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17"/>
    </row>
    <row r="133" spans="1:25" ht="39.950000000000003" customHeight="1" x14ac:dyDescent="0.25">
      <c r="A133" s="235"/>
      <c r="B133" s="81"/>
      <c r="C133" s="89"/>
      <c r="D133" s="272" t="str">
        <f t="shared" si="8"/>
        <v/>
      </c>
      <c r="E133" s="564" t="str">
        <f t="shared" si="9"/>
        <v/>
      </c>
      <c r="F133" s="564"/>
      <c r="G133" s="273" t="str">
        <f>IF(D133="","",IF(D133="partner vállalkozás","Erre a vállalkozásra nézve töltse ki a Partner KÉK "&amp;COUNTIF($D$116:D133,"partner vállalkozás")&amp;" munkalapot",IF(D133="kapcsolódó vállalkozás","Erre a vállalkozásra nézve töltse ki a Kapcsolódó KÉK "&amp; COUNTIF($D$116:D133,"kapcsolódó vállalkozás") &amp; " megnevezésű munkalapot","")))</f>
        <v/>
      </c>
      <c r="H133" s="274" t="str">
        <f>IF(B133="","",VLOOKUP(IF(D133="","",IF(D133="partner vállalkozás","Partner KÉK "&amp;COUNTIF(D$116:$D133,"partner vállalkozás"),IF(D133="kapcsolódó vállalkozás","Kapcsolódó KÉK "&amp; COUNTIF(D$116:$D133,"kapcsolódó vállalkozás"),""))),Segédtábla!A:B,2,0))</f>
        <v/>
      </c>
      <c r="I133" s="235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17"/>
    </row>
    <row r="134" spans="1:25" ht="39.950000000000003" customHeight="1" x14ac:dyDescent="0.25">
      <c r="A134" s="235"/>
      <c r="B134" s="81"/>
      <c r="C134" s="89"/>
      <c r="D134" s="272" t="str">
        <f t="shared" si="8"/>
        <v/>
      </c>
      <c r="E134" s="564" t="str">
        <f t="shared" si="9"/>
        <v/>
      </c>
      <c r="F134" s="564"/>
      <c r="G134" s="273" t="str">
        <f>IF(D134="","",IF(D134="partner vállalkozás","Erre a vállalkozásra nézve töltse ki a Partner KÉK "&amp;COUNTIF($D$116:D134,"partner vállalkozás")&amp;" munkalapot",IF(D134="kapcsolódó vállalkozás","Erre a vállalkozásra nézve töltse ki a Kapcsolódó KÉK "&amp; COUNTIF($D$116:D134,"kapcsolódó vállalkozás") &amp; " megnevezésű munkalapot","")))</f>
        <v/>
      </c>
      <c r="H134" s="274" t="str">
        <f>IF(B134="","",VLOOKUP(IF(D134="","",IF(D134="partner vállalkozás","Partner KÉK "&amp;COUNTIF(D$116:$D134,"partner vállalkozás"),IF(D134="kapcsolódó vállalkozás","Kapcsolódó KÉK "&amp; COUNTIF(D$116:$D134,"kapcsolódó vállalkozás"),""))),Segédtábla!A:B,2,0))</f>
        <v/>
      </c>
      <c r="I134" s="235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17"/>
    </row>
    <row r="135" spans="1:25" ht="39.950000000000003" customHeight="1" thickBot="1" x14ac:dyDescent="0.3">
      <c r="A135" s="235"/>
      <c r="B135" s="82"/>
      <c r="C135" s="90"/>
      <c r="D135" s="275" t="str">
        <f t="shared" si="8"/>
        <v/>
      </c>
      <c r="E135" s="657" t="str">
        <f t="shared" si="9"/>
        <v/>
      </c>
      <c r="F135" s="657"/>
      <c r="G135" s="276" t="str">
        <f>IF(D135="","",IF(D135="partner vállalkozás","Erre a vállalkozásra nézve töltse ki a Partner KÉK "&amp;COUNTIF($D$116:D135,"partner vállalkozás")&amp;" munkalapot",IF(D135="kapcsolódó vállalkozás","Erre a vállalkozásra nézve töltse ki a Kapcsolódó KÉK "&amp; COUNTIF($D$116:D135,"kapcsolódó vállalkozás") &amp; " megnevezésű munkalapot","")))</f>
        <v/>
      </c>
      <c r="H135" s="277" t="str">
        <f>IF(B135="","",VLOOKUP(IF(D135="","",IF(D135="partner vállalkozás","Partner KÉK "&amp;COUNTIF(D$116:$D135,"partner vállalkozás"),IF(D135="kapcsolódó vállalkozás","Kapcsolódó KÉK "&amp; COUNTIF(D$116:$D135,"kapcsolódó vállalkozás"),""))),Segédtábla!A:B,2,0))</f>
        <v/>
      </c>
      <c r="I135" s="235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17"/>
    </row>
    <row r="136" spans="1:25" ht="15" customHeight="1" thickBot="1" x14ac:dyDescent="0.3">
      <c r="A136" s="235"/>
      <c r="B136" s="235"/>
      <c r="C136" s="235"/>
      <c r="D136" s="235"/>
      <c r="E136" s="235"/>
      <c r="F136" s="235"/>
      <c r="G136" s="235"/>
      <c r="H136" s="235"/>
      <c r="I136" s="235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17"/>
    </row>
    <row r="137" spans="1:25" ht="15" customHeight="1" thickBot="1" x14ac:dyDescent="0.3">
      <c r="A137" s="235"/>
      <c r="B137" s="655" t="s">
        <v>111</v>
      </c>
      <c r="C137" s="656"/>
      <c r="D137" s="293"/>
      <c r="E137" s="293"/>
      <c r="F137" s="293"/>
      <c r="G137" s="235"/>
      <c r="H137" s="235"/>
      <c r="I137" s="235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17"/>
    </row>
    <row r="138" spans="1:25" ht="15" customHeight="1" x14ac:dyDescent="0.25">
      <c r="A138" s="235"/>
      <c r="B138" s="289" t="s">
        <v>112</v>
      </c>
      <c r="C138" s="290">
        <f>COUNTIF($D$116:$D$135,"Kapcsolódó Vállalkozás")</f>
        <v>0</v>
      </c>
      <c r="D138" s="293"/>
      <c r="E138" s="293"/>
      <c r="F138" s="293"/>
      <c r="G138" s="235"/>
      <c r="H138" s="235"/>
      <c r="I138" s="235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17"/>
    </row>
    <row r="139" spans="1:25" ht="15" customHeight="1" thickBot="1" x14ac:dyDescent="0.3">
      <c r="A139" s="235"/>
      <c r="B139" s="291" t="s">
        <v>113</v>
      </c>
      <c r="C139" s="292">
        <f>COUNTIF($D$116:$D$135,"Partner Vállalkozás")</f>
        <v>0</v>
      </c>
      <c r="D139" s="293"/>
      <c r="E139" s="293"/>
      <c r="F139" s="293"/>
      <c r="G139" s="235"/>
      <c r="H139" s="235"/>
      <c r="I139" s="235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17"/>
    </row>
    <row r="140" spans="1:25" ht="15" customHeight="1" x14ac:dyDescent="0.25">
      <c r="A140" s="235"/>
      <c r="B140" s="235"/>
      <c r="C140" s="235"/>
      <c r="D140" s="235"/>
      <c r="E140" s="235"/>
      <c r="F140" s="235"/>
      <c r="G140" s="235"/>
      <c r="H140" s="235"/>
      <c r="I140" s="235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17"/>
    </row>
    <row r="141" spans="1:25" ht="20.100000000000001" customHeight="1" x14ac:dyDescent="0.25">
      <c r="A141" s="543" t="s">
        <v>264</v>
      </c>
      <c r="B141" s="543"/>
      <c r="C141" s="543"/>
      <c r="D141" s="543"/>
      <c r="E141" s="543"/>
      <c r="F141" s="543"/>
      <c r="G141" s="543"/>
      <c r="H141" s="543"/>
      <c r="I141" s="543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17"/>
    </row>
    <row r="142" spans="1:25" ht="15" customHeight="1" thickBot="1" x14ac:dyDescent="0.3">
      <c r="A142" s="235"/>
      <c r="B142" s="294"/>
      <c r="C142" s="235"/>
      <c r="D142" s="235"/>
      <c r="E142" s="235"/>
      <c r="F142" s="235"/>
      <c r="G142" s="235"/>
      <c r="H142" s="235"/>
      <c r="I142" s="235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17"/>
    </row>
    <row r="143" spans="1:25" ht="30.75" thickBot="1" x14ac:dyDescent="0.3">
      <c r="A143" s="235"/>
      <c r="B143" s="134"/>
      <c r="C143" s="372" t="s">
        <v>2</v>
      </c>
      <c r="D143" s="373" t="s">
        <v>3</v>
      </c>
      <c r="E143" s="374" t="s">
        <v>4</v>
      </c>
      <c r="F143" s="373" t="s">
        <v>212</v>
      </c>
      <c r="G143" s="373" t="s">
        <v>215</v>
      </c>
      <c r="H143" s="375" t="s">
        <v>176</v>
      </c>
      <c r="I143" s="235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17"/>
    </row>
    <row r="144" spans="1:25" ht="15" customHeight="1" x14ac:dyDescent="0.25">
      <c r="A144" s="235"/>
      <c r="B144" s="369" t="s">
        <v>10</v>
      </c>
      <c r="C144" s="376" t="str">
        <f t="shared" ref="C144:D146" si="10">IF(C14="","",C14)</f>
        <v/>
      </c>
      <c r="D144" s="377" t="str">
        <f t="shared" si="10"/>
        <v/>
      </c>
      <c r="E144" s="378" t="str">
        <f>IF(E14="","",E14+Segédtábla!C1+Segédtábla!C24)</f>
        <v/>
      </c>
      <c r="F144" s="406" t="str">
        <f>IF(F14="","",O14+Segédtábla!D1+Segédtábla!D24)</f>
        <v/>
      </c>
      <c r="G144" s="406" t="str">
        <f>IF(G14="","",P14+Segédtábla!E1+Segédtábla!E24)</f>
        <v/>
      </c>
      <c r="H144" s="379" t="str">
        <f>IF(OR(C144="",D144="",E144="",F144=""),"",IF(AND(E144&lt;10,OR(F144&lt;=2000000,G144&lt;=2000000)),"MIKRÓ",IF(AND(E144&lt;50,OR(F144&lt;=10000000,G144&lt;=10000000)),"KIS",IF(AND(E144&lt;250,OR(F144&lt;=50000000,G144&lt;=50000000)),"KÖZÉP","NAGY"))))</f>
        <v/>
      </c>
      <c r="I144" s="235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17"/>
    </row>
    <row r="145" spans="1:25" ht="15" customHeight="1" x14ac:dyDescent="0.25">
      <c r="A145" s="235"/>
      <c r="B145" s="370" t="s">
        <v>11</v>
      </c>
      <c r="C145" s="380" t="str">
        <f t="shared" si="10"/>
        <v/>
      </c>
      <c r="D145" s="138" t="str">
        <f t="shared" si="10"/>
        <v/>
      </c>
      <c r="E145" s="139" t="str">
        <f>IF(E15="","",E15+Segédtábla!F1+Segédtábla!F24)</f>
        <v/>
      </c>
      <c r="F145" s="407" t="str">
        <f>IF(F15="","",O15+Segédtábla!G1+Segédtábla!G24)</f>
        <v/>
      </c>
      <c r="G145" s="407" t="str">
        <f>IF(G15="","",P15+Segédtábla!H1+Segédtábla!H24)</f>
        <v/>
      </c>
      <c r="H145" s="140" t="str">
        <f>IF(OR(C145="",D145="",E145="",F145=""),"",IF(AND(E145&lt;10,OR(F145&lt;=2000000,G145&lt;=2000000)),"MIKRÓ",IF(AND(E145&lt;50,OR(F145&lt;=10000000,G145&lt;=10000000)),"KIS",IF(AND(E145&lt;250,OR(F145&lt;=50000000,G145&lt;=50000000)),"KÖZÉP","NAGY"))))</f>
        <v/>
      </c>
      <c r="I145" s="235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17"/>
    </row>
    <row r="146" spans="1:25" ht="15" customHeight="1" thickBot="1" x14ac:dyDescent="0.3">
      <c r="A146" s="235"/>
      <c r="B146" s="371" t="s">
        <v>12</v>
      </c>
      <c r="C146" s="381" t="str">
        <f t="shared" si="10"/>
        <v/>
      </c>
      <c r="D146" s="142" t="str">
        <f t="shared" si="10"/>
        <v/>
      </c>
      <c r="E146" s="143" t="str">
        <f>IF(E16="","",E16+Segédtábla!I1+Segédtábla!I24)</f>
        <v/>
      </c>
      <c r="F146" s="408" t="str">
        <f>IF(F16="","",O16+Segédtábla!J1+Segédtábla!J24)</f>
        <v/>
      </c>
      <c r="G146" s="408" t="str">
        <f>IF(G15="","",P16+Segédtábla!K1+Segédtábla!K24)</f>
        <v/>
      </c>
      <c r="H146" s="144" t="str">
        <f>IF(OR(C146="",D146="",E146="",F146=""),"",IF(AND(E146&lt;10,OR(F146&lt;=2000000,G146&lt;=2000000)),"MIKRÓ",IF(AND(E146&lt;50,OR(F146&lt;=10000000,G146&lt;=10000000)),"KIS",IF(AND(E146&lt;250,OR(F146&lt;=50000000,G146&lt;=50000000)),"KÖZÉP","NAGY"))))</f>
        <v/>
      </c>
      <c r="I146" s="235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17"/>
    </row>
    <row r="147" spans="1:25" ht="15" customHeight="1" thickBot="1" x14ac:dyDescent="0.3">
      <c r="A147" s="235"/>
      <c r="B147" s="254"/>
      <c r="C147" s="254"/>
      <c r="D147" s="254"/>
      <c r="E147" s="254"/>
      <c r="F147" s="254"/>
      <c r="G147" s="254"/>
      <c r="H147" s="235"/>
      <c r="I147" s="235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17"/>
    </row>
    <row r="148" spans="1:25" ht="15" customHeight="1" thickBot="1" x14ac:dyDescent="0.3">
      <c r="A148" s="235"/>
      <c r="B148" s="145" t="s">
        <v>214</v>
      </c>
      <c r="C148" s="146" t="s">
        <v>61</v>
      </c>
      <c r="D148" s="147" t="s">
        <v>212</v>
      </c>
      <c r="E148" s="148" t="s">
        <v>213</v>
      </c>
      <c r="F148" s="254"/>
      <c r="G148" s="254"/>
      <c r="H148" s="235"/>
      <c r="I148" s="235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17"/>
    </row>
    <row r="149" spans="1:25" ht="15" customHeight="1" x14ac:dyDescent="0.25">
      <c r="A149" s="235"/>
      <c r="B149" s="149" t="s">
        <v>64</v>
      </c>
      <c r="C149" s="150" t="s">
        <v>65</v>
      </c>
      <c r="D149" s="151" t="s">
        <v>177</v>
      </c>
      <c r="E149" s="152" t="s">
        <v>180</v>
      </c>
      <c r="F149" s="254"/>
      <c r="G149" s="254"/>
      <c r="H149" s="235"/>
      <c r="I149" s="235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17"/>
    </row>
    <row r="150" spans="1:25" ht="15" customHeight="1" x14ac:dyDescent="0.25">
      <c r="A150" s="235"/>
      <c r="B150" s="153" t="s">
        <v>68</v>
      </c>
      <c r="C150" s="154" t="s">
        <v>69</v>
      </c>
      <c r="D150" s="155" t="s">
        <v>178</v>
      </c>
      <c r="E150" s="156" t="s">
        <v>178</v>
      </c>
      <c r="F150" s="254"/>
      <c r="G150" s="254"/>
      <c r="H150" s="235"/>
      <c r="I150" s="235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17"/>
    </row>
    <row r="151" spans="1:25" ht="15" customHeight="1" thickBot="1" x14ac:dyDescent="0.3">
      <c r="A151" s="235"/>
      <c r="B151" s="157" t="s">
        <v>71</v>
      </c>
      <c r="C151" s="158" t="s">
        <v>72</v>
      </c>
      <c r="D151" s="159" t="s">
        <v>179</v>
      </c>
      <c r="E151" s="160" t="s">
        <v>179</v>
      </c>
      <c r="F151" s="254"/>
      <c r="G151" s="254"/>
      <c r="H151" s="235"/>
      <c r="I151" s="235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17"/>
    </row>
    <row r="152" spans="1:25" ht="15" customHeight="1" x14ac:dyDescent="0.25">
      <c r="A152" s="235"/>
      <c r="B152" s="235"/>
      <c r="C152" s="235"/>
      <c r="D152" s="235"/>
      <c r="E152" s="235"/>
      <c r="F152" s="235"/>
      <c r="G152" s="235"/>
      <c r="H152" s="235"/>
      <c r="I152" s="235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17"/>
    </row>
    <row r="153" spans="1:25" ht="0.75" customHeight="1" x14ac:dyDescent="0.25">
      <c r="F153" s="39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17"/>
    </row>
    <row r="154" spans="1:25" hidden="1" x14ac:dyDescent="0.25">
      <c r="F154" s="39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17"/>
    </row>
    <row r="155" spans="1:25" hidden="1" x14ac:dyDescent="0.25">
      <c r="F155" s="39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17"/>
    </row>
    <row r="156" spans="1:25" hidden="1" x14ac:dyDescent="0.25">
      <c r="F156" s="39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17"/>
    </row>
    <row r="157" spans="1:25" hidden="1" x14ac:dyDescent="0.25">
      <c r="F157" s="39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17"/>
    </row>
    <row r="158" spans="1:25" hidden="1" x14ac:dyDescent="0.25">
      <c r="F158" s="39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17"/>
    </row>
    <row r="159" spans="1:25" hidden="1" x14ac:dyDescent="0.25">
      <c r="F159" s="39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17"/>
    </row>
    <row r="160" spans="1:25" hidden="1" x14ac:dyDescent="0.25">
      <c r="F160" s="39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17"/>
    </row>
    <row r="161" spans="1:25" hidden="1" x14ac:dyDescent="0.25">
      <c r="F161" s="39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17"/>
    </row>
    <row r="162" spans="1:25" hidden="1" x14ac:dyDescent="0.25">
      <c r="F162" s="39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17"/>
    </row>
    <row r="163" spans="1:25" hidden="1" x14ac:dyDescent="0.25">
      <c r="F163" s="39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17"/>
    </row>
    <row r="164" spans="1:25" hidden="1" x14ac:dyDescent="0.25">
      <c r="F164" s="39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17"/>
    </row>
    <row r="165" spans="1:25" hidden="1" x14ac:dyDescent="0.25">
      <c r="F165" s="39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17"/>
    </row>
    <row r="166" spans="1:25" hidden="1" x14ac:dyDescent="0.25">
      <c r="F166" s="39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</row>
    <row r="167" spans="1:25" hidden="1" x14ac:dyDescent="0.25">
      <c r="F167" s="39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</row>
    <row r="168" spans="1:25" hidden="1" x14ac:dyDescent="0.25">
      <c r="F168" s="39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</row>
    <row r="169" spans="1:25" hidden="1" x14ac:dyDescent="0.25">
      <c r="F169" s="39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</row>
    <row r="170" spans="1:25" hidden="1" x14ac:dyDescent="0.25">
      <c r="F170" s="39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</row>
    <row r="171" spans="1:25" hidden="1" x14ac:dyDescent="0.25">
      <c r="A171" s="39"/>
      <c r="F171" s="39"/>
      <c r="G171" s="39"/>
      <c r="H171" s="39"/>
    </row>
    <row r="172" spans="1:25" hidden="1" x14ac:dyDescent="0.25">
      <c r="A172" s="39"/>
      <c r="F172" s="39"/>
      <c r="G172" s="39"/>
      <c r="H172" s="39"/>
    </row>
    <row r="173" spans="1:25" hidden="1" x14ac:dyDescent="0.25">
      <c r="A173" s="39"/>
      <c r="F173" s="39"/>
      <c r="G173" s="39"/>
      <c r="H173" s="39"/>
    </row>
    <row r="174" spans="1:25" hidden="1" x14ac:dyDescent="0.25">
      <c r="A174" s="39"/>
      <c r="F174" s="39"/>
      <c r="G174" s="39"/>
      <c r="H174" s="39"/>
    </row>
    <row r="175" spans="1:25" hidden="1" x14ac:dyDescent="0.25">
      <c r="A175" s="39"/>
      <c r="F175" s="39"/>
      <c r="G175" s="39"/>
      <c r="H175" s="39"/>
    </row>
    <row r="176" spans="1:25" s="39" customFormat="1" hidden="1" x14ac:dyDescent="0.25">
      <c r="I176" s="97"/>
      <c r="J176" s="97"/>
      <c r="K176" s="97"/>
      <c r="L176" s="97"/>
      <c r="M176" s="97"/>
    </row>
    <row r="177" spans="9:13" s="39" customFormat="1" hidden="1" x14ac:dyDescent="0.25">
      <c r="I177" s="97"/>
      <c r="J177" s="97"/>
      <c r="K177" s="97"/>
      <c r="L177" s="97"/>
      <c r="M177" s="97"/>
    </row>
    <row r="178" spans="9:13" s="39" customFormat="1" hidden="1" x14ac:dyDescent="0.25">
      <c r="I178" s="97"/>
      <c r="J178" s="97"/>
      <c r="K178" s="97"/>
      <c r="L178" s="97"/>
      <c r="M178" s="97"/>
    </row>
    <row r="179" spans="9:13" s="39" customFormat="1" hidden="1" x14ac:dyDescent="0.25">
      <c r="I179" s="97"/>
      <c r="J179" s="97"/>
      <c r="K179" s="97"/>
      <c r="L179" s="97"/>
      <c r="M179" s="97"/>
    </row>
    <row r="180" spans="9:13" s="39" customFormat="1" hidden="1" x14ac:dyDescent="0.25">
      <c r="I180" s="97"/>
      <c r="J180" s="97"/>
      <c r="K180" s="97"/>
      <c r="L180" s="97"/>
      <c r="M180" s="97"/>
    </row>
    <row r="181" spans="9:13" s="39" customFormat="1" hidden="1" x14ac:dyDescent="0.25">
      <c r="I181" s="97"/>
      <c r="J181" s="97"/>
      <c r="K181" s="97"/>
      <c r="L181" s="97"/>
      <c r="M181" s="97"/>
    </row>
    <row r="182" spans="9:13" s="39" customFormat="1" hidden="1" x14ac:dyDescent="0.25">
      <c r="I182" s="97"/>
      <c r="J182" s="97"/>
      <c r="K182" s="97"/>
      <c r="L182" s="97"/>
      <c r="M182" s="97"/>
    </row>
  </sheetData>
  <sheetProtection algorithmName="SHA-512" hashValue="dMW0RKGZ/fzqW3eqpcZ1lczFzYInZWEdRHsKN1ajaqmutnqb1iwVGULI+8uWg4M/YYfz3qkCLEtFSRTU6UBzHg==" saltValue="FC+XO4VJEwhAGVM0A3wjyQ==" spinCount="100000" sheet="1" formatColumns="0" formatRows="0"/>
  <mergeCells count="78">
    <mergeCell ref="B137:C137"/>
    <mergeCell ref="E120:F120"/>
    <mergeCell ref="E123:F123"/>
    <mergeCell ref="E129:F129"/>
    <mergeCell ref="E130:F130"/>
    <mergeCell ref="E131:F131"/>
    <mergeCell ref="E134:F134"/>
    <mergeCell ref="E124:F124"/>
    <mergeCell ref="E125:F125"/>
    <mergeCell ref="E126:F126"/>
    <mergeCell ref="E127:F127"/>
    <mergeCell ref="E122:F122"/>
    <mergeCell ref="E128:F128"/>
    <mergeCell ref="E135:F135"/>
    <mergeCell ref="E132:F132"/>
    <mergeCell ref="E133:F133"/>
    <mergeCell ref="D62:E62"/>
    <mergeCell ref="D63:E63"/>
    <mergeCell ref="D52:E52"/>
    <mergeCell ref="D46:E46"/>
    <mergeCell ref="E116:F116"/>
    <mergeCell ref="A107:I107"/>
    <mergeCell ref="A99:B99"/>
    <mergeCell ref="D64:E64"/>
    <mergeCell ref="D65:E65"/>
    <mergeCell ref="B75:G80"/>
    <mergeCell ref="D53:E53"/>
    <mergeCell ref="D54:E54"/>
    <mergeCell ref="D59:E59"/>
    <mergeCell ref="D60:E60"/>
    <mergeCell ref="D61:E61"/>
    <mergeCell ref="E117:F117"/>
    <mergeCell ref="E118:F118"/>
    <mergeCell ref="B110:E111"/>
    <mergeCell ref="B113:E113"/>
    <mergeCell ref="B109:E109"/>
    <mergeCell ref="E115:F115"/>
    <mergeCell ref="N100:V100"/>
    <mergeCell ref="B84:E84"/>
    <mergeCell ref="A93:B93"/>
    <mergeCell ref="A73:C73"/>
    <mergeCell ref="E67:I67"/>
    <mergeCell ref="E73:I73"/>
    <mergeCell ref="D93:I93"/>
    <mergeCell ref="D99:I99"/>
    <mergeCell ref="B100:E100"/>
    <mergeCell ref="A1:I1"/>
    <mergeCell ref="A2:I2"/>
    <mergeCell ref="A11:I11"/>
    <mergeCell ref="A25:I25"/>
    <mergeCell ref="A26:I26"/>
    <mergeCell ref="B12:G12"/>
    <mergeCell ref="B18:G23"/>
    <mergeCell ref="D3:G9"/>
    <mergeCell ref="B27:G27"/>
    <mergeCell ref="D47:E47"/>
    <mergeCell ref="D38:I38"/>
    <mergeCell ref="D49:E49"/>
    <mergeCell ref="D50:E50"/>
    <mergeCell ref="B39:G41"/>
    <mergeCell ref="B43:G43"/>
    <mergeCell ref="B42:G42"/>
    <mergeCell ref="A141:I141"/>
    <mergeCell ref="B28:I28"/>
    <mergeCell ref="A38:B38"/>
    <mergeCell ref="B45:E45"/>
    <mergeCell ref="B56:E56"/>
    <mergeCell ref="A67:C67"/>
    <mergeCell ref="B68:G69"/>
    <mergeCell ref="B94:E94"/>
    <mergeCell ref="E121:F121"/>
    <mergeCell ref="B71:D71"/>
    <mergeCell ref="B82:D82"/>
    <mergeCell ref="E119:F119"/>
    <mergeCell ref="D48:E48"/>
    <mergeCell ref="D51:E51"/>
    <mergeCell ref="D57:E57"/>
    <mergeCell ref="D58:E58"/>
  </mergeCells>
  <conditionalFormatting sqref="A38:I38">
    <cfRule type="expression" dxfId="13" priority="23">
      <formula>$C$38="NEM RELEVÁNS"</formula>
    </cfRule>
  </conditionalFormatting>
  <conditionalFormatting sqref="A67:I67">
    <cfRule type="expression" dxfId="12" priority="25">
      <formula>$D$67="NEM RELEVÁNS"</formula>
    </cfRule>
  </conditionalFormatting>
  <conditionalFormatting sqref="A73:I73">
    <cfRule type="expression" dxfId="11" priority="8">
      <formula>OR($B$71="NEM, nincs egyéb vállalkozás(ok)ban 50% feletti befolyás.",$B$71="")</formula>
    </cfRule>
  </conditionalFormatting>
  <conditionalFormatting sqref="A93:I93">
    <cfRule type="expression" dxfId="10" priority="10">
      <formula>$C$93="NEM RELEVÁNS"</formula>
    </cfRule>
  </conditionalFormatting>
  <conditionalFormatting sqref="A99:I99">
    <cfRule type="expression" dxfId="9" priority="9">
      <formula>$C$99="NEM RELEVÁNS"</formula>
    </cfRule>
  </conditionalFormatting>
  <conditionalFormatting sqref="B47:B53 B58:B64">
    <cfRule type="duplicateValues" dxfId="8" priority="20"/>
  </conditionalFormatting>
  <conditionalFormatting sqref="B45:E65">
    <cfRule type="expression" dxfId="7" priority="6">
      <formula>$B$43="NEM, a fentiekben felsorolt természetes személy tulajdonosok között NINCS a Ptk. 8:1 § (1) bekezdés szerinti közeli hozzátartozói kapcsolat."</formula>
    </cfRule>
  </conditionalFormatting>
  <conditionalFormatting sqref="B84:E91">
    <cfRule type="expression" dxfId="6" priority="7">
      <formula>OR($B$82="",$B$82="NEM, a pályázó vállalkozás, valamint a másik/többi vállalkozás nem azonos vagy szomszédos piacon tevékenykednek.")</formula>
    </cfRule>
  </conditionalFormatting>
  <conditionalFormatting sqref="B94:E94 B96:D97">
    <cfRule type="expression" dxfId="5" priority="3">
      <formula>$C$93="NEM RELEVÁNS"</formula>
    </cfRule>
  </conditionalFormatting>
  <conditionalFormatting sqref="B100:E100 B101:D105">
    <cfRule type="expression" dxfId="4" priority="2">
      <formula>$C$99="NEM RELEVÁNS"</formula>
    </cfRule>
  </conditionalFormatting>
  <conditionalFormatting sqref="B39:G41 B43:G43 B45:E54 B56:E65">
    <cfRule type="expression" dxfId="3" priority="1">
      <formula>$C$38="NEM RELEVÁNS"</formula>
    </cfRule>
  </conditionalFormatting>
  <conditionalFormatting sqref="B68:G69 B71:D71">
    <cfRule type="expression" dxfId="2" priority="5">
      <formula>$D$67="NEM RELEVÁNS"</formula>
    </cfRule>
  </conditionalFormatting>
  <conditionalFormatting sqref="B75:G80 B82:D82 B84:E91">
    <cfRule type="expression" dxfId="1" priority="4">
      <formula>OR($B$71="NEM, nincs egyéb vállalkozás(ok)ban 50% feletti befolyás.",$B$71="")</formula>
    </cfRule>
  </conditionalFormatting>
  <conditionalFormatting sqref="C86:C91">
    <cfRule type="duplicateValues" dxfId="0" priority="24"/>
  </conditionalFormatting>
  <dataValidations count="12">
    <dataValidation type="date" allowBlank="1" showInputMessage="1" showErrorMessage="1" sqref="C17:D17" xr:uid="{0CDA805D-0490-480E-8C1A-5327D2E27D51}">
      <formula1>43831</formula1>
      <formula2>46022</formula2>
    </dataValidation>
    <dataValidation type="list" allowBlank="1" showInputMessage="1" showErrorMessage="1" errorTitle="Hibás kitöltési formátum!" error="Kérjük, a besorolást a legördülő menüben szereplő opciók közül válassza ki." prompt="Válasszon a legördülő menü lehetőségei közül..." sqref="D30:D36" xr:uid="{A92F46E8-5273-4900-A9E7-BEAD62DF731B}">
      <formula1>lista</formula1>
    </dataValidation>
    <dataValidation type="decimal" allowBlank="1" showInputMessage="1" showErrorMessage="1" errorTitle="Hibás kitöltési formátum!" error="Kérjük a befolyás mértékét tizedestörtben, például 0,54, vagy százalékban, például 54% _x000a_megadni!" sqref="C116:C135 C30:C36" xr:uid="{75B8DA8B-1EC9-4ACF-AE26-18AED31C1542}">
      <formula1>0</formula1>
      <formula2>1</formula2>
    </dataValidation>
    <dataValidation type="list" allowBlank="1" showInputMessage="1" showErrorMessage="1" errorTitle="Hibás kitöltési formátum!" error="Kérjük a személyek nevét a legördülő listából válassza ki." prompt="Válasszon a legördülő menü lehetőségei közül..." sqref="B47:B53 B58:B64" xr:uid="{E6417143-2626-4969-BA43-D04DCF25A9BC}">
      <formula1>TermSzem</formula1>
    </dataValidation>
    <dataValidation type="date" allowBlank="1" showInputMessage="1" showErrorMessage="1" errorTitle="Hibás kitöltési formátum!" error="Kérjük, dátum formátumot használjon: éééé.hh.nn. 2019.01.01 előtti dátum nem rögzíthető." sqref="C14:D16" xr:uid="{1DAFA064-8BFA-4BDB-AD6C-CC9F043FC31B}">
      <formula1>43466</formula1>
      <formula2>55153</formula2>
    </dataValidation>
    <dataValidation type="whole" allowBlank="1" showInputMessage="1" showErrorMessage="1" errorTitle="Hibás kitöltési formátum!" error="Kérjük az adatokat forintban tüntesse fel, ügyeljen a szóközök nélküli kitöltésre!" sqref="F14:G16" xr:uid="{8E2EA60A-96B6-4E59-A2A8-CBA646AC4BC5}">
      <formula1>0</formula1>
      <formula2>9.99999999999999E+44</formula2>
    </dataValidation>
    <dataValidation type="decimal" allowBlank="1" showInputMessage="1" showErrorMessage="1" errorTitle="Hibás kitöltési formátum" error="Kérjük a létszámadatot szám formátumban adja meg, például 2,54." sqref="E14:E16" xr:uid="{26CC8070-3BBC-400D-A091-46DF0C85463F}">
      <formula1>0</formula1>
      <formula2>10000000000</formula2>
    </dataValidation>
    <dataValidation type="date" allowBlank="1" showInputMessage="1" showErrorMessage="1" errorTitle="Hibás kitöltési formátum!" error="Kérjük, dátum formátumot használjon: éééé.hh.nn." sqref="C5:C7" xr:uid="{8970F25A-5435-4DFA-BD86-144D686B1795}">
      <formula1>1</formula1>
      <formula2>47848</formula2>
    </dataValidation>
    <dataValidation allowBlank="1" showInputMessage="1" showErrorMessage="1" errorTitle="Hibás kitöltési formátum!" error="Kérjük, a besorolást a legördülő menüben szereplő opciók közül válassza ki." sqref="D74 D72 D70 D92" xr:uid="{16438847-B603-4051-B782-3212520C0679}"/>
    <dataValidation type="list" allowBlank="1" showInputMessage="1" showErrorMessage="1" prompt="Válasszon a legördülő menü lehetőségei közül..." sqref="B82" xr:uid="{61BFD2C3-1993-48C5-AF9E-CBF0EAAD8E0A}">
      <mc:AlternateContent xmlns:x12ac="http://schemas.microsoft.com/office/spreadsheetml/2011/1/ac" xmlns:mc="http://schemas.openxmlformats.org/markup-compatibility/2006">
        <mc:Choice Requires="x12ac">
          <x12ac:list>"NEM, a pályázó vállalkozás, valamint a másik/többi vállalkozás nem azonos vagy szomszédos piacon tevékenykednek."," IGEN, az alábbi vállalkozások a pályázó válllalkozással azonos vagy szomszédos piacon tevékenykednek:"</x12ac:list>
        </mc:Choice>
        <mc:Fallback>
          <formula1>"NEM, a pályázó vállalkozás, valamint a másik/többi vállalkozás nem azonos vagy szomszédos piacon tevékenykednek., IGEN, az alábbi vállalkozások a pályázó válllalkozással azonos vagy szomszédos piacon tevékenykednek:"</formula1>
        </mc:Fallback>
      </mc:AlternateContent>
    </dataValidation>
    <dataValidation type="list" allowBlank="1" showInputMessage="1" showErrorMessage="1" prompt="Válasszon a legördülő menü lehetőségei közül..." sqref="B71:D71" xr:uid="{51834621-F9AA-4555-B545-19A802405033}">
      <mc:AlternateContent xmlns:x12ac="http://schemas.microsoft.com/office/spreadsheetml/2011/1/ac" xmlns:mc="http://schemas.openxmlformats.org/markup-compatibility/2006">
        <mc:Choice Requires="x12ac">
          <x12ac:list>"NEM, nincs egyéb vállalkozás(ok)ban 50% feletti befolyás.","Igen, van egyéb vállalkozás(ok)ban 50% feletti befolyás."</x12ac:list>
        </mc:Choice>
        <mc:Fallback>
          <formula1>"NEM, nincs egyéb vállalkozás(ok)ban 50% feletti befolyás.,Igen, van egyéb vállalkozás(ok)ban 50% feletti befolyás."</formula1>
        </mc:Fallback>
      </mc:AlternateContent>
    </dataValidation>
    <dataValidation type="decimal" allowBlank="1" showInputMessage="1" showErrorMessage="1" errorTitle="Hibás kitöltési formátum!" error="Kérjük a befolyás mértékét tizedestörtben, például 0,54, vagy százalékban, például 54% megadni! Továbbá csak az 50% feletti befolyással rendelekező vállalkozásokat szükséges rögzíteni. A maximum megadható érték 100%." sqref="D86:D91" xr:uid="{961722E0-8F93-4069-92B6-F654D6EAA617}">
      <formula1>0.5001</formula1>
      <formula2>1</formula2>
    </dataValidation>
  </dataValidations>
  <hyperlinks>
    <hyperlink ref="D97" location="KAPCSOLÓDÓ!A8" display="Ugrás az adatokhoz" xr:uid="{6ECBDEAD-FE2B-4CBC-AD1B-227C4E49D4A7}"/>
    <hyperlink ref="D102" location="PARTNER1!A8" display="Ugrás az adatokhoz" xr:uid="{9D2CAEE9-0355-48D3-8D91-0CE4F944B01A}"/>
    <hyperlink ref="D103" location="PARTNER2!A8" display="Ugrás az adatokhoz" xr:uid="{4FE458CB-B044-4AB1-BDEC-77356ACD12EF}"/>
    <hyperlink ref="D104" location="PARTNER3!A8" display="Ugrás az adatokhoz" xr:uid="{4B19EF9D-4FCA-4C36-A450-33093307E93D}"/>
    <hyperlink ref="D105" location="PARTNER4!A8" display="Ugrás az adatokhoz" xr:uid="{E032171B-00E3-4D67-9812-E4221390F0BC}"/>
    <hyperlink ref="E86" location="'KAPCSOLÓDÓ PIAC1'!A1" display="Ugrás az adatokhoz" xr:uid="{4F9F619F-60B4-4064-80D7-BE477DE12038}"/>
    <hyperlink ref="E87" location="'KAPCSOLÓDÓ PIAC2'!A8" display="Ugrás az adatokhoz" xr:uid="{1A7AB79D-1488-4193-82F7-FB99E4DC8BF6}"/>
    <hyperlink ref="E88" location="'KAPCSOLÓDÓ PIAC3'!A8" display="Ugrás az adatokhoz" xr:uid="{3E447154-BDFF-465C-BA74-14D0537355A7}"/>
    <hyperlink ref="E89" location="'KAPCSOLÓDÓ PIAC4'!A8" display="Ugrás az adatokhoz" xr:uid="{A7CE7C24-C14F-45A9-A529-C0B446725C65}"/>
    <hyperlink ref="E90" location="'KAPCSOLÓDÓ PIAC5'!A8" display="Ugrás az adatokhoz" xr:uid="{0C01692B-944D-4F1D-B4B8-DA6AA2AEB381}"/>
    <hyperlink ref="E91" location="'KAPCSOLÓDÓ PIAC6'!A8" display="Ugrás az adatokhoz" xr:uid="{F03E8B72-A20D-47E0-81C3-4411241FC55C}"/>
  </hyperlinks>
  <pageMargins left="0.7" right="0.7" top="0.75" bottom="0.75" header="0.3" footer="0.3"/>
  <pageSetup paperSize="9" scale="41" fitToHeight="0" orientation="landscape" r:id="rId1"/>
  <ignoredErrors>
    <ignoredError sqref="D116:D135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Válasszon a legördülő menü lehetőségei közül..." xr:uid="{547046D1-CA60-4121-98D1-3E50D124A769}">
          <x14:formula1>
            <xm:f>'Tulajdonos besorolás opciók'!$D$1:$D$2</xm:f>
          </x14:formula1>
          <xm:sqref>B43:G43</xm:sqref>
        </x14:dataValidation>
        <x14:dataValidation type="list" allowBlank="1" showInputMessage="1" showErrorMessage="1" prompt="Válasszon a legördülő menü lehetőségei közül..." xr:uid="{5DB1419D-A190-4A30-AA05-D3058D2DC629}">
          <x14:formula1>
            <xm:f>'Tulajdonos besorolás opciók'!$D$5:$D$6</xm:f>
          </x14:formula1>
          <xm:sqref>B113:E113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E6D1-C825-434A-BBBE-250930B6BE68}">
  <sheetPr codeName="Munka2"/>
  <dimension ref="A1:K36"/>
  <sheetViews>
    <sheetView workbookViewId="0">
      <selection activeCell="C24" sqref="C24"/>
    </sheetView>
  </sheetViews>
  <sheetFormatPr defaultColWidth="9.140625" defaultRowHeight="15" x14ac:dyDescent="0.25"/>
  <cols>
    <col min="1" max="1" width="18.42578125" style="14" customWidth="1"/>
    <col min="2" max="2" width="17.42578125" style="14" customWidth="1"/>
    <col min="3" max="3" width="30.85546875" style="14" customWidth="1"/>
    <col min="4" max="4" width="28.140625" style="14" customWidth="1"/>
    <col min="5" max="5" width="23.85546875" style="14" customWidth="1"/>
    <col min="6" max="6" width="31" style="14" customWidth="1"/>
    <col min="7" max="7" width="33.140625" style="14" customWidth="1"/>
    <col min="8" max="8" width="25.28515625" style="14" customWidth="1"/>
    <col min="9" max="9" width="31.7109375" style="14" customWidth="1"/>
    <col min="10" max="10" width="30.42578125" style="14" customWidth="1"/>
    <col min="11" max="11" width="27.140625" style="14" customWidth="1"/>
    <col min="12" max="16384" width="9.140625" style="14"/>
  </cols>
  <sheetData>
    <row r="1" spans="1:11" ht="15.75" thickBot="1" x14ac:dyDescent="0.3">
      <c r="C1" s="20">
        <f t="shared" ref="C1:K1" si="0">SUM(C3:C22)</f>
        <v>0</v>
      </c>
      <c r="D1" s="20">
        <f t="shared" si="0"/>
        <v>0</v>
      </c>
      <c r="E1" s="20">
        <f t="shared" si="0"/>
        <v>0</v>
      </c>
      <c r="F1" s="20">
        <f t="shared" si="0"/>
        <v>0</v>
      </c>
      <c r="G1" s="20">
        <f t="shared" si="0"/>
        <v>0</v>
      </c>
      <c r="H1" s="20">
        <f t="shared" si="0"/>
        <v>0</v>
      </c>
      <c r="I1" s="20">
        <f t="shared" si="0"/>
        <v>0</v>
      </c>
      <c r="J1" s="20">
        <f t="shared" si="0"/>
        <v>0</v>
      </c>
      <c r="K1" s="20">
        <f t="shared" si="0"/>
        <v>0</v>
      </c>
    </row>
    <row r="2" spans="1:11" ht="30" x14ac:dyDescent="0.25">
      <c r="A2" s="27" t="s">
        <v>160</v>
      </c>
      <c r="B2" s="17" t="s">
        <v>161</v>
      </c>
      <c r="C2" s="307" t="s">
        <v>164</v>
      </c>
      <c r="D2" s="307" t="s">
        <v>162</v>
      </c>
      <c r="E2" s="307" t="s">
        <v>163</v>
      </c>
      <c r="F2" s="307" t="s">
        <v>165</v>
      </c>
      <c r="G2" s="307" t="s">
        <v>166</v>
      </c>
      <c r="H2" s="307" t="s">
        <v>167</v>
      </c>
      <c r="I2" s="307" t="s">
        <v>168</v>
      </c>
      <c r="J2" s="307" t="s">
        <v>169</v>
      </c>
      <c r="K2" s="308" t="s">
        <v>170</v>
      </c>
    </row>
    <row r="3" spans="1:11" x14ac:dyDescent="0.25">
      <c r="A3" s="479" t="s">
        <v>140</v>
      </c>
      <c r="B3" s="15">
        <f>'KAPCSOLÓDÓ KÉK1'!B8</f>
        <v>0</v>
      </c>
      <c r="C3" s="18">
        <f>'KAPCSOLÓDÓ KÉK1'!B3</f>
        <v>0</v>
      </c>
      <c r="D3" s="18">
        <f>'KAPCSOLÓDÓ KÉK1'!C3</f>
        <v>0</v>
      </c>
      <c r="E3" s="18">
        <f>'KAPCSOLÓDÓ KÉK1'!D3</f>
        <v>0</v>
      </c>
      <c r="F3" s="18">
        <f>'KAPCSOLÓDÓ KÉK1'!B4</f>
        <v>0</v>
      </c>
      <c r="G3" s="18">
        <f>'KAPCSOLÓDÓ KÉK1'!C4</f>
        <v>0</v>
      </c>
      <c r="H3" s="18">
        <f>'KAPCSOLÓDÓ KÉK1'!D4</f>
        <v>0</v>
      </c>
      <c r="I3" s="22">
        <f>'KAPCSOLÓDÓ KÉK1'!B5</f>
        <v>0</v>
      </c>
      <c r="J3" s="18">
        <f>'KAPCSOLÓDÓ KÉK1'!C5</f>
        <v>0</v>
      </c>
      <c r="K3" s="19">
        <f>'KAPCSOLÓDÓ KÉK1'!D5</f>
        <v>0</v>
      </c>
    </row>
    <row r="4" spans="1:11" x14ac:dyDescent="0.25">
      <c r="A4" s="479" t="s">
        <v>141</v>
      </c>
      <c r="B4" s="427">
        <f>'KAPCSOLÓDÓ KÉK2'!B8</f>
        <v>0</v>
      </c>
      <c r="C4" s="18">
        <f>'KAPCSOLÓDÓ KÉK2'!B3</f>
        <v>0</v>
      </c>
      <c r="D4" s="18">
        <f>'KAPCSOLÓDÓ KÉK2'!C3</f>
        <v>0</v>
      </c>
      <c r="E4" s="18">
        <f>'KAPCSOLÓDÓ KÉK2'!D3</f>
        <v>0</v>
      </c>
      <c r="F4" s="18">
        <f>'KAPCSOLÓDÓ KÉK2'!B4</f>
        <v>0</v>
      </c>
      <c r="G4" s="18">
        <f>'KAPCSOLÓDÓ KÉK2'!C4</f>
        <v>0</v>
      </c>
      <c r="H4" s="18">
        <f>'KAPCSOLÓDÓ KÉK2'!D4</f>
        <v>0</v>
      </c>
      <c r="I4" s="22">
        <f>'KAPCSOLÓDÓ KÉK2'!B5</f>
        <v>0</v>
      </c>
      <c r="J4" s="18">
        <f>'KAPCSOLÓDÓ KÉK2'!C5</f>
        <v>0</v>
      </c>
      <c r="K4" s="19">
        <f>'KAPCSOLÓDÓ KÉK2'!D5</f>
        <v>0</v>
      </c>
    </row>
    <row r="5" spans="1:11" x14ac:dyDescent="0.25">
      <c r="A5" s="479" t="s">
        <v>142</v>
      </c>
      <c r="B5" s="15">
        <f>'KAPCSOLÓDÓ KÉK3'!B8</f>
        <v>0</v>
      </c>
      <c r="C5" s="21">
        <f>'KAPCSOLÓDÓ KÉK3'!B3</f>
        <v>0</v>
      </c>
      <c r="D5" s="18">
        <f>'KAPCSOLÓDÓ KÉK3'!C3</f>
        <v>0</v>
      </c>
      <c r="E5" s="18">
        <f>'KAPCSOLÓDÓ KÉK3'!D3</f>
        <v>0</v>
      </c>
      <c r="F5" s="21">
        <f>'KAPCSOLÓDÓ KÉK3'!B4</f>
        <v>0</v>
      </c>
      <c r="G5" s="18">
        <f>'KAPCSOLÓDÓ KÉK3'!C4</f>
        <v>0</v>
      </c>
      <c r="H5" s="18">
        <f>'KAPCSOLÓDÓ KÉK3'!D4</f>
        <v>0</v>
      </c>
      <c r="I5" s="22">
        <f>'KAPCSOLÓDÓ KÉK3'!B5</f>
        <v>0</v>
      </c>
      <c r="J5" s="18">
        <f>'KAPCSOLÓDÓ KÉK3'!C5</f>
        <v>0</v>
      </c>
      <c r="K5" s="19">
        <f>'KAPCSOLÓDÓ KÉK3'!D5</f>
        <v>0</v>
      </c>
    </row>
    <row r="6" spans="1:11" x14ac:dyDescent="0.25">
      <c r="A6" s="479" t="s">
        <v>143</v>
      </c>
      <c r="B6" s="15">
        <f>'KAPCSOLÓDÓ KÉK4'!B8</f>
        <v>0</v>
      </c>
      <c r="C6" s="21">
        <f>'KAPCSOLÓDÓ KÉK4'!B3</f>
        <v>0</v>
      </c>
      <c r="D6" s="18">
        <f>'KAPCSOLÓDÓ KÉK4'!C3</f>
        <v>0</v>
      </c>
      <c r="E6" s="18">
        <f>'KAPCSOLÓDÓ KÉK4'!D3</f>
        <v>0</v>
      </c>
      <c r="F6" s="21">
        <f>'KAPCSOLÓDÓ KÉK4'!B4</f>
        <v>0</v>
      </c>
      <c r="G6" s="18">
        <f>'KAPCSOLÓDÓ KÉK4'!C4</f>
        <v>0</v>
      </c>
      <c r="H6" s="18">
        <f>'KAPCSOLÓDÓ KÉK4'!D4</f>
        <v>0</v>
      </c>
      <c r="I6" s="22">
        <f>'KAPCSOLÓDÓ KÉK4'!B5</f>
        <v>0</v>
      </c>
      <c r="J6" s="18">
        <f>'KAPCSOLÓDÓ KÉK4'!C5</f>
        <v>0</v>
      </c>
      <c r="K6" s="19">
        <f>'KAPCSOLÓDÓ KÉK4'!D5</f>
        <v>0</v>
      </c>
    </row>
    <row r="7" spans="1:11" x14ac:dyDescent="0.25">
      <c r="A7" s="479" t="s">
        <v>144</v>
      </c>
      <c r="B7" s="15">
        <f>'KAPCSOLÓDÓ KÉK5'!B8</f>
        <v>0</v>
      </c>
      <c r="C7" s="21">
        <f>'KAPCSOLÓDÓ KÉK5'!B3</f>
        <v>0</v>
      </c>
      <c r="D7" s="18">
        <f>'KAPCSOLÓDÓ KÉK5'!C3</f>
        <v>0</v>
      </c>
      <c r="E7" s="18">
        <f>'KAPCSOLÓDÓ KÉK5'!D3</f>
        <v>0</v>
      </c>
      <c r="F7" s="21">
        <f>'KAPCSOLÓDÓ KÉK5'!B4</f>
        <v>0</v>
      </c>
      <c r="G7" s="18">
        <f>'KAPCSOLÓDÓ KÉK5'!C4</f>
        <v>0</v>
      </c>
      <c r="H7" s="18">
        <f>'KAPCSOLÓDÓ KÉK5'!D4</f>
        <v>0</v>
      </c>
      <c r="I7" s="22">
        <f>'KAPCSOLÓDÓ KÉK5'!B5</f>
        <v>0</v>
      </c>
      <c r="J7" s="18">
        <f>'KAPCSOLÓDÓ KÉK5'!C5</f>
        <v>0</v>
      </c>
      <c r="K7" s="19">
        <f>'KAPCSOLÓDÓ KÉK5'!D5</f>
        <v>0</v>
      </c>
    </row>
    <row r="8" spans="1:11" x14ac:dyDescent="0.25">
      <c r="A8" s="479" t="s">
        <v>145</v>
      </c>
      <c r="B8" s="15">
        <f>'KAPCSOLÓDÓ KÉK6'!B8</f>
        <v>0</v>
      </c>
      <c r="C8" s="21">
        <f>'KAPCSOLÓDÓ KÉK6'!B3</f>
        <v>0</v>
      </c>
      <c r="D8" s="18">
        <f>'KAPCSOLÓDÓ KÉK6'!C3</f>
        <v>0</v>
      </c>
      <c r="E8" s="18">
        <f>'KAPCSOLÓDÓ KÉK6'!D3</f>
        <v>0</v>
      </c>
      <c r="F8" s="21">
        <f>'KAPCSOLÓDÓ KÉK6'!B4</f>
        <v>0</v>
      </c>
      <c r="G8" s="18">
        <f>'KAPCSOLÓDÓ KÉK6'!C4</f>
        <v>0</v>
      </c>
      <c r="H8" s="18">
        <f>'KAPCSOLÓDÓ KÉK6'!D4</f>
        <v>0</v>
      </c>
      <c r="I8" s="22">
        <f>'KAPCSOLÓDÓ KÉK6'!B5</f>
        <v>0</v>
      </c>
      <c r="J8" s="18">
        <f>'KAPCSOLÓDÓ KÉK6'!C5</f>
        <v>0</v>
      </c>
      <c r="K8" s="19">
        <f>'KAPCSOLÓDÓ KÉK6'!D5</f>
        <v>0</v>
      </c>
    </row>
    <row r="9" spans="1:11" x14ac:dyDescent="0.25">
      <c r="A9" s="479" t="s">
        <v>146</v>
      </c>
      <c r="B9" s="15">
        <f>'KAPCSOLÓDÓ KÉK7'!B8</f>
        <v>0</v>
      </c>
      <c r="C9" s="21">
        <f>'KAPCSOLÓDÓ KÉK7'!B3</f>
        <v>0</v>
      </c>
      <c r="D9" s="18">
        <f>'KAPCSOLÓDÓ KÉK7'!C3</f>
        <v>0</v>
      </c>
      <c r="E9" s="18">
        <f>'KAPCSOLÓDÓ KÉK7'!D3</f>
        <v>0</v>
      </c>
      <c r="F9" s="21">
        <f>'KAPCSOLÓDÓ KÉK7'!B4</f>
        <v>0</v>
      </c>
      <c r="G9" s="18">
        <f>'KAPCSOLÓDÓ KÉK7'!C4</f>
        <v>0</v>
      </c>
      <c r="H9" s="18">
        <f>'KAPCSOLÓDÓ KÉK7'!D4</f>
        <v>0</v>
      </c>
      <c r="I9" s="22">
        <f>'KAPCSOLÓDÓ KÉK7'!B5</f>
        <v>0</v>
      </c>
      <c r="J9" s="18">
        <f>'KAPCSOLÓDÓ KÉK7'!C5</f>
        <v>0</v>
      </c>
      <c r="K9" s="19">
        <f>'KAPCSOLÓDÓ KÉK7'!D5</f>
        <v>0</v>
      </c>
    </row>
    <row r="10" spans="1:11" x14ac:dyDescent="0.25">
      <c r="A10" s="479" t="s">
        <v>147</v>
      </c>
      <c r="B10" s="15">
        <f>'KAPCSOLÓDÓ KÉK8'!B8</f>
        <v>0</v>
      </c>
      <c r="C10" s="21">
        <f>'KAPCSOLÓDÓ KÉK8'!B3</f>
        <v>0</v>
      </c>
      <c r="D10" s="18">
        <f>'KAPCSOLÓDÓ KÉK8'!C3</f>
        <v>0</v>
      </c>
      <c r="E10" s="18">
        <f>'KAPCSOLÓDÓ KÉK8'!D3</f>
        <v>0</v>
      </c>
      <c r="F10" s="21">
        <f>'KAPCSOLÓDÓ KÉK8'!B4</f>
        <v>0</v>
      </c>
      <c r="G10" s="18">
        <f>'KAPCSOLÓDÓ KÉK8'!C4</f>
        <v>0</v>
      </c>
      <c r="H10" s="18">
        <f>'KAPCSOLÓDÓ KÉK8'!D4</f>
        <v>0</v>
      </c>
      <c r="I10" s="22">
        <f>'KAPCSOLÓDÓ KÉK8'!B5</f>
        <v>0</v>
      </c>
      <c r="J10" s="18">
        <f>'KAPCSOLÓDÓ KÉK8'!C5</f>
        <v>0</v>
      </c>
      <c r="K10" s="19">
        <f>'KAPCSOLÓDÓ KÉK8'!D5</f>
        <v>0</v>
      </c>
    </row>
    <row r="11" spans="1:11" x14ac:dyDescent="0.25">
      <c r="A11" s="479" t="s">
        <v>148</v>
      </c>
      <c r="B11" s="15">
        <f>'KAPCSOLÓDÓ KÉK9'!B8</f>
        <v>0</v>
      </c>
      <c r="C11" s="21">
        <f>'KAPCSOLÓDÓ KÉK9'!B3</f>
        <v>0</v>
      </c>
      <c r="D11" s="18">
        <f>'KAPCSOLÓDÓ KÉK9'!C3</f>
        <v>0</v>
      </c>
      <c r="E11" s="18">
        <f>'KAPCSOLÓDÓ KÉK9'!D3</f>
        <v>0</v>
      </c>
      <c r="F11" s="21">
        <f>'KAPCSOLÓDÓ KÉK9'!B4</f>
        <v>0</v>
      </c>
      <c r="G11" s="18">
        <f>'KAPCSOLÓDÓ KÉK9'!C4</f>
        <v>0</v>
      </c>
      <c r="H11" s="18">
        <f>'KAPCSOLÓDÓ KÉK9'!D4</f>
        <v>0</v>
      </c>
      <c r="I11" s="22">
        <f>'KAPCSOLÓDÓ KÉK9'!B5</f>
        <v>0</v>
      </c>
      <c r="J11" s="18">
        <f>'KAPCSOLÓDÓ KÉK9'!C5</f>
        <v>0</v>
      </c>
      <c r="K11" s="19">
        <f>'KAPCSOLÓDÓ KÉK9'!D5</f>
        <v>0</v>
      </c>
    </row>
    <row r="12" spans="1:11" x14ac:dyDescent="0.25">
      <c r="A12" s="479" t="s">
        <v>149</v>
      </c>
      <c r="B12" s="15">
        <f>'KAPCSOLÓDÓ KÉK10'!B8</f>
        <v>0</v>
      </c>
      <c r="C12" s="21">
        <f>'KAPCSOLÓDÓ KÉK10'!B3</f>
        <v>0</v>
      </c>
      <c r="D12" s="18">
        <f>'KAPCSOLÓDÓ KÉK10'!C3</f>
        <v>0</v>
      </c>
      <c r="E12" s="18">
        <f>'KAPCSOLÓDÓ KÉK10'!D3</f>
        <v>0</v>
      </c>
      <c r="F12" s="21">
        <f>'KAPCSOLÓDÓ KÉK10'!B4</f>
        <v>0</v>
      </c>
      <c r="G12" s="18">
        <f>'KAPCSOLÓDÓ KÉK10'!C4</f>
        <v>0</v>
      </c>
      <c r="H12" s="18">
        <f>'KAPCSOLÓDÓ KÉK10'!D4</f>
        <v>0</v>
      </c>
      <c r="I12" s="22">
        <f>'KAPCSOLÓDÓ KÉK10'!B5</f>
        <v>0</v>
      </c>
      <c r="J12" s="18">
        <f>'KAPCSOLÓDÓ KÉK10'!C5</f>
        <v>0</v>
      </c>
      <c r="K12" s="19">
        <f>'KAPCSOLÓDÓ KÉK10'!D5</f>
        <v>0</v>
      </c>
    </row>
    <row r="13" spans="1:11" x14ac:dyDescent="0.25">
      <c r="A13" s="479" t="s">
        <v>150</v>
      </c>
      <c r="B13" s="15">
        <f>'PARTNER KÉK1'!B8</f>
        <v>0</v>
      </c>
      <c r="C13" s="23" t="str">
        <f>'PARTNER KÉK1'!B3</f>
        <v/>
      </c>
      <c r="D13" s="18" t="str">
        <f>'PARTNER KÉK1'!C3</f>
        <v/>
      </c>
      <c r="E13" s="18" t="str">
        <f>'PARTNER KÉK1'!D3</f>
        <v/>
      </c>
      <c r="F13" s="23" t="str">
        <f>'PARTNER KÉK1'!B4</f>
        <v/>
      </c>
      <c r="G13" s="18" t="str">
        <f>'PARTNER KÉK1'!C4</f>
        <v/>
      </c>
      <c r="H13" s="15" t="str">
        <f>'PARTNER KÉK1'!D4</f>
        <v/>
      </c>
      <c r="I13" s="23" t="str">
        <f>'PARTNER KÉK1'!B5</f>
        <v/>
      </c>
      <c r="J13" s="18" t="str">
        <f>'PARTNER KÉK1'!C5</f>
        <v/>
      </c>
      <c r="K13" s="19" t="str">
        <f>'PARTNER KÉK1'!D5</f>
        <v/>
      </c>
    </row>
    <row r="14" spans="1:11" x14ac:dyDescent="0.25">
      <c r="A14" s="479" t="s">
        <v>151</v>
      </c>
      <c r="B14" s="15">
        <f>'PARTNER KÉK2'!B8</f>
        <v>0</v>
      </c>
      <c r="C14" s="23" t="str">
        <f>'PARTNER KÉK2'!B3</f>
        <v/>
      </c>
      <c r="D14" s="18" t="str">
        <f>'PARTNER KÉK2'!C3</f>
        <v/>
      </c>
      <c r="E14" s="18" t="str">
        <f>'PARTNER KÉK2'!D3</f>
        <v/>
      </c>
      <c r="F14" s="23" t="str">
        <f>'PARTNER KÉK2'!B4</f>
        <v/>
      </c>
      <c r="G14" s="18" t="str">
        <f>'PARTNER KÉK2'!C4</f>
        <v/>
      </c>
      <c r="H14" s="15" t="str">
        <f>'PARTNER KÉK2'!D4</f>
        <v/>
      </c>
      <c r="I14" s="23" t="str">
        <f>'PARTNER KÉK2'!B5</f>
        <v/>
      </c>
      <c r="J14" s="18" t="str">
        <f>'PARTNER KÉK2'!C5</f>
        <v/>
      </c>
      <c r="K14" s="19" t="str">
        <f>'PARTNER KÉK2'!D5</f>
        <v/>
      </c>
    </row>
    <row r="15" spans="1:11" x14ac:dyDescent="0.25">
      <c r="A15" s="479" t="s">
        <v>152</v>
      </c>
      <c r="B15" s="15">
        <f>'PARTNER KÉK3'!B8</f>
        <v>0</v>
      </c>
      <c r="C15" s="23" t="str">
        <f>'PARTNER KÉK3'!B3</f>
        <v/>
      </c>
      <c r="D15" s="18" t="str">
        <f>'PARTNER KÉK3'!C3</f>
        <v/>
      </c>
      <c r="E15" s="18" t="str">
        <f>'PARTNER KÉK3'!D3</f>
        <v/>
      </c>
      <c r="F15" s="23" t="str">
        <f>'PARTNER KÉK3'!B4</f>
        <v/>
      </c>
      <c r="G15" s="18" t="str">
        <f>'PARTNER KÉK3'!C4</f>
        <v/>
      </c>
      <c r="H15" s="15" t="str">
        <f>'PARTNER KÉK3'!D4</f>
        <v/>
      </c>
      <c r="I15" s="23" t="str">
        <f>'PARTNER KÉK3'!B5</f>
        <v/>
      </c>
      <c r="J15" s="18" t="str">
        <f>'PARTNER KÉK3'!C5</f>
        <v/>
      </c>
      <c r="K15" s="19" t="str">
        <f>'PARTNER KÉK3'!D5</f>
        <v/>
      </c>
    </row>
    <row r="16" spans="1:11" x14ac:dyDescent="0.25">
      <c r="A16" s="479" t="s">
        <v>153</v>
      </c>
      <c r="B16" s="15">
        <f>'PARTNER KÉK4'!B8</f>
        <v>0</v>
      </c>
      <c r="C16" s="23" t="str">
        <f>'PARTNER KÉK4'!B3</f>
        <v/>
      </c>
      <c r="D16" s="18" t="str">
        <f>'PARTNER KÉK4'!C3</f>
        <v/>
      </c>
      <c r="E16" s="18" t="str">
        <f>'PARTNER KÉK4'!D3</f>
        <v/>
      </c>
      <c r="F16" s="23" t="str">
        <f>'PARTNER KÉK4'!B4</f>
        <v/>
      </c>
      <c r="G16" s="18" t="str">
        <f>'PARTNER KÉK4'!C4</f>
        <v/>
      </c>
      <c r="H16" s="15" t="str">
        <f>'PARTNER KÉK4'!D4</f>
        <v/>
      </c>
      <c r="I16" s="23" t="str">
        <f>'PARTNER KÉK4'!B5</f>
        <v/>
      </c>
      <c r="J16" s="18" t="str">
        <f>'PARTNER KÉK4'!C5</f>
        <v/>
      </c>
      <c r="K16" s="19" t="str">
        <f>'PARTNER KÉK4'!D5</f>
        <v/>
      </c>
    </row>
    <row r="17" spans="1:11" x14ac:dyDescent="0.25">
      <c r="A17" s="479" t="s">
        <v>154</v>
      </c>
      <c r="B17" s="15">
        <f>'PARTNER KÉK5'!B8</f>
        <v>0</v>
      </c>
      <c r="C17" s="23" t="str">
        <f>'PARTNER KÉK5'!B3</f>
        <v/>
      </c>
      <c r="D17" s="18" t="str">
        <f>'PARTNER KÉK5'!C3</f>
        <v/>
      </c>
      <c r="E17" s="18" t="str">
        <f>'PARTNER KÉK5'!D3</f>
        <v/>
      </c>
      <c r="F17" s="23" t="str">
        <f>'PARTNER KÉK5'!B4</f>
        <v/>
      </c>
      <c r="G17" s="18" t="str">
        <f>'PARTNER KÉK5'!C4</f>
        <v/>
      </c>
      <c r="H17" s="15" t="str">
        <f>'PARTNER KÉK5'!D4</f>
        <v/>
      </c>
      <c r="I17" s="23" t="str">
        <f>'PARTNER KÉK5'!B5</f>
        <v/>
      </c>
      <c r="J17" s="18" t="str">
        <f>'PARTNER KÉK5'!C5</f>
        <v/>
      </c>
      <c r="K17" s="19" t="str">
        <f>'PARTNER KÉK5'!D5</f>
        <v/>
      </c>
    </row>
    <row r="18" spans="1:11" x14ac:dyDescent="0.25">
      <c r="A18" s="479" t="s">
        <v>155</v>
      </c>
      <c r="B18" s="15">
        <f>'PARTNER KÉK6'!B8</f>
        <v>0</v>
      </c>
      <c r="C18" s="23" t="str">
        <f>'PARTNER KÉK6'!B3</f>
        <v/>
      </c>
      <c r="D18" s="18" t="str">
        <f>'PARTNER KÉK6'!C3</f>
        <v/>
      </c>
      <c r="E18" s="18" t="str">
        <f>'PARTNER KÉK6'!D3</f>
        <v/>
      </c>
      <c r="F18" s="23" t="str">
        <f>'PARTNER KÉK6'!B4</f>
        <v/>
      </c>
      <c r="G18" s="18" t="str">
        <f>'PARTNER KÉK6'!C4</f>
        <v/>
      </c>
      <c r="H18" s="15" t="str">
        <f>'PARTNER KÉK6'!D4</f>
        <v/>
      </c>
      <c r="I18" s="23" t="str">
        <f>'PARTNER KÉK6'!B5</f>
        <v/>
      </c>
      <c r="J18" s="18" t="str">
        <f>'PARTNER KÉK6'!C5</f>
        <v/>
      </c>
      <c r="K18" s="19" t="str">
        <f>'PARTNER KÉK6'!D5</f>
        <v/>
      </c>
    </row>
    <row r="19" spans="1:11" x14ac:dyDescent="0.25">
      <c r="A19" s="479" t="s">
        <v>156</v>
      </c>
      <c r="B19" s="15">
        <f>'PARTNER KÉK7'!B8</f>
        <v>0</v>
      </c>
      <c r="C19" s="23" t="str">
        <f>'PARTNER KÉK7'!B3</f>
        <v/>
      </c>
      <c r="D19" s="18" t="str">
        <f>'PARTNER KÉK7'!C3</f>
        <v/>
      </c>
      <c r="E19" s="18" t="str">
        <f>'PARTNER KÉK7'!D3</f>
        <v/>
      </c>
      <c r="F19" s="23" t="str">
        <f>'PARTNER KÉK7'!B4</f>
        <v/>
      </c>
      <c r="G19" s="18" t="str">
        <f>'PARTNER KÉK7'!C4</f>
        <v/>
      </c>
      <c r="H19" s="15" t="str">
        <f>'PARTNER KÉK7'!D4</f>
        <v/>
      </c>
      <c r="I19" s="23" t="str">
        <f>'PARTNER KÉK7'!B5</f>
        <v/>
      </c>
      <c r="J19" s="18" t="str">
        <f>'PARTNER KÉK7'!C5</f>
        <v/>
      </c>
      <c r="K19" s="19" t="str">
        <f>'PARTNER KÉK7'!D5</f>
        <v/>
      </c>
    </row>
    <row r="20" spans="1:11" x14ac:dyDescent="0.25">
      <c r="A20" s="479" t="s">
        <v>157</v>
      </c>
      <c r="B20" s="15">
        <f>'PARTNER KÉK8'!B8</f>
        <v>0</v>
      </c>
      <c r="C20" s="23" t="str">
        <f>'PARTNER KÉK8'!B3</f>
        <v/>
      </c>
      <c r="D20" s="18" t="str">
        <f>'PARTNER KÉK8'!C3</f>
        <v/>
      </c>
      <c r="E20" s="18" t="str">
        <f>'PARTNER KÉK8'!D3</f>
        <v/>
      </c>
      <c r="F20" s="23" t="str">
        <f>'PARTNER KÉK8'!B4</f>
        <v/>
      </c>
      <c r="G20" s="18" t="str">
        <f>'PARTNER KÉK8'!C4</f>
        <v/>
      </c>
      <c r="H20" s="15" t="str">
        <f>'PARTNER KÉK8'!D4</f>
        <v/>
      </c>
      <c r="I20" s="23" t="str">
        <f>'PARTNER KÉK8'!B5</f>
        <v/>
      </c>
      <c r="J20" s="18" t="str">
        <f>'PARTNER KÉK8'!C5</f>
        <v/>
      </c>
      <c r="K20" s="19" t="str">
        <f>'PARTNER KÉK8'!D5</f>
        <v/>
      </c>
    </row>
    <row r="21" spans="1:11" x14ac:dyDescent="0.25">
      <c r="A21" s="479" t="s">
        <v>158</v>
      </c>
      <c r="B21" s="15">
        <f>'PARTNER KÉK9'!B8</f>
        <v>0</v>
      </c>
      <c r="C21" s="23" t="str">
        <f>'PARTNER KÉK9'!B3</f>
        <v/>
      </c>
      <c r="D21" s="18" t="str">
        <f>'PARTNER KÉK9'!C3</f>
        <v/>
      </c>
      <c r="E21" s="18" t="str">
        <f>'PARTNER KÉK9'!D3</f>
        <v/>
      </c>
      <c r="F21" s="23" t="str">
        <f>'PARTNER KÉK9'!B4</f>
        <v/>
      </c>
      <c r="G21" s="18" t="str">
        <f>'PARTNER KÉK9'!C4</f>
        <v/>
      </c>
      <c r="H21" s="15" t="str">
        <f>'PARTNER KÉK9'!D4</f>
        <v/>
      </c>
      <c r="I21" s="23" t="str">
        <f>'PARTNER KÉK9'!B5</f>
        <v/>
      </c>
      <c r="J21" s="18" t="str">
        <f>'PARTNER KÉK9'!C5</f>
        <v/>
      </c>
      <c r="K21" s="19" t="str">
        <f>'PARTNER KÉK9'!D5</f>
        <v/>
      </c>
    </row>
    <row r="22" spans="1:11" ht="15.75" thickBot="1" x14ac:dyDescent="0.3">
      <c r="A22" s="480" t="s">
        <v>159</v>
      </c>
      <c r="B22" s="16">
        <f>'PARTNER KÉK10'!B8</f>
        <v>0</v>
      </c>
      <c r="C22" s="24" t="str">
        <f>'PARTNER KÉK10'!B3</f>
        <v/>
      </c>
      <c r="D22" s="25" t="str">
        <f>'PARTNER KÉK10'!C3</f>
        <v/>
      </c>
      <c r="E22" s="25" t="str">
        <f>'PARTNER KÉK10'!D3</f>
        <v/>
      </c>
      <c r="F22" s="24" t="str">
        <f>'PARTNER KÉK10'!B4</f>
        <v/>
      </c>
      <c r="G22" s="25" t="str">
        <f>'PARTNER KÉK10'!C4</f>
        <v/>
      </c>
      <c r="H22" s="16" t="str">
        <f>'PARTNER KÉK10'!D4</f>
        <v/>
      </c>
      <c r="I22" s="24" t="str">
        <f>'PARTNER KÉK10'!B5</f>
        <v/>
      </c>
      <c r="J22" s="25" t="str">
        <f>'PARTNER KÉK10'!C5</f>
        <v/>
      </c>
      <c r="K22" s="26" t="str">
        <f>'PARTNER KÉK10'!D5</f>
        <v/>
      </c>
    </row>
    <row r="24" spans="1:11" ht="15.75" thickBot="1" x14ac:dyDescent="0.3">
      <c r="C24" s="20">
        <f>SUM(C26:C36)</f>
        <v>0</v>
      </c>
      <c r="D24" s="20">
        <f t="shared" ref="D24:K24" si="1">SUM(D26:D36)</f>
        <v>0</v>
      </c>
      <c r="E24" s="20">
        <f t="shared" si="1"/>
        <v>0</v>
      </c>
      <c r="F24" s="20">
        <f t="shared" si="1"/>
        <v>0</v>
      </c>
      <c r="G24" s="20">
        <f t="shared" si="1"/>
        <v>0</v>
      </c>
      <c r="H24" s="20">
        <f t="shared" si="1"/>
        <v>0</v>
      </c>
      <c r="I24" s="20">
        <f t="shared" si="1"/>
        <v>0</v>
      </c>
      <c r="J24" s="20">
        <f t="shared" si="1"/>
        <v>0</v>
      </c>
      <c r="K24" s="20">
        <f t="shared" si="1"/>
        <v>0</v>
      </c>
    </row>
    <row r="25" spans="1:11" ht="30" x14ac:dyDescent="0.25">
      <c r="A25" s="28" t="s">
        <v>171</v>
      </c>
      <c r="B25" s="17" t="s">
        <v>161</v>
      </c>
      <c r="C25" s="307" t="s">
        <v>164</v>
      </c>
      <c r="D25" s="307" t="s">
        <v>162</v>
      </c>
      <c r="E25" s="307" t="s">
        <v>163</v>
      </c>
      <c r="F25" s="307" t="s">
        <v>165</v>
      </c>
      <c r="G25" s="307" t="s">
        <v>166</v>
      </c>
      <c r="H25" s="307" t="s">
        <v>167</v>
      </c>
      <c r="I25" s="307" t="s">
        <v>168</v>
      </c>
      <c r="J25" s="307" t="s">
        <v>169</v>
      </c>
      <c r="K25" s="308" t="s">
        <v>170</v>
      </c>
    </row>
    <row r="26" spans="1:11" x14ac:dyDescent="0.25">
      <c r="A26" s="479" t="s">
        <v>193</v>
      </c>
      <c r="B26" s="15" t="str">
        <f>KAPCSOLÓDÓ!B8</f>
        <v/>
      </c>
      <c r="C26" s="18">
        <f>KAPCSOLÓDÓ!B3</f>
        <v>0</v>
      </c>
      <c r="D26" s="18">
        <f>KAPCSOLÓDÓ!C3</f>
        <v>0</v>
      </c>
      <c r="E26" s="18">
        <f>KAPCSOLÓDÓ!D3</f>
        <v>0</v>
      </c>
      <c r="F26" s="18">
        <f>KAPCSOLÓDÓ!B4</f>
        <v>0</v>
      </c>
      <c r="G26" s="18">
        <f>KAPCSOLÓDÓ!C4</f>
        <v>0</v>
      </c>
      <c r="H26" s="18">
        <f>KAPCSOLÓDÓ!D4</f>
        <v>0</v>
      </c>
      <c r="I26" s="18">
        <f>KAPCSOLÓDÓ!B5</f>
        <v>0</v>
      </c>
      <c r="J26" s="18">
        <f>KAPCSOLÓDÓ!C5</f>
        <v>0</v>
      </c>
      <c r="K26" s="18">
        <f>KAPCSOLÓDÓ!D5</f>
        <v>0</v>
      </c>
    </row>
    <row r="27" spans="1:11" x14ac:dyDescent="0.25">
      <c r="A27" s="479" t="s">
        <v>195</v>
      </c>
      <c r="B27" s="15">
        <f>'KAPCSOLÓDÓ PIAC1'!B8</f>
        <v>0</v>
      </c>
      <c r="C27" s="18">
        <f>'KAPCSOLÓDÓ PIAC1'!B3</f>
        <v>0</v>
      </c>
      <c r="D27" s="18">
        <f>'KAPCSOLÓDÓ PIAC1'!C3</f>
        <v>0</v>
      </c>
      <c r="E27" s="18">
        <f>'KAPCSOLÓDÓ PIAC1'!D3</f>
        <v>0</v>
      </c>
      <c r="F27" s="18">
        <f>'KAPCSOLÓDÓ PIAC1'!B4</f>
        <v>0</v>
      </c>
      <c r="G27" s="18">
        <f>'KAPCSOLÓDÓ PIAC1'!C4</f>
        <v>0</v>
      </c>
      <c r="H27" s="18">
        <f>'KAPCSOLÓDÓ PIAC1'!D4</f>
        <v>0</v>
      </c>
      <c r="I27" s="18">
        <f>'KAPCSOLÓDÓ PIAC1'!B5</f>
        <v>0</v>
      </c>
      <c r="J27" s="18">
        <f>'KAPCSOLÓDÓ PIAC1'!C5</f>
        <v>0</v>
      </c>
      <c r="K27" s="18">
        <f>'KAPCSOLÓDÓ PIAC1'!D5</f>
        <v>0</v>
      </c>
    </row>
    <row r="28" spans="1:11" x14ac:dyDescent="0.25">
      <c r="A28" s="479" t="s">
        <v>194</v>
      </c>
      <c r="B28" s="15">
        <f>'KAPCSOLÓDÓ PIAC2'!B8</f>
        <v>0</v>
      </c>
      <c r="C28" s="18">
        <f>'KAPCSOLÓDÓ PIAC2'!B3</f>
        <v>0</v>
      </c>
      <c r="D28" s="18">
        <f>'KAPCSOLÓDÓ PIAC2'!C3</f>
        <v>0</v>
      </c>
      <c r="E28" s="18">
        <f>'KAPCSOLÓDÓ PIAC2'!D3</f>
        <v>0</v>
      </c>
      <c r="F28" s="18">
        <f>'KAPCSOLÓDÓ PIAC2'!B4</f>
        <v>0</v>
      </c>
      <c r="G28" s="18">
        <f>'KAPCSOLÓDÓ PIAC2'!C4</f>
        <v>0</v>
      </c>
      <c r="H28" s="18">
        <f>'KAPCSOLÓDÓ PIAC2'!D4</f>
        <v>0</v>
      </c>
      <c r="I28" s="18">
        <f>'KAPCSOLÓDÓ PIAC2'!B5</f>
        <v>0</v>
      </c>
      <c r="J28" s="18">
        <f>'KAPCSOLÓDÓ PIAC2'!C5</f>
        <v>0</v>
      </c>
      <c r="K28" s="18">
        <f>'KAPCSOLÓDÓ PIAC2'!D5</f>
        <v>0</v>
      </c>
    </row>
    <row r="29" spans="1:11" x14ac:dyDescent="0.25">
      <c r="A29" s="479" t="s">
        <v>196</v>
      </c>
      <c r="B29" s="15">
        <f>'KAPCSOLÓDÓ PIAC3'!B8</f>
        <v>0</v>
      </c>
      <c r="C29" s="18">
        <f>'KAPCSOLÓDÓ PIAC3'!B3</f>
        <v>0</v>
      </c>
      <c r="D29" s="18">
        <f>'KAPCSOLÓDÓ PIAC3'!C3</f>
        <v>0</v>
      </c>
      <c r="E29" s="18">
        <f>'KAPCSOLÓDÓ PIAC3'!D3</f>
        <v>0</v>
      </c>
      <c r="F29" s="18">
        <f>'KAPCSOLÓDÓ PIAC3'!B4</f>
        <v>0</v>
      </c>
      <c r="G29" s="18">
        <f>'KAPCSOLÓDÓ PIAC3'!C4</f>
        <v>0</v>
      </c>
      <c r="H29" s="18">
        <f>'KAPCSOLÓDÓ PIAC3'!D4</f>
        <v>0</v>
      </c>
      <c r="I29" s="18">
        <f>'KAPCSOLÓDÓ PIAC3'!B5</f>
        <v>0</v>
      </c>
      <c r="J29" s="18">
        <f>'KAPCSOLÓDÓ PIAC3'!C5</f>
        <v>0</v>
      </c>
      <c r="K29" s="18">
        <f>'KAPCSOLÓDÓ PIAC3'!D5</f>
        <v>0</v>
      </c>
    </row>
    <row r="30" spans="1:11" x14ac:dyDescent="0.25">
      <c r="A30" s="479" t="s">
        <v>197</v>
      </c>
      <c r="B30" s="15">
        <f>'KAPCSOLÓDÓ PIAC4'!B8</f>
        <v>0</v>
      </c>
      <c r="C30" s="18">
        <f>'KAPCSOLÓDÓ PIAC4'!B3</f>
        <v>0</v>
      </c>
      <c r="D30" s="18">
        <f>'KAPCSOLÓDÓ PIAC4'!C3</f>
        <v>0</v>
      </c>
      <c r="E30" s="18">
        <f>'KAPCSOLÓDÓ PIAC4'!D3</f>
        <v>0</v>
      </c>
      <c r="F30" s="18">
        <f>'KAPCSOLÓDÓ PIAC4'!B4</f>
        <v>0</v>
      </c>
      <c r="G30" s="18">
        <f>'KAPCSOLÓDÓ PIAC4'!C4</f>
        <v>0</v>
      </c>
      <c r="H30" s="18">
        <f>'KAPCSOLÓDÓ PIAC4'!D4</f>
        <v>0</v>
      </c>
      <c r="I30" s="18">
        <f>'KAPCSOLÓDÓ PIAC4'!B5</f>
        <v>0</v>
      </c>
      <c r="J30" s="18">
        <f>'KAPCSOLÓDÓ PIAC4'!C5</f>
        <v>0</v>
      </c>
      <c r="K30" s="18">
        <f>'KAPCSOLÓDÓ PIAC4'!D5</f>
        <v>0</v>
      </c>
    </row>
    <row r="31" spans="1:11" x14ac:dyDescent="0.25">
      <c r="A31" s="479" t="s">
        <v>198</v>
      </c>
      <c r="B31" s="15">
        <f>'KAPCSOLÓDÓ PIAC5'!B8</f>
        <v>0</v>
      </c>
      <c r="C31" s="18">
        <f>'KAPCSOLÓDÓ PIAC5'!B3</f>
        <v>0</v>
      </c>
      <c r="D31" s="18">
        <f>'KAPCSOLÓDÓ PIAC5'!C3</f>
        <v>0</v>
      </c>
      <c r="E31" s="18">
        <f>'KAPCSOLÓDÓ PIAC5'!D3</f>
        <v>0</v>
      </c>
      <c r="F31" s="18">
        <f>'KAPCSOLÓDÓ PIAC5'!B4</f>
        <v>0</v>
      </c>
      <c r="G31" s="18">
        <f>'KAPCSOLÓDÓ PIAC5'!C4</f>
        <v>0</v>
      </c>
      <c r="H31" s="18">
        <f>'KAPCSOLÓDÓ PIAC5'!D4</f>
        <v>0</v>
      </c>
      <c r="I31" s="18">
        <f>'KAPCSOLÓDÓ PIAC5'!B5</f>
        <v>0</v>
      </c>
      <c r="J31" s="18">
        <f>'KAPCSOLÓDÓ PIAC5'!C5</f>
        <v>0</v>
      </c>
      <c r="K31" s="18">
        <f>'KAPCSOLÓDÓ PIAC5'!D5</f>
        <v>0</v>
      </c>
    </row>
    <row r="32" spans="1:11" x14ac:dyDescent="0.25">
      <c r="A32" s="479" t="s">
        <v>199</v>
      </c>
      <c r="B32" s="15">
        <f>'KAPCSOLÓDÓ PIAC6'!B8</f>
        <v>0</v>
      </c>
      <c r="C32" s="18">
        <f>'KAPCSOLÓDÓ PIAC6'!B3</f>
        <v>0</v>
      </c>
      <c r="D32" s="18">
        <f>'KAPCSOLÓDÓ PIAC6'!C3</f>
        <v>0</v>
      </c>
      <c r="E32" s="18">
        <f>'KAPCSOLÓDÓ PIAC6'!D3</f>
        <v>0</v>
      </c>
      <c r="F32" s="18">
        <f>'KAPCSOLÓDÓ PIAC6'!B4</f>
        <v>0</v>
      </c>
      <c r="G32" s="18">
        <f>'KAPCSOLÓDÓ PIAC6'!C4</f>
        <v>0</v>
      </c>
      <c r="H32" s="18">
        <f>'KAPCSOLÓDÓ PIAC6'!D4</f>
        <v>0</v>
      </c>
      <c r="I32" s="18">
        <f>'KAPCSOLÓDÓ PIAC6'!B5</f>
        <v>0</v>
      </c>
      <c r="J32" s="18">
        <f>'KAPCSOLÓDÓ PIAC6'!C5</f>
        <v>0</v>
      </c>
      <c r="K32" s="18">
        <f>'KAPCSOLÓDÓ PIAC6'!D5</f>
        <v>0</v>
      </c>
    </row>
    <row r="33" spans="1:11" x14ac:dyDescent="0.25">
      <c r="A33" s="479" t="s">
        <v>172</v>
      </c>
      <c r="B33" s="15" t="str">
        <f>PARTNER1!B8</f>
        <v/>
      </c>
      <c r="C33" s="18" t="str">
        <f>PARTNER1!B3</f>
        <v/>
      </c>
      <c r="D33" s="18" t="str">
        <f>PARTNER1!C3</f>
        <v/>
      </c>
      <c r="E33" s="18" t="str">
        <f>PARTNER1!D3</f>
        <v/>
      </c>
      <c r="F33" s="31" t="str">
        <f>PARTNER1!B4</f>
        <v/>
      </c>
      <c r="G33" s="31" t="str">
        <f>PARTNER1!C4</f>
        <v/>
      </c>
      <c r="H33" s="31" t="str">
        <f>PARTNER1!D4</f>
        <v/>
      </c>
      <c r="I33" s="18" t="str">
        <f>PARTNER1!B5</f>
        <v/>
      </c>
      <c r="J33" s="18" t="str">
        <f>PARTNER1!C5</f>
        <v/>
      </c>
      <c r="K33" s="18" t="str">
        <f>PARTNER1!D5</f>
        <v/>
      </c>
    </row>
    <row r="34" spans="1:11" x14ac:dyDescent="0.25">
      <c r="A34" s="479" t="s">
        <v>173</v>
      </c>
      <c r="B34" s="15" t="str">
        <f>PARTNER2!B8</f>
        <v/>
      </c>
      <c r="C34" s="18" t="str">
        <f>PARTNER2!B3</f>
        <v/>
      </c>
      <c r="D34" s="18" t="str">
        <f>PARTNER2!C3</f>
        <v/>
      </c>
      <c r="E34" s="18" t="str">
        <f>PARTNER2!D3</f>
        <v/>
      </c>
      <c r="F34" s="31" t="str">
        <f>PARTNER2!B4</f>
        <v/>
      </c>
      <c r="G34" s="31" t="str">
        <f>PARTNER2!C4</f>
        <v/>
      </c>
      <c r="H34" s="31" t="str">
        <f>PARTNER2!D4</f>
        <v/>
      </c>
      <c r="I34" s="18" t="str">
        <f>PARTNER2!B5</f>
        <v/>
      </c>
      <c r="J34" s="18" t="str">
        <f>PARTNER2!C5</f>
        <v/>
      </c>
      <c r="K34" s="18" t="str">
        <f>PARTNER2!D5</f>
        <v/>
      </c>
    </row>
    <row r="35" spans="1:11" x14ac:dyDescent="0.25">
      <c r="A35" s="479" t="s">
        <v>174</v>
      </c>
      <c r="B35" s="15" t="str">
        <f>PARTNER3!B8</f>
        <v/>
      </c>
      <c r="C35" s="18" t="str">
        <f>PARTNER3!B3</f>
        <v/>
      </c>
      <c r="D35" s="18" t="str">
        <f>PARTNER3!C3</f>
        <v/>
      </c>
      <c r="E35" s="18" t="str">
        <f>PARTNER3!D3</f>
        <v/>
      </c>
      <c r="F35" s="31" t="str">
        <f>PARTNER3!B4</f>
        <v/>
      </c>
      <c r="G35" s="31" t="str">
        <f>PARTNER3!C4</f>
        <v/>
      </c>
      <c r="H35" s="31" t="str">
        <f>PARTNER3!D4</f>
        <v/>
      </c>
      <c r="I35" s="18" t="str">
        <f>PARTNER3!B5</f>
        <v/>
      </c>
      <c r="J35" s="18" t="str">
        <f>PARTNER3!C5</f>
        <v/>
      </c>
      <c r="K35" s="18" t="str">
        <f>PARTNER3!D5</f>
        <v/>
      </c>
    </row>
    <row r="36" spans="1:11" ht="15.75" thickBot="1" x14ac:dyDescent="0.3">
      <c r="A36" s="480" t="s">
        <v>175</v>
      </c>
      <c r="B36" s="15" t="str">
        <f>PARTNER4!B8</f>
        <v/>
      </c>
      <c r="C36" s="18" t="str">
        <f>PARTNER4!B3</f>
        <v/>
      </c>
      <c r="D36" s="18" t="str">
        <f>PARTNER4!C3</f>
        <v/>
      </c>
      <c r="E36" s="18" t="str">
        <f>PARTNER4!D3</f>
        <v/>
      </c>
      <c r="F36" s="31" t="str">
        <f>PARTNER4!B4</f>
        <v/>
      </c>
      <c r="G36" s="31" t="str">
        <f>PARTNER4!C4</f>
        <v/>
      </c>
      <c r="H36" s="31" t="str">
        <f>PARTNER4!D4</f>
        <v/>
      </c>
      <c r="I36" s="18" t="str">
        <f>PARTNER4!B5</f>
        <v/>
      </c>
      <c r="J36" s="18" t="str">
        <f>PARTNER4!C5</f>
        <v/>
      </c>
      <c r="K36" s="18" t="str">
        <f>PARTNER4!D5</f>
        <v/>
      </c>
    </row>
  </sheetData>
  <sheetProtection algorithmName="SHA-512" hashValue="dRHi54IJMHwtSmpKsN3p0y2sdl40SgShDpsWVfdD9vL/6oZ/wn6Tqpw8BzCjuy9N4D9DjIanaMWJryOKMGPP3w==" saltValue="dNtCmOU2yYUmtOCHvohGjA==" spinCount="100000" sheet="1" objects="1" scenarios="1"/>
  <phoneticPr fontId="1" type="noConversion"/>
  <hyperlinks>
    <hyperlink ref="A3" location="'KAPCSOLÓDÓ KÉK1'!A1" display="Kapcsolódó KÉK 1" xr:uid="{BA49E91A-BF41-4161-BFDD-C46AA6DBFE65}"/>
    <hyperlink ref="A4" location="'KAPCSOLÓDÓ KÉK2'!A1" display="Kapcsolódó KÉK 2" xr:uid="{B6FC7E6A-A042-4C13-A69F-59CBCD503C5D}"/>
    <hyperlink ref="A5" location="'KAPCSOLÓDÓ KÉK3'!A1" display="Kapcsolódó KÉK 3" xr:uid="{C6A7A938-E45E-4FED-AF34-A153ED7DC922}"/>
    <hyperlink ref="A6" location="'KAPCSOLÓDÓ KÉK4'!A1" display="Kapcsolódó KÉK 4" xr:uid="{4322478B-5875-49A3-A3CF-75AC26CE35CB}"/>
    <hyperlink ref="A7" location="'KAPCSOLÓDÓ KÉK5'!A1" display="Kapcsolódó KÉK 5" xr:uid="{EE6B2E8B-DB95-4A5A-9529-24AE84A0506E}"/>
    <hyperlink ref="A8" location="'KAPCSOLÓDÓ KÉK6'!A1" display="Kapcsolódó KÉK 6" xr:uid="{74EB0BF1-92E6-429D-8892-AE346D45C7A3}"/>
    <hyperlink ref="A9" location="'KAPCSOLÓDÓ KÉK7'!A1" display="Kapcsolódó KÉK 7" xr:uid="{10FE01C1-8D8A-46E2-BB69-E63E4DD96FF4}"/>
    <hyperlink ref="A10" location="'KAPCSOLÓDÓ KÉK8'!A1" display="Kapcsolódó KÉK 8" xr:uid="{FCD72D47-1D30-492C-B066-202A328F1F04}"/>
    <hyperlink ref="A11" location="'KAPCSOLÓDÓ KÉK9'!A1" display="Kapcsolódó KÉK 9" xr:uid="{A8901C7F-A41D-4FD1-98E7-66FBF6CC378F}"/>
    <hyperlink ref="A12" location="'KAPCSOLÓDÓ KÉK10'!A1" display="Kapcsolódó KÉK 10" xr:uid="{EAD545FC-6CD8-4BB8-B4E6-0A5057C30158}"/>
    <hyperlink ref="A13" location="'PARTNER KÉK1'!A1" display="Partner KÉK 1" xr:uid="{A08612C4-0DBD-4126-9197-622084E805F4}"/>
    <hyperlink ref="A14" location="'PARTNER KÉK2'!A1" display="Partner KÉK 2" xr:uid="{AB1E6277-390E-4818-9740-2C4ED8C11924}"/>
    <hyperlink ref="A15" location="'PARTNER KÉK3'!A1" display="Partner KÉK 3" xr:uid="{4599A713-1D5E-4702-BC9B-352B599FB46A}"/>
    <hyperlink ref="A16" location="'PARTNER KÉK4'!A1" display="Partner KÉK 4" xr:uid="{1951580D-9A52-4BA7-880F-2B3D4E84D91E}"/>
    <hyperlink ref="A17" location="'PARTNER KÉK5'!A1" display="Partner KÉK 5" xr:uid="{BC4290CC-9DE7-4924-A96F-FE33FF52E785}"/>
    <hyperlink ref="A18" location="'PARTNER KÉK6'!A1" display="Partner KÉK 6" xr:uid="{90627F9A-0144-47E2-B6C6-5232406F1437}"/>
    <hyperlink ref="A19" location="'PARTNER KÉK7'!A1" display="Partner KÉK 7" xr:uid="{841C98C1-1686-49F5-AF75-21D8C8CD5046}"/>
    <hyperlink ref="A20" location="'PARTNER KÉK8'!A1" display="Partner KÉK 8" xr:uid="{707EB3CE-FEDB-4335-8A0D-EE87F53E3155}"/>
    <hyperlink ref="A21" location="'PARTNER KÉK9'!A1" display="Partner KÉK 9" xr:uid="{67111B56-8EBA-48DB-9E12-C66FD75CF874}"/>
    <hyperlink ref="A22" location="'PARTNER KÉK10'!A1" display="Partner KÉK 10" xr:uid="{EB16A461-3937-4D95-9874-54FE4AEB6FE6}"/>
    <hyperlink ref="A26" location="KAPCSOLÓDÓ!A1" display="Kapcsolódó" xr:uid="{C618B153-11BC-476E-A7AA-E35F92070F24}"/>
    <hyperlink ref="A27" location="'KAPCSOLÓDÓ PIAC1'!A1" display="Kapcsolódó Piac 1" xr:uid="{591F607E-DF32-4E8E-8A82-E2F58D8CDC8A}"/>
    <hyperlink ref="A28" location="'KAPCSOLÓDÓ PIAC2'!A1" display="Kapcsolódó Piac 2" xr:uid="{EBB68DA8-5C28-42D1-8E8E-5040D34B3D1B}"/>
    <hyperlink ref="A29" location="'KAPCSOLÓDÓ PIAC3'!A1" display="Kapcsolódó Piac 3" xr:uid="{F49645C1-E8B3-4B07-B3F3-99C23B86A6F4}"/>
    <hyperlink ref="A30" location="'KAPCSOLÓDÓ PIAC4'!A1" display="Kapcsolódó Piac 4" xr:uid="{4CEAFABB-9719-48AE-AB18-8054F6B88ED5}"/>
    <hyperlink ref="A31" location="'KAPCSOLÓDÓ PIAC5'!A1" display="Kapcsolódó Piac 5" xr:uid="{CE312688-1B0D-4F3A-8137-7C21719854C3}"/>
    <hyperlink ref="A32" location="'KAPCSOLÓDÓ PIAC6'!A1" display="Kapcsolódó Piac 6" xr:uid="{A61F4FEE-7CF7-4187-B7D2-FBB1D993DB26}"/>
    <hyperlink ref="A33" location="PARTNER1!A1" display="Partner 1" xr:uid="{D0F0B60A-A32D-4A4C-94DD-6FA7EA26A388}"/>
    <hyperlink ref="A34" location="PARTNER2!A1" display="Partner 2" xr:uid="{B1AE3A59-AB79-40FA-9A4A-87DFB3C777CE}"/>
    <hyperlink ref="A35" location="PARTNER3!A1" display="Partner 3" xr:uid="{7282E8B0-4264-4679-BCFE-522DEA242F74}"/>
    <hyperlink ref="A36" location="PARTNER4!A1" display="Partner 4" xr:uid="{39F6BD62-6ADA-4BC2-9832-6665989A45F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Munka7"/>
  <dimension ref="A1:L2683"/>
  <sheetViews>
    <sheetView topLeftCell="A2587" workbookViewId="0">
      <selection activeCell="D2615" sqref="D2615"/>
    </sheetView>
  </sheetViews>
  <sheetFormatPr defaultColWidth="12.42578125" defaultRowHeight="12.75" x14ac:dyDescent="0.2"/>
  <cols>
    <col min="1" max="1" width="12.42578125" style="391"/>
    <col min="2" max="16384" width="12.42578125" style="383"/>
  </cols>
  <sheetData>
    <row r="1" spans="1:12" ht="15" x14ac:dyDescent="0.25">
      <c r="A1" s="382" t="s">
        <v>0</v>
      </c>
      <c r="B1" s="14" t="s">
        <v>1</v>
      </c>
      <c r="C1" s="383" t="s">
        <v>228</v>
      </c>
      <c r="D1" s="383" t="s">
        <v>227</v>
      </c>
      <c r="I1" s="37"/>
      <c r="J1" s="37"/>
      <c r="K1" s="37"/>
      <c r="L1" s="37"/>
    </row>
    <row r="2" spans="1:12" ht="15" x14ac:dyDescent="0.25">
      <c r="A2" s="382">
        <v>43466</v>
      </c>
      <c r="B2" s="474">
        <v>321.51</v>
      </c>
      <c r="C2" s="383">
        <v>2</v>
      </c>
      <c r="D2" s="383" t="s">
        <v>221</v>
      </c>
      <c r="I2" s="37"/>
      <c r="J2" s="37"/>
      <c r="K2" s="37"/>
      <c r="L2" s="37"/>
    </row>
    <row r="3" spans="1:12" ht="45" x14ac:dyDescent="0.25">
      <c r="A3" s="382">
        <v>43467</v>
      </c>
      <c r="B3" s="474">
        <v>322.16000000000003</v>
      </c>
      <c r="C3" s="383">
        <v>3</v>
      </c>
      <c r="D3" s="383" t="s">
        <v>222</v>
      </c>
      <c r="I3" s="384"/>
      <c r="J3" s="385" t="s">
        <v>61</v>
      </c>
      <c r="K3" s="385" t="s">
        <v>62</v>
      </c>
      <c r="L3" s="385" t="s">
        <v>63</v>
      </c>
    </row>
    <row r="4" spans="1:12" ht="30" x14ac:dyDescent="0.25">
      <c r="A4" s="382">
        <v>43468</v>
      </c>
      <c r="B4" s="474">
        <v>322.55</v>
      </c>
      <c r="C4" s="383">
        <v>4</v>
      </c>
      <c r="D4" s="383" t="s">
        <v>223</v>
      </c>
      <c r="I4" s="385" t="s">
        <v>64</v>
      </c>
      <c r="J4" s="386" t="s">
        <v>65</v>
      </c>
      <c r="K4" s="386" t="s">
        <v>66</v>
      </c>
      <c r="L4" s="386" t="s">
        <v>67</v>
      </c>
    </row>
    <row r="5" spans="1:12" ht="30" x14ac:dyDescent="0.25">
      <c r="A5" s="382">
        <v>43469</v>
      </c>
      <c r="B5" s="474">
        <v>321.25</v>
      </c>
      <c r="C5" s="383">
        <v>5</v>
      </c>
      <c r="D5" s="383" t="s">
        <v>224</v>
      </c>
      <c r="I5" s="385" t="s">
        <v>68</v>
      </c>
      <c r="J5" s="386" t="s">
        <v>69</v>
      </c>
      <c r="K5" s="386" t="s">
        <v>70</v>
      </c>
      <c r="L5" s="386" t="s">
        <v>70</v>
      </c>
    </row>
    <row r="6" spans="1:12" ht="30" x14ac:dyDescent="0.25">
      <c r="A6" s="382">
        <v>43470</v>
      </c>
      <c r="B6" s="474">
        <v>321.25</v>
      </c>
      <c r="C6" s="383">
        <v>6</v>
      </c>
      <c r="D6" s="383" t="s">
        <v>225</v>
      </c>
      <c r="I6" s="385" t="s">
        <v>71</v>
      </c>
      <c r="J6" s="386" t="s">
        <v>72</v>
      </c>
      <c r="K6" s="386" t="s">
        <v>73</v>
      </c>
      <c r="L6" s="386" t="s">
        <v>73</v>
      </c>
    </row>
    <row r="7" spans="1:12" ht="15.75" thickBot="1" x14ac:dyDescent="0.3">
      <c r="A7" s="382">
        <v>43471</v>
      </c>
      <c r="B7" s="474">
        <v>321.25</v>
      </c>
      <c r="C7" s="383">
        <v>7</v>
      </c>
      <c r="D7" s="383" t="s">
        <v>226</v>
      </c>
      <c r="I7" s="32"/>
      <c r="J7" s="32"/>
      <c r="K7" s="32"/>
      <c r="L7" s="37"/>
    </row>
    <row r="8" spans="1:12" ht="30.75" thickBot="1" x14ac:dyDescent="0.3">
      <c r="A8" s="382">
        <v>43472</v>
      </c>
      <c r="B8" s="474">
        <v>321.18</v>
      </c>
      <c r="C8" s="383">
        <v>1</v>
      </c>
      <c r="D8" s="383" t="s">
        <v>220</v>
      </c>
      <c r="I8" s="387" t="s">
        <v>10</v>
      </c>
      <c r="J8" s="387" t="s">
        <v>11</v>
      </c>
      <c r="K8" s="387" t="s">
        <v>12</v>
      </c>
      <c r="L8" s="387" t="s">
        <v>74</v>
      </c>
    </row>
    <row r="9" spans="1:12" ht="30.75" thickBot="1" x14ac:dyDescent="0.3">
      <c r="A9" s="382">
        <v>43473</v>
      </c>
      <c r="B9" s="474">
        <v>321.39999999999998</v>
      </c>
      <c r="C9" s="383">
        <v>2</v>
      </c>
      <c r="D9" s="383" t="s">
        <v>221</v>
      </c>
      <c r="I9" s="388" t="s">
        <v>75</v>
      </c>
      <c r="J9" s="389" t="s">
        <v>76</v>
      </c>
      <c r="K9" s="389" t="s">
        <v>77</v>
      </c>
      <c r="L9" s="387" t="s">
        <v>78</v>
      </c>
    </row>
    <row r="10" spans="1:12" ht="45.75" thickBot="1" x14ac:dyDescent="0.3">
      <c r="A10" s="382">
        <v>43474</v>
      </c>
      <c r="B10" s="474">
        <v>321.77999999999997</v>
      </c>
      <c r="C10" s="383">
        <v>3</v>
      </c>
      <c r="D10" s="383" t="s">
        <v>222</v>
      </c>
      <c r="I10" s="389" t="s">
        <v>75</v>
      </c>
      <c r="J10" s="389" t="s">
        <v>76</v>
      </c>
      <c r="K10" s="388" t="s">
        <v>79</v>
      </c>
      <c r="L10" s="387" t="s">
        <v>80</v>
      </c>
    </row>
    <row r="11" spans="1:12" ht="45.75" thickBot="1" x14ac:dyDescent="0.3">
      <c r="A11" s="382">
        <v>43475</v>
      </c>
      <c r="B11" s="474">
        <v>321.75</v>
      </c>
      <c r="C11" s="383">
        <v>4</v>
      </c>
      <c r="D11" s="383" t="s">
        <v>223</v>
      </c>
      <c r="I11" s="389" t="s">
        <v>79</v>
      </c>
      <c r="J11" s="389" t="s">
        <v>76</v>
      </c>
      <c r="K11" s="388" t="s">
        <v>75</v>
      </c>
      <c r="L11" s="387" t="s">
        <v>81</v>
      </c>
    </row>
    <row r="12" spans="1:12" ht="15.75" thickBot="1" x14ac:dyDescent="0.3">
      <c r="A12" s="382">
        <v>43476</v>
      </c>
      <c r="B12" s="474">
        <v>321.39999999999998</v>
      </c>
      <c r="C12" s="383">
        <v>5</v>
      </c>
      <c r="D12" s="383" t="s">
        <v>224</v>
      </c>
      <c r="I12" s="388" t="s">
        <v>79</v>
      </c>
      <c r="J12" s="388" t="s">
        <v>76</v>
      </c>
      <c r="K12" s="388" t="s">
        <v>79</v>
      </c>
      <c r="L12" s="387" t="s">
        <v>82</v>
      </c>
    </row>
    <row r="13" spans="1:12" ht="15" x14ac:dyDescent="0.25">
      <c r="A13" s="382">
        <v>43477</v>
      </c>
      <c r="B13" s="474">
        <v>321.39999999999998</v>
      </c>
      <c r="C13" s="383">
        <v>6</v>
      </c>
      <c r="D13" s="383" t="s">
        <v>225</v>
      </c>
    </row>
    <row r="14" spans="1:12" ht="15" x14ac:dyDescent="0.25">
      <c r="A14" s="382">
        <v>43478</v>
      </c>
      <c r="B14" s="474">
        <v>321.39999999999998</v>
      </c>
      <c r="C14" s="383">
        <v>7</v>
      </c>
      <c r="D14" s="383" t="s">
        <v>226</v>
      </c>
    </row>
    <row r="15" spans="1:12" ht="15" x14ac:dyDescent="0.25">
      <c r="A15" s="382">
        <v>43479</v>
      </c>
      <c r="B15" s="474">
        <v>321.17</v>
      </c>
      <c r="C15" s="383">
        <v>1</v>
      </c>
      <c r="D15" s="383" t="s">
        <v>220</v>
      </c>
    </row>
    <row r="16" spans="1:12" ht="15" x14ac:dyDescent="0.25">
      <c r="A16" s="382">
        <v>43480</v>
      </c>
      <c r="B16" s="474">
        <v>321.8</v>
      </c>
      <c r="C16" s="383">
        <v>2</v>
      </c>
      <c r="D16" s="383" t="s">
        <v>221</v>
      </c>
    </row>
    <row r="17" spans="1:4" ht="15" x14ac:dyDescent="0.25">
      <c r="A17" s="382">
        <v>43481</v>
      </c>
      <c r="B17" s="474">
        <v>323.52</v>
      </c>
      <c r="C17" s="383">
        <v>3</v>
      </c>
      <c r="D17" s="383" t="s">
        <v>222</v>
      </c>
    </row>
    <row r="18" spans="1:4" ht="15" x14ac:dyDescent="0.25">
      <c r="A18" s="382">
        <v>43482</v>
      </c>
      <c r="B18" s="474">
        <v>321.44</v>
      </c>
      <c r="C18" s="383">
        <v>4</v>
      </c>
      <c r="D18" s="383" t="s">
        <v>223</v>
      </c>
    </row>
    <row r="19" spans="1:4" ht="15" x14ac:dyDescent="0.25">
      <c r="A19" s="382">
        <v>43483</v>
      </c>
      <c r="B19" s="474">
        <v>318.92</v>
      </c>
      <c r="C19" s="383">
        <v>5</v>
      </c>
      <c r="D19" s="383" t="s">
        <v>224</v>
      </c>
    </row>
    <row r="20" spans="1:4" ht="15" x14ac:dyDescent="0.25">
      <c r="A20" s="382">
        <v>43484</v>
      </c>
      <c r="B20" s="474">
        <v>318.92</v>
      </c>
      <c r="C20" s="383">
        <v>6</v>
      </c>
      <c r="D20" s="383" t="s">
        <v>225</v>
      </c>
    </row>
    <row r="21" spans="1:4" ht="15" x14ac:dyDescent="0.25">
      <c r="A21" s="382">
        <v>43485</v>
      </c>
      <c r="B21" s="474">
        <v>318.92</v>
      </c>
      <c r="C21" s="383">
        <v>7</v>
      </c>
      <c r="D21" s="383" t="s">
        <v>226</v>
      </c>
    </row>
    <row r="22" spans="1:4" ht="15" x14ac:dyDescent="0.25">
      <c r="A22" s="382">
        <v>43486</v>
      </c>
      <c r="B22" s="474">
        <v>318.2</v>
      </c>
      <c r="C22" s="383">
        <v>1</v>
      </c>
      <c r="D22" s="383" t="s">
        <v>220</v>
      </c>
    </row>
    <row r="23" spans="1:4" ht="15" x14ac:dyDescent="0.25">
      <c r="A23" s="382">
        <v>43487</v>
      </c>
      <c r="B23" s="474">
        <v>318</v>
      </c>
      <c r="C23" s="383">
        <v>2</v>
      </c>
      <c r="D23" s="383" t="s">
        <v>221</v>
      </c>
    </row>
    <row r="24" spans="1:4" ht="15" x14ac:dyDescent="0.25">
      <c r="A24" s="382">
        <v>43488</v>
      </c>
      <c r="B24" s="474">
        <v>318.11</v>
      </c>
      <c r="C24" s="383">
        <v>3</v>
      </c>
      <c r="D24" s="383" t="s">
        <v>222</v>
      </c>
    </row>
    <row r="25" spans="1:4" ht="15" x14ac:dyDescent="0.25">
      <c r="A25" s="382">
        <v>43489</v>
      </c>
      <c r="B25" s="474">
        <v>318.76</v>
      </c>
      <c r="C25" s="383">
        <v>4</v>
      </c>
      <c r="D25" s="383" t="s">
        <v>223</v>
      </c>
    </row>
    <row r="26" spans="1:4" ht="15" x14ac:dyDescent="0.25">
      <c r="A26" s="382">
        <v>43490</v>
      </c>
      <c r="B26" s="474">
        <v>318.41000000000003</v>
      </c>
      <c r="C26" s="383">
        <v>5</v>
      </c>
      <c r="D26" s="383" t="s">
        <v>224</v>
      </c>
    </row>
    <row r="27" spans="1:4" ht="15" x14ac:dyDescent="0.25">
      <c r="A27" s="382">
        <v>43491</v>
      </c>
      <c r="B27" s="474">
        <v>318.41000000000003</v>
      </c>
      <c r="C27" s="383">
        <v>6</v>
      </c>
      <c r="D27" s="383" t="s">
        <v>225</v>
      </c>
    </row>
    <row r="28" spans="1:4" ht="15" x14ac:dyDescent="0.25">
      <c r="A28" s="382">
        <v>43492</v>
      </c>
      <c r="B28" s="474">
        <v>318.41000000000003</v>
      </c>
      <c r="C28" s="383">
        <v>7</v>
      </c>
      <c r="D28" s="383" t="s">
        <v>226</v>
      </c>
    </row>
    <row r="29" spans="1:4" ht="15" x14ac:dyDescent="0.25">
      <c r="A29" s="382">
        <v>43493</v>
      </c>
      <c r="B29" s="474">
        <v>317.85000000000002</v>
      </c>
      <c r="C29" s="383">
        <v>1</v>
      </c>
      <c r="D29" s="383" t="s">
        <v>220</v>
      </c>
    </row>
    <row r="30" spans="1:4" ht="15" x14ac:dyDescent="0.25">
      <c r="A30" s="382">
        <v>43494</v>
      </c>
      <c r="B30" s="474">
        <v>317.14999999999998</v>
      </c>
      <c r="C30" s="383">
        <v>2</v>
      </c>
      <c r="D30" s="383" t="s">
        <v>221</v>
      </c>
    </row>
    <row r="31" spans="1:4" ht="15" x14ac:dyDescent="0.25">
      <c r="A31" s="382">
        <v>43495</v>
      </c>
      <c r="B31" s="474">
        <v>317.13</v>
      </c>
      <c r="C31" s="383">
        <v>3</v>
      </c>
      <c r="D31" s="383" t="s">
        <v>222</v>
      </c>
    </row>
    <row r="32" spans="1:4" ht="15" x14ac:dyDescent="0.25">
      <c r="A32" s="382">
        <v>43496</v>
      </c>
      <c r="B32" s="474">
        <v>315.87</v>
      </c>
      <c r="C32" s="383">
        <v>4</v>
      </c>
      <c r="D32" s="383" t="s">
        <v>223</v>
      </c>
    </row>
    <row r="33" spans="1:4" ht="15" x14ac:dyDescent="0.25">
      <c r="A33" s="382">
        <v>43497</v>
      </c>
      <c r="B33" s="474">
        <v>317.23</v>
      </c>
      <c r="C33" s="383">
        <v>5</v>
      </c>
      <c r="D33" s="383" t="s">
        <v>224</v>
      </c>
    </row>
    <row r="34" spans="1:4" ht="15" x14ac:dyDescent="0.25">
      <c r="A34" s="382">
        <v>43498</v>
      </c>
      <c r="B34" s="474">
        <v>317.23</v>
      </c>
      <c r="C34" s="383">
        <v>6</v>
      </c>
      <c r="D34" s="383" t="s">
        <v>225</v>
      </c>
    </row>
    <row r="35" spans="1:4" ht="15" x14ac:dyDescent="0.25">
      <c r="A35" s="382">
        <v>43499</v>
      </c>
      <c r="B35" s="474">
        <v>317.23</v>
      </c>
      <c r="C35" s="383">
        <v>7</v>
      </c>
      <c r="D35" s="383" t="s">
        <v>226</v>
      </c>
    </row>
    <row r="36" spans="1:4" ht="15" x14ac:dyDescent="0.25">
      <c r="A36" s="382">
        <v>43500</v>
      </c>
      <c r="B36" s="474">
        <v>317.75</v>
      </c>
      <c r="C36" s="383">
        <v>1</v>
      </c>
      <c r="D36" s="383" t="s">
        <v>220</v>
      </c>
    </row>
    <row r="37" spans="1:4" ht="15" x14ac:dyDescent="0.25">
      <c r="A37" s="382">
        <v>43501</v>
      </c>
      <c r="B37" s="474">
        <v>317.75</v>
      </c>
      <c r="C37" s="383">
        <v>2</v>
      </c>
      <c r="D37" s="383" t="s">
        <v>221</v>
      </c>
    </row>
    <row r="38" spans="1:4" ht="15" x14ac:dyDescent="0.25">
      <c r="A38" s="382">
        <v>43502</v>
      </c>
      <c r="B38" s="474">
        <v>318.82</v>
      </c>
      <c r="C38" s="383">
        <v>3</v>
      </c>
      <c r="D38" s="383" t="s">
        <v>222</v>
      </c>
    </row>
    <row r="39" spans="1:4" ht="15" x14ac:dyDescent="0.25">
      <c r="A39" s="382">
        <v>43503</v>
      </c>
      <c r="B39" s="474">
        <v>319.55</v>
      </c>
      <c r="C39" s="383">
        <v>4</v>
      </c>
      <c r="D39" s="383" t="s">
        <v>223</v>
      </c>
    </row>
    <row r="40" spans="1:4" ht="15" x14ac:dyDescent="0.25">
      <c r="A40" s="382">
        <v>43504</v>
      </c>
      <c r="B40" s="474">
        <v>319.25</v>
      </c>
      <c r="C40" s="383">
        <v>5</v>
      </c>
      <c r="D40" s="383" t="s">
        <v>224</v>
      </c>
    </row>
    <row r="41" spans="1:4" ht="15" x14ac:dyDescent="0.25">
      <c r="A41" s="382">
        <v>43505</v>
      </c>
      <c r="B41" s="474">
        <v>319.25</v>
      </c>
      <c r="C41" s="383">
        <v>6</v>
      </c>
      <c r="D41" s="383" t="s">
        <v>225</v>
      </c>
    </row>
    <row r="42" spans="1:4" ht="15" x14ac:dyDescent="0.25">
      <c r="A42" s="382">
        <v>43506</v>
      </c>
      <c r="B42" s="474">
        <v>319.25</v>
      </c>
      <c r="C42" s="383">
        <v>7</v>
      </c>
      <c r="D42" s="383" t="s">
        <v>226</v>
      </c>
    </row>
    <row r="43" spans="1:4" ht="15" x14ac:dyDescent="0.25">
      <c r="A43" s="382">
        <v>43507</v>
      </c>
      <c r="B43" s="474">
        <v>319.64999999999998</v>
      </c>
      <c r="C43" s="383">
        <v>1</v>
      </c>
      <c r="D43" s="383" t="s">
        <v>220</v>
      </c>
    </row>
    <row r="44" spans="1:4" ht="15" x14ac:dyDescent="0.25">
      <c r="A44" s="382">
        <v>43508</v>
      </c>
      <c r="B44" s="474">
        <v>318.89999999999998</v>
      </c>
      <c r="C44" s="383">
        <v>2</v>
      </c>
      <c r="D44" s="383" t="s">
        <v>221</v>
      </c>
    </row>
    <row r="45" spans="1:4" ht="15" x14ac:dyDescent="0.25">
      <c r="A45" s="382">
        <v>43509</v>
      </c>
      <c r="B45" s="474">
        <v>317.89999999999998</v>
      </c>
      <c r="C45" s="383">
        <v>3</v>
      </c>
      <c r="D45" s="383" t="s">
        <v>222</v>
      </c>
    </row>
    <row r="46" spans="1:4" ht="15" x14ac:dyDescent="0.25">
      <c r="A46" s="382">
        <v>43510</v>
      </c>
      <c r="B46" s="474">
        <v>318.94</v>
      </c>
      <c r="C46" s="383">
        <v>4</v>
      </c>
      <c r="D46" s="383" t="s">
        <v>223</v>
      </c>
    </row>
    <row r="47" spans="1:4" ht="15" x14ac:dyDescent="0.25">
      <c r="A47" s="382">
        <v>43511</v>
      </c>
      <c r="B47" s="474">
        <v>318.05</v>
      </c>
      <c r="C47" s="383">
        <v>5</v>
      </c>
      <c r="D47" s="383" t="s">
        <v>224</v>
      </c>
    </row>
    <row r="48" spans="1:4" ht="15" x14ac:dyDescent="0.25">
      <c r="A48" s="382">
        <v>43512</v>
      </c>
      <c r="B48" s="474">
        <v>318.05</v>
      </c>
      <c r="C48" s="383">
        <v>6</v>
      </c>
      <c r="D48" s="383" t="s">
        <v>225</v>
      </c>
    </row>
    <row r="49" spans="1:4" ht="15" x14ac:dyDescent="0.25">
      <c r="A49" s="382">
        <v>43513</v>
      </c>
      <c r="B49" s="474">
        <v>318.05</v>
      </c>
      <c r="C49" s="383">
        <v>7</v>
      </c>
      <c r="D49" s="383" t="s">
        <v>226</v>
      </c>
    </row>
    <row r="50" spans="1:4" ht="15" x14ac:dyDescent="0.25">
      <c r="A50" s="382">
        <v>43514</v>
      </c>
      <c r="B50" s="474">
        <v>318.05</v>
      </c>
      <c r="C50" s="383">
        <v>1</v>
      </c>
      <c r="D50" s="383" t="s">
        <v>220</v>
      </c>
    </row>
    <row r="51" spans="1:4" ht="15" x14ac:dyDescent="0.25">
      <c r="A51" s="382">
        <v>43515</v>
      </c>
      <c r="B51" s="474">
        <v>318.19</v>
      </c>
      <c r="C51" s="383">
        <v>2</v>
      </c>
      <c r="D51" s="383" t="s">
        <v>221</v>
      </c>
    </row>
    <row r="52" spans="1:4" ht="15" x14ac:dyDescent="0.25">
      <c r="A52" s="382">
        <v>43516</v>
      </c>
      <c r="B52" s="474">
        <v>317.51</v>
      </c>
      <c r="C52" s="383">
        <v>3</v>
      </c>
      <c r="D52" s="383" t="s">
        <v>222</v>
      </c>
    </row>
    <row r="53" spans="1:4" ht="15" x14ac:dyDescent="0.25">
      <c r="A53" s="382">
        <v>43517</v>
      </c>
      <c r="B53" s="474">
        <v>317.37</v>
      </c>
      <c r="C53" s="383">
        <v>4</v>
      </c>
      <c r="D53" s="383" t="s">
        <v>223</v>
      </c>
    </row>
    <row r="54" spans="1:4" ht="15" x14ac:dyDescent="0.25">
      <c r="A54" s="382">
        <v>43518</v>
      </c>
      <c r="B54" s="474">
        <v>317.83</v>
      </c>
      <c r="C54" s="383">
        <v>5</v>
      </c>
      <c r="D54" s="383" t="s">
        <v>224</v>
      </c>
    </row>
    <row r="55" spans="1:4" ht="15" x14ac:dyDescent="0.25">
      <c r="A55" s="382">
        <v>43519</v>
      </c>
      <c r="B55" s="474">
        <v>317.83</v>
      </c>
      <c r="C55" s="383">
        <v>6</v>
      </c>
      <c r="D55" s="383" t="s">
        <v>225</v>
      </c>
    </row>
    <row r="56" spans="1:4" ht="15" x14ac:dyDescent="0.25">
      <c r="A56" s="382">
        <v>43520</v>
      </c>
      <c r="B56" s="474">
        <v>317.83</v>
      </c>
      <c r="C56" s="383">
        <v>7</v>
      </c>
      <c r="D56" s="383" t="s">
        <v>226</v>
      </c>
    </row>
    <row r="57" spans="1:4" ht="15" x14ac:dyDescent="0.25">
      <c r="A57" s="382">
        <v>43521</v>
      </c>
      <c r="B57" s="474">
        <v>318.02999999999997</v>
      </c>
      <c r="C57" s="383">
        <v>1</v>
      </c>
      <c r="D57" s="383" t="s">
        <v>220</v>
      </c>
    </row>
    <row r="58" spans="1:4" ht="15" x14ac:dyDescent="0.25">
      <c r="A58" s="382">
        <v>43522</v>
      </c>
      <c r="B58" s="474">
        <v>317.70999999999998</v>
      </c>
      <c r="C58" s="383">
        <v>2</v>
      </c>
      <c r="D58" s="383" t="s">
        <v>221</v>
      </c>
    </row>
    <row r="59" spans="1:4" ht="15" x14ac:dyDescent="0.25">
      <c r="A59" s="382">
        <v>43523</v>
      </c>
      <c r="B59" s="474">
        <v>316.39</v>
      </c>
      <c r="C59" s="383">
        <v>3</v>
      </c>
      <c r="D59" s="383" t="s">
        <v>222</v>
      </c>
    </row>
    <row r="60" spans="1:4" ht="15" x14ac:dyDescent="0.25">
      <c r="A60" s="382">
        <v>43524</v>
      </c>
      <c r="B60" s="474">
        <v>316.39</v>
      </c>
      <c r="C60" s="383">
        <v>4</v>
      </c>
      <c r="D60" s="383" t="s">
        <v>223</v>
      </c>
    </row>
    <row r="61" spans="1:4" ht="15" x14ac:dyDescent="0.25">
      <c r="A61" s="382">
        <v>43525</v>
      </c>
      <c r="B61" s="474">
        <v>315.85000000000002</v>
      </c>
      <c r="C61" s="383">
        <v>5</v>
      </c>
      <c r="D61" s="383" t="s">
        <v>224</v>
      </c>
    </row>
    <row r="62" spans="1:4" ht="15" x14ac:dyDescent="0.25">
      <c r="A62" s="382">
        <v>43526</v>
      </c>
      <c r="B62" s="474">
        <v>315.85000000000002</v>
      </c>
      <c r="C62" s="383">
        <v>6</v>
      </c>
      <c r="D62" s="383" t="s">
        <v>225</v>
      </c>
    </row>
    <row r="63" spans="1:4" ht="15" x14ac:dyDescent="0.25">
      <c r="A63" s="382">
        <v>43527</v>
      </c>
      <c r="B63" s="474">
        <v>315.85000000000002</v>
      </c>
      <c r="C63" s="383">
        <v>7</v>
      </c>
      <c r="D63" s="383" t="s">
        <v>226</v>
      </c>
    </row>
    <row r="64" spans="1:4" ht="15" x14ac:dyDescent="0.25">
      <c r="A64" s="382">
        <v>43528</v>
      </c>
      <c r="B64" s="474">
        <v>316.12</v>
      </c>
      <c r="C64" s="383">
        <v>1</v>
      </c>
      <c r="D64" s="383" t="s">
        <v>220</v>
      </c>
    </row>
    <row r="65" spans="1:4" ht="15" x14ac:dyDescent="0.25">
      <c r="A65" s="382">
        <v>43529</v>
      </c>
      <c r="B65" s="474">
        <v>315.55</v>
      </c>
      <c r="C65" s="383">
        <v>2</v>
      </c>
      <c r="D65" s="383" t="s">
        <v>221</v>
      </c>
    </row>
    <row r="66" spans="1:4" ht="15" x14ac:dyDescent="0.25">
      <c r="A66" s="382">
        <v>43530</v>
      </c>
      <c r="B66" s="474">
        <v>315.48</v>
      </c>
      <c r="C66" s="383">
        <v>3</v>
      </c>
      <c r="D66" s="383" t="s">
        <v>222</v>
      </c>
    </row>
    <row r="67" spans="1:4" ht="15" x14ac:dyDescent="0.25">
      <c r="A67" s="382">
        <v>43531</v>
      </c>
      <c r="B67" s="474">
        <v>315.3</v>
      </c>
      <c r="C67" s="383">
        <v>4</v>
      </c>
      <c r="D67" s="383" t="s">
        <v>223</v>
      </c>
    </row>
    <row r="68" spans="1:4" ht="15" x14ac:dyDescent="0.25">
      <c r="A68" s="382">
        <v>43532</v>
      </c>
      <c r="B68" s="474">
        <v>315.8</v>
      </c>
      <c r="C68" s="383">
        <v>5</v>
      </c>
      <c r="D68" s="383" t="s">
        <v>224</v>
      </c>
    </row>
    <row r="69" spans="1:4" ht="15" x14ac:dyDescent="0.25">
      <c r="A69" s="382">
        <v>43533</v>
      </c>
      <c r="B69" s="474">
        <v>315.8</v>
      </c>
      <c r="C69" s="383">
        <v>6</v>
      </c>
      <c r="D69" s="383" t="s">
        <v>225</v>
      </c>
    </row>
    <row r="70" spans="1:4" ht="15" x14ac:dyDescent="0.25">
      <c r="A70" s="382">
        <v>43534</v>
      </c>
      <c r="B70" s="474">
        <v>315.8</v>
      </c>
      <c r="C70" s="383">
        <v>7</v>
      </c>
      <c r="D70" s="383" t="s">
        <v>226</v>
      </c>
    </row>
    <row r="71" spans="1:4" ht="15" x14ac:dyDescent="0.25">
      <c r="A71" s="382">
        <v>43535</v>
      </c>
      <c r="B71" s="474">
        <v>315.64999999999998</v>
      </c>
      <c r="C71" s="383">
        <v>1</v>
      </c>
      <c r="D71" s="383" t="s">
        <v>220</v>
      </c>
    </row>
    <row r="72" spans="1:4" ht="15" x14ac:dyDescent="0.25">
      <c r="A72" s="382">
        <v>43536</v>
      </c>
      <c r="B72" s="474">
        <v>315.51</v>
      </c>
      <c r="C72" s="383">
        <v>2</v>
      </c>
      <c r="D72" s="383" t="s">
        <v>221</v>
      </c>
    </row>
    <row r="73" spans="1:4" ht="15" x14ac:dyDescent="0.25">
      <c r="A73" s="382">
        <v>43537</v>
      </c>
      <c r="B73" s="474">
        <v>314.75</v>
      </c>
      <c r="C73" s="383">
        <v>3</v>
      </c>
      <c r="D73" s="383" t="s">
        <v>222</v>
      </c>
    </row>
    <row r="74" spans="1:4" ht="15" x14ac:dyDescent="0.25">
      <c r="A74" s="382">
        <v>43538</v>
      </c>
      <c r="B74" s="474">
        <v>314.45</v>
      </c>
      <c r="C74" s="383">
        <v>4</v>
      </c>
      <c r="D74" s="383" t="s">
        <v>223</v>
      </c>
    </row>
    <row r="75" spans="1:4" ht="15" x14ac:dyDescent="0.25">
      <c r="A75" s="382">
        <v>43539</v>
      </c>
      <c r="B75" s="474">
        <v>314.45</v>
      </c>
      <c r="C75" s="383">
        <v>5</v>
      </c>
      <c r="D75" s="383" t="s">
        <v>224</v>
      </c>
    </row>
    <row r="76" spans="1:4" ht="15" x14ac:dyDescent="0.25">
      <c r="A76" s="382">
        <v>43540</v>
      </c>
      <c r="B76" s="474">
        <v>314.45</v>
      </c>
      <c r="C76" s="383">
        <v>6</v>
      </c>
      <c r="D76" s="383" t="s">
        <v>225</v>
      </c>
    </row>
    <row r="77" spans="1:4" ht="15" x14ac:dyDescent="0.25">
      <c r="A77" s="382">
        <v>43541</v>
      </c>
      <c r="B77" s="474">
        <v>314.45</v>
      </c>
      <c r="C77" s="383">
        <v>7</v>
      </c>
      <c r="D77" s="383" t="s">
        <v>226</v>
      </c>
    </row>
    <row r="78" spans="1:4" ht="15" x14ac:dyDescent="0.25">
      <c r="A78" s="382">
        <v>43542</v>
      </c>
      <c r="B78" s="474">
        <v>314.33</v>
      </c>
      <c r="C78" s="383">
        <v>1</v>
      </c>
      <c r="D78" s="383" t="s">
        <v>220</v>
      </c>
    </row>
    <row r="79" spans="1:4" ht="15" x14ac:dyDescent="0.25">
      <c r="A79" s="382">
        <v>43543</v>
      </c>
      <c r="B79" s="474">
        <v>313.64999999999998</v>
      </c>
      <c r="C79" s="383">
        <v>2</v>
      </c>
      <c r="D79" s="383" t="s">
        <v>221</v>
      </c>
    </row>
    <row r="80" spans="1:4" ht="15" x14ac:dyDescent="0.25">
      <c r="A80" s="382">
        <v>43544</v>
      </c>
      <c r="B80" s="474">
        <v>312.82</v>
      </c>
      <c r="C80" s="383">
        <v>3</v>
      </c>
      <c r="D80" s="383" t="s">
        <v>222</v>
      </c>
    </row>
    <row r="81" spans="1:4" ht="15" x14ac:dyDescent="0.25">
      <c r="A81" s="382">
        <v>43545</v>
      </c>
      <c r="B81" s="474">
        <v>314.29000000000002</v>
      </c>
      <c r="C81" s="383">
        <v>4</v>
      </c>
      <c r="D81" s="383" t="s">
        <v>223</v>
      </c>
    </row>
    <row r="82" spans="1:4" ht="15" x14ac:dyDescent="0.25">
      <c r="A82" s="382">
        <v>43546</v>
      </c>
      <c r="B82" s="474">
        <v>315.83</v>
      </c>
      <c r="C82" s="383">
        <v>5</v>
      </c>
      <c r="D82" s="383" t="s">
        <v>224</v>
      </c>
    </row>
    <row r="83" spans="1:4" ht="15" x14ac:dyDescent="0.25">
      <c r="A83" s="382">
        <v>43547</v>
      </c>
      <c r="B83" s="474">
        <v>315.83</v>
      </c>
      <c r="C83" s="383">
        <v>6</v>
      </c>
      <c r="D83" s="383" t="s">
        <v>225</v>
      </c>
    </row>
    <row r="84" spans="1:4" ht="15" x14ac:dyDescent="0.25">
      <c r="A84" s="382">
        <v>43548</v>
      </c>
      <c r="B84" s="474">
        <v>315.83</v>
      </c>
      <c r="C84" s="383">
        <v>7</v>
      </c>
      <c r="D84" s="383" t="s">
        <v>226</v>
      </c>
    </row>
    <row r="85" spans="1:4" ht="15" x14ac:dyDescent="0.25">
      <c r="A85" s="382">
        <v>43549</v>
      </c>
      <c r="B85" s="474">
        <v>316.85000000000002</v>
      </c>
      <c r="C85" s="383">
        <v>1</v>
      </c>
      <c r="D85" s="383" t="s">
        <v>220</v>
      </c>
    </row>
    <row r="86" spans="1:4" ht="15" x14ac:dyDescent="0.25">
      <c r="A86" s="382">
        <v>43550</v>
      </c>
      <c r="B86" s="474">
        <v>316.23</v>
      </c>
      <c r="C86" s="383">
        <v>2</v>
      </c>
      <c r="D86" s="383" t="s">
        <v>221</v>
      </c>
    </row>
    <row r="87" spans="1:4" ht="15" x14ac:dyDescent="0.25">
      <c r="A87" s="382">
        <v>43551</v>
      </c>
      <c r="B87" s="474">
        <v>319.95</v>
      </c>
      <c r="C87" s="383">
        <v>3</v>
      </c>
      <c r="D87" s="383" t="s">
        <v>222</v>
      </c>
    </row>
    <row r="88" spans="1:4" ht="15" x14ac:dyDescent="0.25">
      <c r="A88" s="382">
        <v>43552</v>
      </c>
      <c r="B88" s="474">
        <v>320.17</v>
      </c>
      <c r="C88" s="383">
        <v>4</v>
      </c>
      <c r="D88" s="383" t="s">
        <v>223</v>
      </c>
    </row>
    <row r="89" spans="1:4" ht="15" x14ac:dyDescent="0.25">
      <c r="A89" s="382">
        <v>43553</v>
      </c>
      <c r="B89" s="474">
        <v>320.79000000000002</v>
      </c>
      <c r="C89" s="383">
        <v>5</v>
      </c>
      <c r="D89" s="383" t="s">
        <v>224</v>
      </c>
    </row>
    <row r="90" spans="1:4" ht="15" x14ac:dyDescent="0.25">
      <c r="A90" s="382">
        <v>43554</v>
      </c>
      <c r="B90" s="474">
        <v>320.79000000000002</v>
      </c>
      <c r="C90" s="383">
        <v>6</v>
      </c>
      <c r="D90" s="383" t="s">
        <v>225</v>
      </c>
    </row>
    <row r="91" spans="1:4" ht="15" x14ac:dyDescent="0.25">
      <c r="A91" s="382">
        <v>43555</v>
      </c>
      <c r="B91" s="474">
        <v>320.79000000000002</v>
      </c>
      <c r="C91" s="383">
        <v>7</v>
      </c>
      <c r="D91" s="383" t="s">
        <v>226</v>
      </c>
    </row>
    <row r="92" spans="1:4" ht="15" x14ac:dyDescent="0.25">
      <c r="A92" s="382">
        <v>43556</v>
      </c>
      <c r="B92" s="474">
        <v>321.19</v>
      </c>
      <c r="C92" s="383">
        <v>1</v>
      </c>
      <c r="D92" s="383" t="s">
        <v>220</v>
      </c>
    </row>
    <row r="93" spans="1:4" ht="15" x14ac:dyDescent="0.25">
      <c r="A93" s="382">
        <v>43557</v>
      </c>
      <c r="B93" s="474">
        <v>322.05</v>
      </c>
      <c r="C93" s="383">
        <v>2</v>
      </c>
      <c r="D93" s="383" t="s">
        <v>221</v>
      </c>
    </row>
    <row r="94" spans="1:4" ht="15" x14ac:dyDescent="0.25">
      <c r="A94" s="382">
        <v>43558</v>
      </c>
      <c r="B94" s="474">
        <v>319.72000000000003</v>
      </c>
      <c r="C94" s="383">
        <v>3</v>
      </c>
      <c r="D94" s="383" t="s">
        <v>222</v>
      </c>
    </row>
    <row r="95" spans="1:4" ht="15" x14ac:dyDescent="0.25">
      <c r="A95" s="382">
        <v>43559</v>
      </c>
      <c r="B95" s="474">
        <v>319.93</v>
      </c>
      <c r="C95" s="383">
        <v>4</v>
      </c>
      <c r="D95" s="383" t="s">
        <v>223</v>
      </c>
    </row>
    <row r="96" spans="1:4" ht="15" x14ac:dyDescent="0.25">
      <c r="A96" s="382">
        <v>43560</v>
      </c>
      <c r="B96" s="474">
        <v>320.61</v>
      </c>
      <c r="C96" s="383">
        <v>5</v>
      </c>
      <c r="D96" s="383" t="s">
        <v>224</v>
      </c>
    </row>
    <row r="97" spans="1:4" ht="15" x14ac:dyDescent="0.25">
      <c r="A97" s="382">
        <v>43561</v>
      </c>
      <c r="B97" s="474">
        <v>320.61</v>
      </c>
      <c r="C97" s="383">
        <v>6</v>
      </c>
      <c r="D97" s="383" t="s">
        <v>225</v>
      </c>
    </row>
    <row r="98" spans="1:4" ht="15" x14ac:dyDescent="0.25">
      <c r="A98" s="382">
        <v>43562</v>
      </c>
      <c r="B98" s="474">
        <v>320.61</v>
      </c>
      <c r="C98" s="383">
        <v>7</v>
      </c>
      <c r="D98" s="383" t="s">
        <v>226</v>
      </c>
    </row>
    <row r="99" spans="1:4" ht="15" x14ac:dyDescent="0.25">
      <c r="A99" s="382">
        <v>43563</v>
      </c>
      <c r="B99" s="474">
        <v>321.57</v>
      </c>
      <c r="C99" s="383">
        <v>1</v>
      </c>
      <c r="D99" s="383" t="s">
        <v>220</v>
      </c>
    </row>
    <row r="100" spans="1:4" ht="15" x14ac:dyDescent="0.25">
      <c r="A100" s="382">
        <v>43564</v>
      </c>
      <c r="B100" s="474">
        <v>321.01</v>
      </c>
      <c r="C100" s="383">
        <v>2</v>
      </c>
      <c r="D100" s="383" t="s">
        <v>221</v>
      </c>
    </row>
    <row r="101" spans="1:4" ht="15" x14ac:dyDescent="0.25">
      <c r="A101" s="382">
        <v>43565</v>
      </c>
      <c r="B101" s="474">
        <v>321.81</v>
      </c>
      <c r="C101" s="383">
        <v>3</v>
      </c>
      <c r="D101" s="383" t="s">
        <v>222</v>
      </c>
    </row>
    <row r="102" spans="1:4" ht="15" x14ac:dyDescent="0.25">
      <c r="A102" s="382">
        <v>43566</v>
      </c>
      <c r="B102" s="474">
        <v>321.49</v>
      </c>
      <c r="C102" s="383">
        <v>4</v>
      </c>
      <c r="D102" s="383" t="s">
        <v>223</v>
      </c>
    </row>
    <row r="103" spans="1:4" ht="15" x14ac:dyDescent="0.25">
      <c r="A103" s="382">
        <v>43567</v>
      </c>
      <c r="B103" s="474">
        <v>322.3</v>
      </c>
      <c r="C103" s="383">
        <v>5</v>
      </c>
      <c r="D103" s="383" t="s">
        <v>224</v>
      </c>
    </row>
    <row r="104" spans="1:4" ht="15" x14ac:dyDescent="0.25">
      <c r="A104" s="382">
        <v>43568</v>
      </c>
      <c r="B104" s="474">
        <v>322.3</v>
      </c>
      <c r="C104" s="383">
        <v>6</v>
      </c>
      <c r="D104" s="383" t="s">
        <v>225</v>
      </c>
    </row>
    <row r="105" spans="1:4" ht="15" x14ac:dyDescent="0.25">
      <c r="A105" s="382">
        <v>43569</v>
      </c>
      <c r="B105" s="474">
        <v>322.3</v>
      </c>
      <c r="C105" s="383">
        <v>7</v>
      </c>
      <c r="D105" s="383" t="s">
        <v>226</v>
      </c>
    </row>
    <row r="106" spans="1:4" ht="15" x14ac:dyDescent="0.25">
      <c r="A106" s="382">
        <v>43570</v>
      </c>
      <c r="B106" s="474">
        <v>320.69</v>
      </c>
      <c r="C106" s="383">
        <v>1</v>
      </c>
      <c r="D106" s="383" t="s">
        <v>220</v>
      </c>
    </row>
    <row r="107" spans="1:4" ht="15" x14ac:dyDescent="0.25">
      <c r="A107" s="382">
        <v>43571</v>
      </c>
      <c r="B107" s="474">
        <v>319.81</v>
      </c>
      <c r="C107" s="383">
        <v>2</v>
      </c>
      <c r="D107" s="383" t="s">
        <v>221</v>
      </c>
    </row>
    <row r="108" spans="1:4" ht="15" x14ac:dyDescent="0.25">
      <c r="A108" s="382">
        <v>43572</v>
      </c>
      <c r="B108" s="474">
        <v>319.20999999999998</v>
      </c>
      <c r="C108" s="383">
        <v>3</v>
      </c>
      <c r="D108" s="383" t="s">
        <v>222</v>
      </c>
    </row>
    <row r="109" spans="1:4" ht="15" x14ac:dyDescent="0.25">
      <c r="A109" s="382">
        <v>43573</v>
      </c>
      <c r="B109" s="474">
        <v>320.23</v>
      </c>
      <c r="C109" s="383">
        <v>4</v>
      </c>
      <c r="D109" s="383" t="s">
        <v>223</v>
      </c>
    </row>
    <row r="110" spans="1:4" ht="15" x14ac:dyDescent="0.25">
      <c r="A110" s="382">
        <v>43574</v>
      </c>
      <c r="B110" s="474">
        <v>320.23</v>
      </c>
      <c r="C110" s="383">
        <v>5</v>
      </c>
      <c r="D110" s="383" t="s">
        <v>224</v>
      </c>
    </row>
    <row r="111" spans="1:4" ht="15" x14ac:dyDescent="0.25">
      <c r="A111" s="382">
        <v>43575</v>
      </c>
      <c r="B111" s="474">
        <v>320.23</v>
      </c>
      <c r="C111" s="383">
        <v>6</v>
      </c>
      <c r="D111" s="383" t="s">
        <v>225</v>
      </c>
    </row>
    <row r="112" spans="1:4" ht="15" x14ac:dyDescent="0.25">
      <c r="A112" s="382">
        <v>43576</v>
      </c>
      <c r="B112" s="474">
        <v>320.23</v>
      </c>
      <c r="C112" s="383">
        <v>7</v>
      </c>
      <c r="D112" s="383" t="s">
        <v>226</v>
      </c>
    </row>
    <row r="113" spans="1:4" ht="15" x14ac:dyDescent="0.25">
      <c r="A113" s="382">
        <v>43577</v>
      </c>
      <c r="B113" s="474">
        <v>320.23</v>
      </c>
      <c r="C113" s="383">
        <v>1</v>
      </c>
      <c r="D113" s="383" t="s">
        <v>220</v>
      </c>
    </row>
    <row r="114" spans="1:4" ht="15" x14ac:dyDescent="0.25">
      <c r="A114" s="382">
        <v>43578</v>
      </c>
      <c r="B114" s="474">
        <v>320.77</v>
      </c>
      <c r="C114" s="383">
        <v>2</v>
      </c>
      <c r="D114" s="383" t="s">
        <v>221</v>
      </c>
    </row>
    <row r="115" spans="1:4" ht="15" x14ac:dyDescent="0.25">
      <c r="A115" s="382">
        <v>43579</v>
      </c>
      <c r="B115" s="474">
        <v>321.2</v>
      </c>
      <c r="C115" s="383">
        <v>3</v>
      </c>
      <c r="D115" s="383" t="s">
        <v>222</v>
      </c>
    </row>
    <row r="116" spans="1:4" ht="15" x14ac:dyDescent="0.25">
      <c r="A116" s="382">
        <v>43580</v>
      </c>
      <c r="B116" s="474">
        <v>322.12</v>
      </c>
      <c r="C116" s="383">
        <v>4</v>
      </c>
      <c r="D116" s="383" t="s">
        <v>223</v>
      </c>
    </row>
    <row r="117" spans="1:4" ht="15" x14ac:dyDescent="0.25">
      <c r="A117" s="382">
        <v>43581</v>
      </c>
      <c r="B117" s="474">
        <v>322.18</v>
      </c>
      <c r="C117" s="383">
        <v>5</v>
      </c>
      <c r="D117" s="383" t="s">
        <v>224</v>
      </c>
    </row>
    <row r="118" spans="1:4" ht="15" x14ac:dyDescent="0.25">
      <c r="A118" s="382">
        <v>43582</v>
      </c>
      <c r="B118" s="474">
        <v>322.18</v>
      </c>
      <c r="C118" s="383">
        <v>6</v>
      </c>
      <c r="D118" s="383" t="s">
        <v>225</v>
      </c>
    </row>
    <row r="119" spans="1:4" ht="15" x14ac:dyDescent="0.25">
      <c r="A119" s="382">
        <v>43583</v>
      </c>
      <c r="B119" s="474">
        <v>322.18</v>
      </c>
      <c r="C119" s="383">
        <v>7</v>
      </c>
      <c r="D119" s="383" t="s">
        <v>226</v>
      </c>
    </row>
    <row r="120" spans="1:4" ht="15" x14ac:dyDescent="0.25">
      <c r="A120" s="382">
        <v>43584</v>
      </c>
      <c r="B120" s="474">
        <v>322.61</v>
      </c>
      <c r="C120" s="383">
        <v>1</v>
      </c>
      <c r="D120" s="383" t="s">
        <v>220</v>
      </c>
    </row>
    <row r="121" spans="1:4" ht="15" x14ac:dyDescent="0.25">
      <c r="A121" s="382">
        <v>43585</v>
      </c>
      <c r="B121" s="474">
        <v>322.87</v>
      </c>
      <c r="C121" s="383">
        <v>2</v>
      </c>
      <c r="D121" s="383" t="s">
        <v>221</v>
      </c>
    </row>
    <row r="122" spans="1:4" ht="15" x14ac:dyDescent="0.25">
      <c r="A122" s="382">
        <v>43586</v>
      </c>
      <c r="B122" s="474">
        <v>322.87</v>
      </c>
      <c r="C122" s="383">
        <v>3</v>
      </c>
      <c r="D122" s="383" t="s">
        <v>222</v>
      </c>
    </row>
    <row r="123" spans="1:4" ht="15" x14ac:dyDescent="0.25">
      <c r="A123" s="382">
        <v>43587</v>
      </c>
      <c r="B123" s="474">
        <v>324.32</v>
      </c>
      <c r="C123" s="383">
        <v>4</v>
      </c>
      <c r="D123" s="383" t="s">
        <v>223</v>
      </c>
    </row>
    <row r="124" spans="1:4" ht="15" x14ac:dyDescent="0.25">
      <c r="A124" s="382">
        <v>43588</v>
      </c>
      <c r="B124" s="474">
        <v>323.82</v>
      </c>
      <c r="C124" s="383">
        <v>5</v>
      </c>
      <c r="D124" s="383" t="s">
        <v>224</v>
      </c>
    </row>
    <row r="125" spans="1:4" ht="15" x14ac:dyDescent="0.25">
      <c r="A125" s="382">
        <v>43589</v>
      </c>
      <c r="B125" s="474">
        <v>323.82</v>
      </c>
      <c r="C125" s="383">
        <v>6</v>
      </c>
      <c r="D125" s="383" t="s">
        <v>225</v>
      </c>
    </row>
    <row r="126" spans="1:4" ht="15" x14ac:dyDescent="0.25">
      <c r="A126" s="382">
        <v>43590</v>
      </c>
      <c r="B126" s="474">
        <v>323.82</v>
      </c>
      <c r="C126" s="383">
        <v>7</v>
      </c>
      <c r="D126" s="383" t="s">
        <v>226</v>
      </c>
    </row>
    <row r="127" spans="1:4" ht="15" x14ac:dyDescent="0.25">
      <c r="A127" s="382">
        <v>43591</v>
      </c>
      <c r="B127" s="474">
        <v>323.69</v>
      </c>
      <c r="C127" s="383">
        <v>1</v>
      </c>
      <c r="D127" s="383" t="s">
        <v>220</v>
      </c>
    </row>
    <row r="128" spans="1:4" ht="15" x14ac:dyDescent="0.25">
      <c r="A128" s="382">
        <v>43592</v>
      </c>
      <c r="B128" s="474">
        <v>324.10000000000002</v>
      </c>
      <c r="C128" s="383">
        <v>2</v>
      </c>
      <c r="D128" s="383" t="s">
        <v>221</v>
      </c>
    </row>
    <row r="129" spans="1:4" ht="15" x14ac:dyDescent="0.25">
      <c r="A129" s="382">
        <v>43593</v>
      </c>
      <c r="B129" s="474">
        <v>324.49</v>
      </c>
      <c r="C129" s="383">
        <v>3</v>
      </c>
      <c r="D129" s="383" t="s">
        <v>222</v>
      </c>
    </row>
    <row r="130" spans="1:4" ht="15" x14ac:dyDescent="0.25">
      <c r="A130" s="382">
        <v>43594</v>
      </c>
      <c r="B130" s="474">
        <v>324.31</v>
      </c>
      <c r="C130" s="383">
        <v>4</v>
      </c>
      <c r="D130" s="383" t="s">
        <v>223</v>
      </c>
    </row>
    <row r="131" spans="1:4" ht="15" x14ac:dyDescent="0.25">
      <c r="A131" s="382">
        <v>43595</v>
      </c>
      <c r="B131" s="474">
        <v>323.51</v>
      </c>
      <c r="C131" s="383">
        <v>5</v>
      </c>
      <c r="D131" s="383" t="s">
        <v>224</v>
      </c>
    </row>
    <row r="132" spans="1:4" ht="15" x14ac:dyDescent="0.25">
      <c r="A132" s="382">
        <v>43596</v>
      </c>
      <c r="B132" s="474">
        <v>323.51</v>
      </c>
      <c r="C132" s="383">
        <v>6</v>
      </c>
      <c r="D132" s="383" t="s">
        <v>225</v>
      </c>
    </row>
    <row r="133" spans="1:4" ht="15" x14ac:dyDescent="0.25">
      <c r="A133" s="382">
        <v>43597</v>
      </c>
      <c r="B133" s="474">
        <v>323.51</v>
      </c>
      <c r="C133" s="383">
        <v>7</v>
      </c>
      <c r="D133" s="383" t="s">
        <v>226</v>
      </c>
    </row>
    <row r="134" spans="1:4" ht="15" x14ac:dyDescent="0.25">
      <c r="A134" s="382">
        <v>43598</v>
      </c>
      <c r="B134" s="474">
        <v>324.24</v>
      </c>
      <c r="C134" s="383">
        <v>1</v>
      </c>
      <c r="D134" s="383" t="s">
        <v>220</v>
      </c>
    </row>
    <row r="135" spans="1:4" ht="15" x14ac:dyDescent="0.25">
      <c r="A135" s="382">
        <v>43599</v>
      </c>
      <c r="B135" s="474">
        <v>324.04000000000002</v>
      </c>
      <c r="C135" s="383">
        <v>2</v>
      </c>
      <c r="D135" s="383" t="s">
        <v>221</v>
      </c>
    </row>
    <row r="136" spans="1:4" ht="15" x14ac:dyDescent="0.25">
      <c r="A136" s="382">
        <v>43600</v>
      </c>
      <c r="B136" s="474">
        <v>324.95999999999998</v>
      </c>
      <c r="C136" s="383">
        <v>3</v>
      </c>
      <c r="D136" s="383" t="s">
        <v>222</v>
      </c>
    </row>
    <row r="137" spans="1:4" ht="15" x14ac:dyDescent="0.25">
      <c r="A137" s="382">
        <v>43601</v>
      </c>
      <c r="B137" s="474">
        <v>324.2</v>
      </c>
      <c r="C137" s="383">
        <v>4</v>
      </c>
      <c r="D137" s="383" t="s">
        <v>223</v>
      </c>
    </row>
    <row r="138" spans="1:4" ht="15" x14ac:dyDescent="0.25">
      <c r="A138" s="382">
        <v>43602</v>
      </c>
      <c r="B138" s="474">
        <v>325.19</v>
      </c>
      <c r="C138" s="383">
        <v>5</v>
      </c>
      <c r="D138" s="383" t="s">
        <v>224</v>
      </c>
    </row>
    <row r="139" spans="1:4" ht="15" x14ac:dyDescent="0.25">
      <c r="A139" s="382">
        <v>43603</v>
      </c>
      <c r="B139" s="474">
        <v>325.19</v>
      </c>
      <c r="C139" s="383">
        <v>6</v>
      </c>
      <c r="D139" s="383" t="s">
        <v>225</v>
      </c>
    </row>
    <row r="140" spans="1:4" ht="15" x14ac:dyDescent="0.25">
      <c r="A140" s="382">
        <v>43604</v>
      </c>
      <c r="B140" s="474">
        <v>325.19</v>
      </c>
      <c r="C140" s="383">
        <v>7</v>
      </c>
      <c r="D140" s="383" t="s">
        <v>226</v>
      </c>
    </row>
    <row r="141" spans="1:4" ht="15" x14ac:dyDescent="0.25">
      <c r="A141" s="382">
        <v>43605</v>
      </c>
      <c r="B141" s="474">
        <v>326.38</v>
      </c>
      <c r="C141" s="383">
        <v>1</v>
      </c>
      <c r="D141" s="383" t="s">
        <v>220</v>
      </c>
    </row>
    <row r="142" spans="1:4" ht="15" x14ac:dyDescent="0.25">
      <c r="A142" s="382">
        <v>43606</v>
      </c>
      <c r="B142" s="474">
        <v>327.19</v>
      </c>
      <c r="C142" s="383">
        <v>2</v>
      </c>
      <c r="D142" s="383" t="s">
        <v>221</v>
      </c>
    </row>
    <row r="143" spans="1:4" ht="15" x14ac:dyDescent="0.25">
      <c r="A143" s="382">
        <v>43607</v>
      </c>
      <c r="B143" s="474">
        <v>326.70999999999998</v>
      </c>
      <c r="C143" s="383">
        <v>3</v>
      </c>
      <c r="D143" s="383" t="s">
        <v>222</v>
      </c>
    </row>
    <row r="144" spans="1:4" ht="15" x14ac:dyDescent="0.25">
      <c r="A144" s="382">
        <v>43608</v>
      </c>
      <c r="B144" s="474">
        <v>326.77999999999997</v>
      </c>
      <c r="C144" s="383">
        <v>4</v>
      </c>
      <c r="D144" s="383" t="s">
        <v>223</v>
      </c>
    </row>
    <row r="145" spans="1:4" ht="15" x14ac:dyDescent="0.25">
      <c r="A145" s="382">
        <v>43609</v>
      </c>
      <c r="B145" s="474">
        <v>326.19</v>
      </c>
      <c r="C145" s="383">
        <v>5</v>
      </c>
      <c r="D145" s="383" t="s">
        <v>224</v>
      </c>
    </row>
    <row r="146" spans="1:4" ht="15" x14ac:dyDescent="0.25">
      <c r="A146" s="382">
        <v>43610</v>
      </c>
      <c r="B146" s="474">
        <v>326.19</v>
      </c>
      <c r="C146" s="383">
        <v>6</v>
      </c>
      <c r="D146" s="383" t="s">
        <v>225</v>
      </c>
    </row>
    <row r="147" spans="1:4" ht="15" x14ac:dyDescent="0.25">
      <c r="A147" s="382">
        <v>43611</v>
      </c>
      <c r="B147" s="474">
        <v>326.19</v>
      </c>
      <c r="C147" s="383">
        <v>7</v>
      </c>
      <c r="D147" s="383" t="s">
        <v>226</v>
      </c>
    </row>
    <row r="148" spans="1:4" ht="15" x14ac:dyDescent="0.25">
      <c r="A148" s="382">
        <v>43612</v>
      </c>
      <c r="B148" s="474">
        <v>325.63</v>
      </c>
      <c r="C148" s="383">
        <v>1</v>
      </c>
      <c r="D148" s="383" t="s">
        <v>220</v>
      </c>
    </row>
    <row r="149" spans="1:4" ht="15" x14ac:dyDescent="0.25">
      <c r="A149" s="382">
        <v>43613</v>
      </c>
      <c r="B149" s="474">
        <v>326.39999999999998</v>
      </c>
      <c r="C149" s="383">
        <v>2</v>
      </c>
      <c r="D149" s="383" t="s">
        <v>221</v>
      </c>
    </row>
    <row r="150" spans="1:4" ht="15" x14ac:dyDescent="0.25">
      <c r="A150" s="382">
        <v>43614</v>
      </c>
      <c r="B150" s="474">
        <v>327.26</v>
      </c>
      <c r="C150" s="383">
        <v>3</v>
      </c>
      <c r="D150" s="383" t="s">
        <v>222</v>
      </c>
    </row>
    <row r="151" spans="1:4" ht="15" x14ac:dyDescent="0.25">
      <c r="A151" s="382">
        <v>43615</v>
      </c>
      <c r="B151" s="474">
        <v>325.49</v>
      </c>
      <c r="C151" s="383">
        <v>4</v>
      </c>
      <c r="D151" s="383" t="s">
        <v>223</v>
      </c>
    </row>
    <row r="152" spans="1:4" ht="15" x14ac:dyDescent="0.25">
      <c r="A152" s="382">
        <v>43616</v>
      </c>
      <c r="B152" s="474">
        <v>324.92</v>
      </c>
      <c r="C152" s="383">
        <v>5</v>
      </c>
      <c r="D152" s="383" t="s">
        <v>224</v>
      </c>
    </row>
    <row r="153" spans="1:4" ht="15" x14ac:dyDescent="0.25">
      <c r="A153" s="382">
        <v>43617</v>
      </c>
      <c r="B153" s="474">
        <v>324.92</v>
      </c>
      <c r="C153" s="383">
        <v>6</v>
      </c>
      <c r="D153" s="383" t="s">
        <v>225</v>
      </c>
    </row>
    <row r="154" spans="1:4" ht="15" x14ac:dyDescent="0.25">
      <c r="A154" s="382">
        <v>43618</v>
      </c>
      <c r="B154" s="474">
        <v>324.92</v>
      </c>
      <c r="C154" s="383">
        <v>7</v>
      </c>
      <c r="D154" s="383" t="s">
        <v>226</v>
      </c>
    </row>
    <row r="155" spans="1:4" ht="15" x14ac:dyDescent="0.25">
      <c r="A155" s="382">
        <v>43619</v>
      </c>
      <c r="B155" s="474">
        <v>324.35000000000002</v>
      </c>
      <c r="C155" s="383">
        <v>1</v>
      </c>
      <c r="D155" s="383" t="s">
        <v>220</v>
      </c>
    </row>
    <row r="156" spans="1:4" ht="15" x14ac:dyDescent="0.25">
      <c r="A156" s="382">
        <v>43620</v>
      </c>
      <c r="B156" s="474">
        <v>322.04000000000002</v>
      </c>
      <c r="C156" s="383">
        <v>2</v>
      </c>
      <c r="D156" s="383" t="s">
        <v>221</v>
      </c>
    </row>
    <row r="157" spans="1:4" ht="15" x14ac:dyDescent="0.25">
      <c r="A157" s="382">
        <v>43621</v>
      </c>
      <c r="B157" s="474">
        <v>321.70999999999998</v>
      </c>
      <c r="C157" s="383">
        <v>3</v>
      </c>
      <c r="D157" s="383" t="s">
        <v>222</v>
      </c>
    </row>
    <row r="158" spans="1:4" ht="15" x14ac:dyDescent="0.25">
      <c r="A158" s="382">
        <v>43622</v>
      </c>
      <c r="B158" s="474">
        <v>321.2</v>
      </c>
      <c r="C158" s="383">
        <v>4</v>
      </c>
      <c r="D158" s="383" t="s">
        <v>223</v>
      </c>
    </row>
    <row r="159" spans="1:4" ht="15" x14ac:dyDescent="0.25">
      <c r="A159" s="382">
        <v>43623</v>
      </c>
      <c r="B159" s="474">
        <v>321.54000000000002</v>
      </c>
      <c r="C159" s="383">
        <v>5</v>
      </c>
      <c r="D159" s="383" t="s">
        <v>224</v>
      </c>
    </row>
    <row r="160" spans="1:4" ht="15" x14ac:dyDescent="0.25">
      <c r="A160" s="382">
        <v>43624</v>
      </c>
      <c r="B160" s="474">
        <v>321.54000000000002</v>
      </c>
      <c r="C160" s="383">
        <v>6</v>
      </c>
      <c r="D160" s="383" t="s">
        <v>225</v>
      </c>
    </row>
    <row r="161" spans="1:4" ht="15" x14ac:dyDescent="0.25">
      <c r="A161" s="382">
        <v>43625</v>
      </c>
      <c r="B161" s="474">
        <v>321.54000000000002</v>
      </c>
      <c r="C161" s="383">
        <v>7</v>
      </c>
      <c r="D161" s="383" t="s">
        <v>226</v>
      </c>
    </row>
    <row r="162" spans="1:4" ht="15" x14ac:dyDescent="0.25">
      <c r="A162" s="382">
        <v>43626</v>
      </c>
      <c r="B162" s="474">
        <v>321.54000000000002</v>
      </c>
      <c r="C162" s="383">
        <v>1</v>
      </c>
      <c r="D162" s="383" t="s">
        <v>220</v>
      </c>
    </row>
    <row r="163" spans="1:4" ht="15" x14ac:dyDescent="0.25">
      <c r="A163" s="382">
        <v>43627</v>
      </c>
      <c r="B163" s="474">
        <v>320.60000000000002</v>
      </c>
      <c r="C163" s="383">
        <v>2</v>
      </c>
      <c r="D163" s="383" t="s">
        <v>221</v>
      </c>
    </row>
    <row r="164" spans="1:4" ht="15" x14ac:dyDescent="0.25">
      <c r="A164" s="382">
        <v>43628</v>
      </c>
      <c r="B164" s="474">
        <v>321.87</v>
      </c>
      <c r="C164" s="383">
        <v>3</v>
      </c>
      <c r="D164" s="383" t="s">
        <v>222</v>
      </c>
    </row>
    <row r="165" spans="1:4" ht="15" x14ac:dyDescent="0.25">
      <c r="A165" s="382">
        <v>43629</v>
      </c>
      <c r="B165" s="474">
        <v>322.29000000000002</v>
      </c>
      <c r="C165" s="383">
        <v>4</v>
      </c>
      <c r="D165" s="383" t="s">
        <v>223</v>
      </c>
    </row>
    <row r="166" spans="1:4" ht="15" x14ac:dyDescent="0.25">
      <c r="A166" s="382">
        <v>43630</v>
      </c>
      <c r="B166" s="474">
        <v>321.94</v>
      </c>
      <c r="C166" s="383">
        <v>5</v>
      </c>
      <c r="D166" s="383" t="s">
        <v>224</v>
      </c>
    </row>
    <row r="167" spans="1:4" ht="15" x14ac:dyDescent="0.25">
      <c r="A167" s="382">
        <v>43631</v>
      </c>
      <c r="B167" s="474">
        <v>321.94</v>
      </c>
      <c r="C167" s="383">
        <v>6</v>
      </c>
      <c r="D167" s="383" t="s">
        <v>225</v>
      </c>
    </row>
    <row r="168" spans="1:4" ht="15" x14ac:dyDescent="0.25">
      <c r="A168" s="382">
        <v>43632</v>
      </c>
      <c r="B168" s="474">
        <v>321.94</v>
      </c>
      <c r="C168" s="383">
        <v>7</v>
      </c>
      <c r="D168" s="383" t="s">
        <v>226</v>
      </c>
    </row>
    <row r="169" spans="1:4" ht="15" x14ac:dyDescent="0.25">
      <c r="A169" s="382">
        <v>43633</v>
      </c>
      <c r="B169" s="474">
        <v>322.29000000000002</v>
      </c>
      <c r="C169" s="383">
        <v>1</v>
      </c>
      <c r="D169" s="383" t="s">
        <v>220</v>
      </c>
    </row>
    <row r="170" spans="1:4" ht="15" x14ac:dyDescent="0.25">
      <c r="A170" s="382">
        <v>43634</v>
      </c>
      <c r="B170" s="474">
        <v>322.2</v>
      </c>
      <c r="C170" s="383">
        <v>2</v>
      </c>
      <c r="D170" s="383" t="s">
        <v>221</v>
      </c>
    </row>
    <row r="171" spans="1:4" ht="15" x14ac:dyDescent="0.25">
      <c r="A171" s="382">
        <v>43635</v>
      </c>
      <c r="B171" s="474">
        <v>323.79000000000002</v>
      </c>
      <c r="C171" s="383">
        <v>3</v>
      </c>
      <c r="D171" s="383" t="s">
        <v>222</v>
      </c>
    </row>
    <row r="172" spans="1:4" ht="15" x14ac:dyDescent="0.25">
      <c r="A172" s="382">
        <v>43636</v>
      </c>
      <c r="B172" s="474">
        <v>324.29000000000002</v>
      </c>
      <c r="C172" s="383">
        <v>4</v>
      </c>
      <c r="D172" s="383" t="s">
        <v>223</v>
      </c>
    </row>
    <row r="173" spans="1:4" ht="15" x14ac:dyDescent="0.25">
      <c r="A173" s="382">
        <v>43637</v>
      </c>
      <c r="B173" s="474">
        <v>323.86</v>
      </c>
      <c r="C173" s="383">
        <v>5</v>
      </c>
      <c r="D173" s="383" t="s">
        <v>224</v>
      </c>
    </row>
    <row r="174" spans="1:4" ht="15" x14ac:dyDescent="0.25">
      <c r="A174" s="382">
        <v>43638</v>
      </c>
      <c r="B174" s="474">
        <v>323.86</v>
      </c>
      <c r="C174" s="383">
        <v>6</v>
      </c>
      <c r="D174" s="383" t="s">
        <v>225</v>
      </c>
    </row>
    <row r="175" spans="1:4" ht="15" x14ac:dyDescent="0.25">
      <c r="A175" s="382">
        <v>43639</v>
      </c>
      <c r="B175" s="474">
        <v>323.86</v>
      </c>
      <c r="C175" s="383">
        <v>7</v>
      </c>
      <c r="D175" s="383" t="s">
        <v>226</v>
      </c>
    </row>
    <row r="176" spans="1:4" ht="15" x14ac:dyDescent="0.25">
      <c r="A176" s="382">
        <v>43640</v>
      </c>
      <c r="B176" s="474">
        <v>324.06</v>
      </c>
      <c r="C176" s="383">
        <v>1</v>
      </c>
      <c r="D176" s="383" t="s">
        <v>220</v>
      </c>
    </row>
    <row r="177" spans="1:4" ht="15" x14ac:dyDescent="0.25">
      <c r="A177" s="382">
        <v>43641</v>
      </c>
      <c r="B177" s="474">
        <v>324.11</v>
      </c>
      <c r="C177" s="383">
        <v>2</v>
      </c>
      <c r="D177" s="383" t="s">
        <v>221</v>
      </c>
    </row>
    <row r="178" spans="1:4" ht="15" x14ac:dyDescent="0.25">
      <c r="A178" s="382">
        <v>43642</v>
      </c>
      <c r="B178" s="474">
        <v>323.51</v>
      </c>
      <c r="C178" s="383">
        <v>3</v>
      </c>
      <c r="D178" s="383" t="s">
        <v>222</v>
      </c>
    </row>
    <row r="179" spans="1:4" ht="15" x14ac:dyDescent="0.25">
      <c r="A179" s="382">
        <v>43643</v>
      </c>
      <c r="B179" s="474">
        <v>323.42</v>
      </c>
      <c r="C179" s="383">
        <v>4</v>
      </c>
      <c r="D179" s="383" t="s">
        <v>223</v>
      </c>
    </row>
    <row r="180" spans="1:4" ht="15" x14ac:dyDescent="0.25">
      <c r="A180" s="382">
        <v>43644</v>
      </c>
      <c r="B180" s="474">
        <v>323.54000000000002</v>
      </c>
      <c r="C180" s="383">
        <v>5</v>
      </c>
      <c r="D180" s="383" t="s">
        <v>224</v>
      </c>
    </row>
    <row r="181" spans="1:4" ht="15" x14ac:dyDescent="0.25">
      <c r="A181" s="382">
        <v>43645</v>
      </c>
      <c r="B181" s="474">
        <v>323.54000000000002</v>
      </c>
      <c r="C181" s="383">
        <v>6</v>
      </c>
      <c r="D181" s="383" t="s">
        <v>225</v>
      </c>
    </row>
    <row r="182" spans="1:4" ht="15" x14ac:dyDescent="0.25">
      <c r="A182" s="382">
        <v>43646</v>
      </c>
      <c r="B182" s="474">
        <v>323.54000000000002</v>
      </c>
      <c r="C182" s="383">
        <v>7</v>
      </c>
      <c r="D182" s="383" t="s">
        <v>226</v>
      </c>
    </row>
    <row r="183" spans="1:4" ht="15" x14ac:dyDescent="0.25">
      <c r="A183" s="382">
        <v>43647</v>
      </c>
      <c r="B183" s="474">
        <v>322.76</v>
      </c>
      <c r="C183" s="383">
        <v>1</v>
      </c>
      <c r="D183" s="383" t="s">
        <v>220</v>
      </c>
    </row>
    <row r="184" spans="1:4" ht="15" x14ac:dyDescent="0.25">
      <c r="A184" s="382">
        <v>43648</v>
      </c>
      <c r="B184" s="474">
        <v>322.88</v>
      </c>
      <c r="C184" s="383">
        <v>2</v>
      </c>
      <c r="D184" s="383" t="s">
        <v>221</v>
      </c>
    </row>
    <row r="185" spans="1:4" ht="15" x14ac:dyDescent="0.25">
      <c r="A185" s="382">
        <v>43649</v>
      </c>
      <c r="B185" s="474">
        <v>323.01</v>
      </c>
      <c r="C185" s="383">
        <v>3</v>
      </c>
      <c r="D185" s="383" t="s">
        <v>222</v>
      </c>
    </row>
    <row r="186" spans="1:4" ht="15" x14ac:dyDescent="0.25">
      <c r="A186" s="382">
        <v>43650</v>
      </c>
      <c r="B186" s="474">
        <v>322.39</v>
      </c>
      <c r="C186" s="383">
        <v>4</v>
      </c>
      <c r="D186" s="383" t="s">
        <v>223</v>
      </c>
    </row>
    <row r="187" spans="1:4" ht="15" x14ac:dyDescent="0.25">
      <c r="A187" s="382">
        <v>43651</v>
      </c>
      <c r="B187" s="474">
        <v>323.61</v>
      </c>
      <c r="C187" s="383">
        <v>5</v>
      </c>
      <c r="D187" s="383" t="s">
        <v>224</v>
      </c>
    </row>
    <row r="188" spans="1:4" ht="15" x14ac:dyDescent="0.25">
      <c r="A188" s="382">
        <v>43652</v>
      </c>
      <c r="B188" s="474">
        <v>323.61</v>
      </c>
      <c r="C188" s="383">
        <v>6</v>
      </c>
      <c r="D188" s="383" t="s">
        <v>225</v>
      </c>
    </row>
    <row r="189" spans="1:4" ht="15" x14ac:dyDescent="0.25">
      <c r="A189" s="382">
        <v>43653</v>
      </c>
      <c r="B189" s="474">
        <v>323.61</v>
      </c>
      <c r="C189" s="383">
        <v>7</v>
      </c>
      <c r="D189" s="383" t="s">
        <v>226</v>
      </c>
    </row>
    <row r="190" spans="1:4" ht="15" x14ac:dyDescent="0.25">
      <c r="A190" s="382">
        <v>43654</v>
      </c>
      <c r="B190" s="474">
        <v>324.66000000000003</v>
      </c>
      <c r="C190" s="383">
        <v>1</v>
      </c>
      <c r="D190" s="383" t="s">
        <v>220</v>
      </c>
    </row>
    <row r="191" spans="1:4" ht="15" x14ac:dyDescent="0.25">
      <c r="A191" s="382">
        <v>43655</v>
      </c>
      <c r="B191" s="474">
        <v>325.24</v>
      </c>
      <c r="C191" s="383">
        <v>2</v>
      </c>
      <c r="D191" s="383" t="s">
        <v>221</v>
      </c>
    </row>
    <row r="192" spans="1:4" ht="15" x14ac:dyDescent="0.25">
      <c r="A192" s="382">
        <v>43656</v>
      </c>
      <c r="B192" s="474">
        <v>325.93</v>
      </c>
      <c r="C192" s="383">
        <v>3</v>
      </c>
      <c r="D192" s="383" t="s">
        <v>222</v>
      </c>
    </row>
    <row r="193" spans="1:4" ht="15" x14ac:dyDescent="0.25">
      <c r="A193" s="382">
        <v>43657</v>
      </c>
      <c r="B193" s="474">
        <v>325.52999999999997</v>
      </c>
      <c r="C193" s="383">
        <v>4</v>
      </c>
      <c r="D193" s="383" t="s">
        <v>223</v>
      </c>
    </row>
    <row r="194" spans="1:4" ht="15" x14ac:dyDescent="0.25">
      <c r="A194" s="382">
        <v>43658</v>
      </c>
      <c r="B194" s="474">
        <v>325.68</v>
      </c>
      <c r="C194" s="383">
        <v>5</v>
      </c>
      <c r="D194" s="383" t="s">
        <v>224</v>
      </c>
    </row>
    <row r="195" spans="1:4" ht="15" x14ac:dyDescent="0.25">
      <c r="A195" s="382">
        <v>43659</v>
      </c>
      <c r="B195" s="474">
        <v>325.68</v>
      </c>
      <c r="C195" s="383">
        <v>6</v>
      </c>
      <c r="D195" s="383" t="s">
        <v>225</v>
      </c>
    </row>
    <row r="196" spans="1:4" ht="15" x14ac:dyDescent="0.25">
      <c r="A196" s="382">
        <v>43660</v>
      </c>
      <c r="B196" s="474">
        <v>325.68</v>
      </c>
      <c r="C196" s="383">
        <v>7</v>
      </c>
      <c r="D196" s="383" t="s">
        <v>226</v>
      </c>
    </row>
    <row r="197" spans="1:4" ht="15" x14ac:dyDescent="0.25">
      <c r="A197" s="382">
        <v>43661</v>
      </c>
      <c r="B197" s="474">
        <v>325.79000000000002</v>
      </c>
      <c r="C197" s="383">
        <v>1</v>
      </c>
      <c r="D197" s="383" t="s">
        <v>220</v>
      </c>
    </row>
    <row r="198" spans="1:4" ht="15" x14ac:dyDescent="0.25">
      <c r="A198" s="382">
        <v>43662</v>
      </c>
      <c r="B198" s="474">
        <v>325.41000000000003</v>
      </c>
      <c r="C198" s="383">
        <v>2</v>
      </c>
      <c r="D198" s="383" t="s">
        <v>221</v>
      </c>
    </row>
    <row r="199" spans="1:4" ht="15" x14ac:dyDescent="0.25">
      <c r="A199" s="382">
        <v>43663</v>
      </c>
      <c r="B199" s="474">
        <v>326.64</v>
      </c>
      <c r="C199" s="383">
        <v>3</v>
      </c>
      <c r="D199" s="383" t="s">
        <v>222</v>
      </c>
    </row>
    <row r="200" spans="1:4" ht="15" x14ac:dyDescent="0.25">
      <c r="A200" s="382">
        <v>43664</v>
      </c>
      <c r="B200" s="474">
        <v>326.58</v>
      </c>
      <c r="C200" s="383">
        <v>4</v>
      </c>
      <c r="D200" s="383" t="s">
        <v>223</v>
      </c>
    </row>
    <row r="201" spans="1:4" ht="15" x14ac:dyDescent="0.25">
      <c r="A201" s="382">
        <v>43665</v>
      </c>
      <c r="B201" s="474">
        <v>325.67</v>
      </c>
      <c r="C201" s="383">
        <v>5</v>
      </c>
      <c r="D201" s="383" t="s">
        <v>224</v>
      </c>
    </row>
    <row r="202" spans="1:4" ht="15" x14ac:dyDescent="0.25">
      <c r="A202" s="382">
        <v>43666</v>
      </c>
      <c r="B202" s="474">
        <v>325.67</v>
      </c>
      <c r="C202" s="383">
        <v>6</v>
      </c>
      <c r="D202" s="383" t="s">
        <v>225</v>
      </c>
    </row>
    <row r="203" spans="1:4" ht="15" x14ac:dyDescent="0.25">
      <c r="A203" s="382">
        <v>43667</v>
      </c>
      <c r="B203" s="474">
        <v>325.67</v>
      </c>
      <c r="C203" s="383">
        <v>7</v>
      </c>
      <c r="D203" s="383" t="s">
        <v>226</v>
      </c>
    </row>
    <row r="204" spans="1:4" ht="15" x14ac:dyDescent="0.25">
      <c r="A204" s="382">
        <v>43668</v>
      </c>
      <c r="B204" s="474">
        <v>324.95</v>
      </c>
      <c r="C204" s="383">
        <v>1</v>
      </c>
      <c r="D204" s="383" t="s">
        <v>220</v>
      </c>
    </row>
    <row r="205" spans="1:4" ht="15" x14ac:dyDescent="0.25">
      <c r="A205" s="382">
        <v>43669</v>
      </c>
      <c r="B205" s="474">
        <v>325.74</v>
      </c>
      <c r="C205" s="383">
        <v>2</v>
      </c>
      <c r="D205" s="383" t="s">
        <v>221</v>
      </c>
    </row>
    <row r="206" spans="1:4" ht="15" x14ac:dyDescent="0.25">
      <c r="A206" s="382">
        <v>43670</v>
      </c>
      <c r="B206" s="474">
        <v>325.82</v>
      </c>
      <c r="C206" s="383">
        <v>3</v>
      </c>
      <c r="D206" s="383" t="s">
        <v>222</v>
      </c>
    </row>
    <row r="207" spans="1:4" ht="15" x14ac:dyDescent="0.25">
      <c r="A207" s="382">
        <v>43671</v>
      </c>
      <c r="B207" s="474">
        <v>325.23</v>
      </c>
      <c r="C207" s="383">
        <v>4</v>
      </c>
      <c r="D207" s="383" t="s">
        <v>223</v>
      </c>
    </row>
    <row r="208" spans="1:4" ht="15" x14ac:dyDescent="0.25">
      <c r="A208" s="382">
        <v>43672</v>
      </c>
      <c r="B208" s="474">
        <v>326.58999999999997</v>
      </c>
      <c r="C208" s="383">
        <v>5</v>
      </c>
      <c r="D208" s="383" t="s">
        <v>224</v>
      </c>
    </row>
    <row r="209" spans="1:4" ht="15" x14ac:dyDescent="0.25">
      <c r="A209" s="382">
        <v>43673</v>
      </c>
      <c r="B209" s="474">
        <v>326.58999999999997</v>
      </c>
      <c r="C209" s="383">
        <v>6</v>
      </c>
      <c r="D209" s="383" t="s">
        <v>225</v>
      </c>
    </row>
    <row r="210" spans="1:4" ht="15" x14ac:dyDescent="0.25">
      <c r="A210" s="382">
        <v>43674</v>
      </c>
      <c r="B210" s="474">
        <v>326.58999999999997</v>
      </c>
      <c r="C210" s="383">
        <v>7</v>
      </c>
      <c r="D210" s="383" t="s">
        <v>226</v>
      </c>
    </row>
    <row r="211" spans="1:4" ht="15" x14ac:dyDescent="0.25">
      <c r="A211" s="382">
        <v>43675</v>
      </c>
      <c r="B211" s="474">
        <v>326.89999999999998</v>
      </c>
      <c r="C211" s="383">
        <v>1</v>
      </c>
      <c r="D211" s="383" t="s">
        <v>220</v>
      </c>
    </row>
    <row r="212" spans="1:4" ht="15" x14ac:dyDescent="0.25">
      <c r="A212" s="382">
        <v>43676</v>
      </c>
      <c r="B212" s="474">
        <v>327.84</v>
      </c>
      <c r="C212" s="383">
        <v>2</v>
      </c>
      <c r="D212" s="383" t="s">
        <v>221</v>
      </c>
    </row>
    <row r="213" spans="1:4" ht="15" x14ac:dyDescent="0.25">
      <c r="A213" s="382">
        <v>43677</v>
      </c>
      <c r="B213" s="474">
        <v>327.14999999999998</v>
      </c>
      <c r="C213" s="383">
        <v>3</v>
      </c>
      <c r="D213" s="383" t="s">
        <v>222</v>
      </c>
    </row>
    <row r="214" spans="1:4" ht="15" x14ac:dyDescent="0.25">
      <c r="A214" s="382">
        <v>43678</v>
      </c>
      <c r="B214" s="474">
        <v>326.42</v>
      </c>
      <c r="C214" s="383">
        <v>4</v>
      </c>
      <c r="D214" s="383" t="s">
        <v>223</v>
      </c>
    </row>
    <row r="215" spans="1:4" ht="15" x14ac:dyDescent="0.25">
      <c r="A215" s="382">
        <v>43679</v>
      </c>
      <c r="B215" s="474">
        <v>327.67</v>
      </c>
      <c r="C215" s="383">
        <v>5</v>
      </c>
      <c r="D215" s="383" t="s">
        <v>224</v>
      </c>
    </row>
    <row r="216" spans="1:4" ht="15" x14ac:dyDescent="0.25">
      <c r="A216" s="382">
        <v>43680</v>
      </c>
      <c r="B216" s="474">
        <v>327.67</v>
      </c>
      <c r="C216" s="383">
        <v>6</v>
      </c>
      <c r="D216" s="383" t="s">
        <v>225</v>
      </c>
    </row>
    <row r="217" spans="1:4" ht="15" x14ac:dyDescent="0.25">
      <c r="A217" s="382">
        <v>43681</v>
      </c>
      <c r="B217" s="474">
        <v>327.67</v>
      </c>
      <c r="C217" s="383">
        <v>7</v>
      </c>
      <c r="D217" s="383" t="s">
        <v>226</v>
      </c>
    </row>
    <row r="218" spans="1:4" ht="15" x14ac:dyDescent="0.25">
      <c r="A218" s="382">
        <v>43682</v>
      </c>
      <c r="B218" s="474">
        <v>327.45</v>
      </c>
      <c r="C218" s="383">
        <v>1</v>
      </c>
      <c r="D218" s="383" t="s">
        <v>220</v>
      </c>
    </row>
    <row r="219" spans="1:4" ht="15" x14ac:dyDescent="0.25">
      <c r="A219" s="382">
        <v>43683</v>
      </c>
      <c r="B219" s="474">
        <v>325.75</v>
      </c>
      <c r="C219" s="383">
        <v>2</v>
      </c>
      <c r="D219" s="383" t="s">
        <v>221</v>
      </c>
    </row>
    <row r="220" spans="1:4" ht="15" x14ac:dyDescent="0.25">
      <c r="A220" s="382">
        <v>43684</v>
      </c>
      <c r="B220" s="474">
        <v>325.25</v>
      </c>
      <c r="C220" s="383">
        <v>3</v>
      </c>
      <c r="D220" s="383" t="s">
        <v>222</v>
      </c>
    </row>
    <row r="221" spans="1:4" ht="15" x14ac:dyDescent="0.25">
      <c r="A221" s="382">
        <v>43685</v>
      </c>
      <c r="B221" s="474">
        <v>325.05</v>
      </c>
      <c r="C221" s="383">
        <v>4</v>
      </c>
      <c r="D221" s="383" t="s">
        <v>223</v>
      </c>
    </row>
    <row r="222" spans="1:4" ht="15" x14ac:dyDescent="0.25">
      <c r="A222" s="382">
        <v>43686</v>
      </c>
      <c r="B222" s="474">
        <v>324.55</v>
      </c>
      <c r="C222" s="383">
        <v>5</v>
      </c>
      <c r="D222" s="383" t="s">
        <v>224</v>
      </c>
    </row>
    <row r="223" spans="1:4" ht="15" x14ac:dyDescent="0.25">
      <c r="A223" s="382">
        <v>43687</v>
      </c>
      <c r="B223" s="474">
        <v>324.55</v>
      </c>
      <c r="C223" s="383">
        <v>6</v>
      </c>
      <c r="D223" s="383" t="s">
        <v>225</v>
      </c>
    </row>
    <row r="224" spans="1:4" ht="15" x14ac:dyDescent="0.25">
      <c r="A224" s="382">
        <v>43688</v>
      </c>
      <c r="B224" s="474">
        <v>324.55</v>
      </c>
      <c r="C224" s="383">
        <v>7</v>
      </c>
      <c r="D224" s="383" t="s">
        <v>226</v>
      </c>
    </row>
    <row r="225" spans="1:4" ht="15" x14ac:dyDescent="0.25">
      <c r="A225" s="382">
        <v>43689</v>
      </c>
      <c r="B225" s="474">
        <v>324.7</v>
      </c>
      <c r="C225" s="383">
        <v>1</v>
      </c>
      <c r="D225" s="383" t="s">
        <v>220</v>
      </c>
    </row>
    <row r="226" spans="1:4" ht="15" x14ac:dyDescent="0.25">
      <c r="A226" s="382">
        <v>43690</v>
      </c>
      <c r="B226" s="474">
        <v>324.11</v>
      </c>
      <c r="C226" s="383">
        <v>2</v>
      </c>
      <c r="D226" s="383" t="s">
        <v>221</v>
      </c>
    </row>
    <row r="227" spans="1:4" ht="15" x14ac:dyDescent="0.25">
      <c r="A227" s="382">
        <v>43691</v>
      </c>
      <c r="B227" s="474">
        <v>323.45</v>
      </c>
      <c r="C227" s="383">
        <v>3</v>
      </c>
      <c r="D227" s="383" t="s">
        <v>222</v>
      </c>
    </row>
    <row r="228" spans="1:4" ht="15" x14ac:dyDescent="0.25">
      <c r="A228" s="382">
        <v>43692</v>
      </c>
      <c r="B228" s="474">
        <v>326.13</v>
      </c>
      <c r="C228" s="383">
        <v>4</v>
      </c>
      <c r="D228" s="383" t="s">
        <v>223</v>
      </c>
    </row>
    <row r="229" spans="1:4" ht="15" x14ac:dyDescent="0.25">
      <c r="A229" s="382">
        <v>43693</v>
      </c>
      <c r="B229" s="474">
        <v>324.95999999999998</v>
      </c>
      <c r="C229" s="383">
        <v>5</v>
      </c>
      <c r="D229" s="383" t="s">
        <v>224</v>
      </c>
    </row>
    <row r="230" spans="1:4" ht="15" x14ac:dyDescent="0.25">
      <c r="A230" s="382">
        <v>43694</v>
      </c>
      <c r="B230" s="474">
        <v>324.95999999999998</v>
      </c>
      <c r="C230" s="383">
        <v>6</v>
      </c>
      <c r="D230" s="383" t="s">
        <v>225</v>
      </c>
    </row>
    <row r="231" spans="1:4" ht="15" x14ac:dyDescent="0.25">
      <c r="A231" s="382">
        <v>43695</v>
      </c>
      <c r="B231" s="474">
        <v>324.95999999999998</v>
      </c>
      <c r="C231" s="383">
        <v>7</v>
      </c>
      <c r="D231" s="383" t="s">
        <v>226</v>
      </c>
    </row>
    <row r="232" spans="1:4" ht="15" x14ac:dyDescent="0.25">
      <c r="A232" s="382">
        <v>43696</v>
      </c>
      <c r="B232" s="474">
        <v>324.95999999999998</v>
      </c>
      <c r="C232" s="383">
        <v>1</v>
      </c>
      <c r="D232" s="383" t="s">
        <v>220</v>
      </c>
    </row>
    <row r="233" spans="1:4" ht="15" x14ac:dyDescent="0.25">
      <c r="A233" s="382">
        <v>43697</v>
      </c>
      <c r="B233" s="474">
        <v>324.95999999999998</v>
      </c>
      <c r="C233" s="383">
        <v>2</v>
      </c>
      <c r="D233" s="383" t="s">
        <v>221</v>
      </c>
    </row>
    <row r="234" spans="1:4" ht="15" x14ac:dyDescent="0.25">
      <c r="A234" s="382">
        <v>43698</v>
      </c>
      <c r="B234" s="474">
        <v>327.36</v>
      </c>
      <c r="C234" s="383">
        <v>3</v>
      </c>
      <c r="D234" s="383" t="s">
        <v>222</v>
      </c>
    </row>
    <row r="235" spans="1:4" ht="15" x14ac:dyDescent="0.25">
      <c r="A235" s="382">
        <v>43699</v>
      </c>
      <c r="B235" s="474">
        <v>327.64</v>
      </c>
      <c r="C235" s="383">
        <v>4</v>
      </c>
      <c r="D235" s="383" t="s">
        <v>223</v>
      </c>
    </row>
    <row r="236" spans="1:4" ht="15" x14ac:dyDescent="0.25">
      <c r="A236" s="382">
        <v>43700</v>
      </c>
      <c r="B236" s="474">
        <v>328.38</v>
      </c>
      <c r="C236" s="383">
        <v>5</v>
      </c>
      <c r="D236" s="383" t="s">
        <v>224</v>
      </c>
    </row>
    <row r="237" spans="1:4" ht="15" x14ac:dyDescent="0.25">
      <c r="A237" s="382">
        <v>43701</v>
      </c>
      <c r="B237" s="474">
        <v>328.38</v>
      </c>
      <c r="C237" s="383">
        <v>6</v>
      </c>
      <c r="D237" s="383" t="s">
        <v>225</v>
      </c>
    </row>
    <row r="238" spans="1:4" ht="15" x14ac:dyDescent="0.25">
      <c r="A238" s="382">
        <v>43702</v>
      </c>
      <c r="B238" s="474">
        <v>328.38</v>
      </c>
      <c r="C238" s="383">
        <v>7</v>
      </c>
      <c r="D238" s="383" t="s">
        <v>226</v>
      </c>
    </row>
    <row r="239" spans="1:4" ht="15" x14ac:dyDescent="0.25">
      <c r="A239" s="382">
        <v>43703</v>
      </c>
      <c r="B239" s="474">
        <v>329.21</v>
      </c>
      <c r="C239" s="383">
        <v>1</v>
      </c>
      <c r="D239" s="383" t="s">
        <v>220</v>
      </c>
    </row>
    <row r="240" spans="1:4" ht="15" x14ac:dyDescent="0.25">
      <c r="A240" s="382">
        <v>43704</v>
      </c>
      <c r="B240" s="474">
        <v>329</v>
      </c>
      <c r="C240" s="383">
        <v>2</v>
      </c>
      <c r="D240" s="383" t="s">
        <v>221</v>
      </c>
    </row>
    <row r="241" spans="1:4" ht="15" x14ac:dyDescent="0.25">
      <c r="A241" s="382">
        <v>43705</v>
      </c>
      <c r="B241" s="474">
        <v>329.92</v>
      </c>
      <c r="C241" s="383">
        <v>3</v>
      </c>
      <c r="D241" s="383" t="s">
        <v>222</v>
      </c>
    </row>
    <row r="242" spans="1:4" ht="15" x14ac:dyDescent="0.25">
      <c r="A242" s="382">
        <v>43706</v>
      </c>
      <c r="B242" s="474">
        <v>330.19</v>
      </c>
      <c r="C242" s="383">
        <v>4</v>
      </c>
      <c r="D242" s="383" t="s">
        <v>223</v>
      </c>
    </row>
    <row r="243" spans="1:4" ht="15" x14ac:dyDescent="0.25">
      <c r="A243" s="382">
        <v>43707</v>
      </c>
      <c r="B243" s="474">
        <v>331.11</v>
      </c>
      <c r="C243" s="383">
        <v>5</v>
      </c>
      <c r="D243" s="383" t="s">
        <v>224</v>
      </c>
    </row>
    <row r="244" spans="1:4" ht="15" x14ac:dyDescent="0.25">
      <c r="A244" s="382">
        <v>43708</v>
      </c>
      <c r="B244" s="474">
        <v>331.11</v>
      </c>
      <c r="C244" s="383">
        <v>6</v>
      </c>
      <c r="D244" s="383" t="s">
        <v>225</v>
      </c>
    </row>
    <row r="245" spans="1:4" ht="15" x14ac:dyDescent="0.25">
      <c r="A245" s="382">
        <v>43709</v>
      </c>
      <c r="B245" s="474">
        <v>331.11</v>
      </c>
      <c r="C245" s="383">
        <v>7</v>
      </c>
      <c r="D245" s="383" t="s">
        <v>226</v>
      </c>
    </row>
    <row r="246" spans="1:4" ht="15" x14ac:dyDescent="0.25">
      <c r="A246" s="382">
        <v>43710</v>
      </c>
      <c r="B246" s="474">
        <v>331.01</v>
      </c>
      <c r="C246" s="383">
        <v>1</v>
      </c>
      <c r="D246" s="383" t="s">
        <v>220</v>
      </c>
    </row>
    <row r="247" spans="1:4" ht="15" x14ac:dyDescent="0.25">
      <c r="A247" s="382">
        <v>43711</v>
      </c>
      <c r="B247" s="474">
        <v>331.13</v>
      </c>
      <c r="C247" s="383">
        <v>2</v>
      </c>
      <c r="D247" s="383" t="s">
        <v>221</v>
      </c>
    </row>
    <row r="248" spans="1:4" ht="15" x14ac:dyDescent="0.25">
      <c r="A248" s="382">
        <v>43712</v>
      </c>
      <c r="B248" s="474">
        <v>328.5</v>
      </c>
      <c r="C248" s="383">
        <v>3</v>
      </c>
      <c r="D248" s="383" t="s">
        <v>222</v>
      </c>
    </row>
    <row r="249" spans="1:4" ht="15" x14ac:dyDescent="0.25">
      <c r="A249" s="382">
        <v>43713</v>
      </c>
      <c r="B249" s="474">
        <v>329.5</v>
      </c>
      <c r="C249" s="383">
        <v>4</v>
      </c>
      <c r="D249" s="383" t="s">
        <v>223</v>
      </c>
    </row>
    <row r="250" spans="1:4" ht="15" x14ac:dyDescent="0.25">
      <c r="A250" s="382">
        <v>43714</v>
      </c>
      <c r="B250" s="474">
        <v>329.85</v>
      </c>
      <c r="C250" s="383">
        <v>5</v>
      </c>
      <c r="D250" s="383" t="s">
        <v>224</v>
      </c>
    </row>
    <row r="251" spans="1:4" ht="15" x14ac:dyDescent="0.25">
      <c r="A251" s="382">
        <v>43715</v>
      </c>
      <c r="B251" s="474">
        <v>329.85</v>
      </c>
      <c r="C251" s="383">
        <v>6</v>
      </c>
      <c r="D251" s="383" t="s">
        <v>225</v>
      </c>
    </row>
    <row r="252" spans="1:4" ht="15" x14ac:dyDescent="0.25">
      <c r="A252" s="382">
        <v>43716</v>
      </c>
      <c r="B252" s="474">
        <v>329.85</v>
      </c>
      <c r="C252" s="383">
        <v>7</v>
      </c>
      <c r="D252" s="383" t="s">
        <v>226</v>
      </c>
    </row>
    <row r="253" spans="1:4" ht="15" x14ac:dyDescent="0.25">
      <c r="A253" s="382">
        <v>43717</v>
      </c>
      <c r="B253" s="474">
        <v>329.95</v>
      </c>
      <c r="C253" s="383">
        <v>1</v>
      </c>
      <c r="D253" s="383" t="s">
        <v>220</v>
      </c>
    </row>
    <row r="254" spans="1:4" ht="15" x14ac:dyDescent="0.25">
      <c r="A254" s="382">
        <v>43718</v>
      </c>
      <c r="B254" s="474">
        <v>331.13</v>
      </c>
      <c r="C254" s="383">
        <v>2</v>
      </c>
      <c r="D254" s="383" t="s">
        <v>221</v>
      </c>
    </row>
    <row r="255" spans="1:4" ht="15" x14ac:dyDescent="0.25">
      <c r="A255" s="382">
        <v>43719</v>
      </c>
      <c r="B255" s="474">
        <v>332.25</v>
      </c>
      <c r="C255" s="383">
        <v>3</v>
      </c>
      <c r="D255" s="383" t="s">
        <v>222</v>
      </c>
    </row>
    <row r="256" spans="1:4" ht="15" x14ac:dyDescent="0.25">
      <c r="A256" s="382">
        <v>43720</v>
      </c>
      <c r="B256" s="474">
        <v>331.37</v>
      </c>
      <c r="C256" s="383">
        <v>4</v>
      </c>
      <c r="D256" s="383" t="s">
        <v>223</v>
      </c>
    </row>
    <row r="257" spans="1:4" ht="15" x14ac:dyDescent="0.25">
      <c r="A257" s="382">
        <v>43721</v>
      </c>
      <c r="B257" s="474">
        <v>332.7</v>
      </c>
      <c r="C257" s="383">
        <v>5</v>
      </c>
      <c r="D257" s="383" t="s">
        <v>224</v>
      </c>
    </row>
    <row r="258" spans="1:4" ht="15" x14ac:dyDescent="0.25">
      <c r="A258" s="382">
        <v>43722</v>
      </c>
      <c r="B258" s="474">
        <v>332.7</v>
      </c>
      <c r="C258" s="383">
        <v>6</v>
      </c>
      <c r="D258" s="383" t="s">
        <v>225</v>
      </c>
    </row>
    <row r="259" spans="1:4" ht="15" x14ac:dyDescent="0.25">
      <c r="A259" s="382">
        <v>43723</v>
      </c>
      <c r="B259" s="474">
        <v>332.7</v>
      </c>
      <c r="C259" s="383">
        <v>7</v>
      </c>
      <c r="D259" s="383" t="s">
        <v>226</v>
      </c>
    </row>
    <row r="260" spans="1:4" ht="15" x14ac:dyDescent="0.25">
      <c r="A260" s="382">
        <v>43724</v>
      </c>
      <c r="B260" s="474">
        <v>331.89</v>
      </c>
      <c r="C260" s="383">
        <v>1</v>
      </c>
      <c r="D260" s="383" t="s">
        <v>220</v>
      </c>
    </row>
    <row r="261" spans="1:4" ht="15" x14ac:dyDescent="0.25">
      <c r="A261" s="382">
        <v>43725</v>
      </c>
      <c r="B261" s="474">
        <v>333.36</v>
      </c>
      <c r="C261" s="383">
        <v>2</v>
      </c>
      <c r="D261" s="383" t="s">
        <v>221</v>
      </c>
    </row>
    <row r="262" spans="1:4" ht="15" x14ac:dyDescent="0.25">
      <c r="A262" s="382">
        <v>43726</v>
      </c>
      <c r="B262" s="474">
        <v>333.12</v>
      </c>
      <c r="C262" s="383">
        <v>3</v>
      </c>
      <c r="D262" s="383" t="s">
        <v>222</v>
      </c>
    </row>
    <row r="263" spans="1:4" ht="15" x14ac:dyDescent="0.25">
      <c r="A263" s="382">
        <v>43727</v>
      </c>
      <c r="B263" s="474">
        <v>332.65</v>
      </c>
      <c r="C263" s="383">
        <v>4</v>
      </c>
      <c r="D263" s="383" t="s">
        <v>223</v>
      </c>
    </row>
    <row r="264" spans="1:4" ht="15" x14ac:dyDescent="0.25">
      <c r="A264" s="382">
        <v>43728</v>
      </c>
      <c r="B264" s="474">
        <v>332.5</v>
      </c>
      <c r="C264" s="383">
        <v>5</v>
      </c>
      <c r="D264" s="383" t="s">
        <v>224</v>
      </c>
    </row>
    <row r="265" spans="1:4" ht="15" x14ac:dyDescent="0.25">
      <c r="A265" s="382">
        <v>43729</v>
      </c>
      <c r="B265" s="474">
        <v>332.5</v>
      </c>
      <c r="C265" s="383">
        <v>6</v>
      </c>
      <c r="D265" s="383" t="s">
        <v>225</v>
      </c>
    </row>
    <row r="266" spans="1:4" ht="15" x14ac:dyDescent="0.25">
      <c r="A266" s="382">
        <v>43730</v>
      </c>
      <c r="B266" s="474">
        <v>332.5</v>
      </c>
      <c r="C266" s="383">
        <v>7</v>
      </c>
      <c r="D266" s="383" t="s">
        <v>226</v>
      </c>
    </row>
    <row r="267" spans="1:4" ht="15" x14ac:dyDescent="0.25">
      <c r="A267" s="382">
        <v>43731</v>
      </c>
      <c r="B267" s="474">
        <v>334.94</v>
      </c>
      <c r="C267" s="383">
        <v>1</v>
      </c>
      <c r="D267" s="383" t="s">
        <v>220</v>
      </c>
    </row>
    <row r="268" spans="1:4" ht="15" x14ac:dyDescent="0.25">
      <c r="A268" s="382">
        <v>43732</v>
      </c>
      <c r="B268" s="474">
        <v>335.29</v>
      </c>
      <c r="C268" s="383">
        <v>2</v>
      </c>
      <c r="D268" s="383" t="s">
        <v>221</v>
      </c>
    </row>
    <row r="269" spans="1:4" ht="15" x14ac:dyDescent="0.25">
      <c r="A269" s="382">
        <v>43733</v>
      </c>
      <c r="B269" s="474">
        <v>334.47</v>
      </c>
      <c r="C269" s="383">
        <v>3</v>
      </c>
      <c r="D269" s="383" t="s">
        <v>222</v>
      </c>
    </row>
    <row r="270" spans="1:4" ht="15" x14ac:dyDescent="0.25">
      <c r="A270" s="382">
        <v>43734</v>
      </c>
      <c r="B270" s="474">
        <v>334.45</v>
      </c>
      <c r="C270" s="383">
        <v>4</v>
      </c>
      <c r="D270" s="383" t="s">
        <v>223</v>
      </c>
    </row>
    <row r="271" spans="1:4" ht="15" x14ac:dyDescent="0.25">
      <c r="A271" s="382">
        <v>43735</v>
      </c>
      <c r="B271" s="474">
        <v>336.02</v>
      </c>
      <c r="C271" s="383">
        <v>5</v>
      </c>
      <c r="D271" s="383" t="s">
        <v>224</v>
      </c>
    </row>
    <row r="272" spans="1:4" ht="15" x14ac:dyDescent="0.25">
      <c r="A272" s="382">
        <v>43736</v>
      </c>
      <c r="B272" s="474">
        <v>336.02</v>
      </c>
      <c r="C272" s="383">
        <v>6</v>
      </c>
      <c r="D272" s="383" t="s">
        <v>225</v>
      </c>
    </row>
    <row r="273" spans="1:4" ht="15" x14ac:dyDescent="0.25">
      <c r="A273" s="382">
        <v>43737</v>
      </c>
      <c r="B273" s="474">
        <v>336.02</v>
      </c>
      <c r="C273" s="383">
        <v>7</v>
      </c>
      <c r="D273" s="383" t="s">
        <v>226</v>
      </c>
    </row>
    <row r="274" spans="1:4" ht="15" x14ac:dyDescent="0.25">
      <c r="A274" s="382">
        <v>43738</v>
      </c>
      <c r="B274" s="474">
        <v>334.65</v>
      </c>
      <c r="C274" s="383">
        <v>1</v>
      </c>
      <c r="D274" s="383" t="s">
        <v>220</v>
      </c>
    </row>
    <row r="275" spans="1:4" ht="15" x14ac:dyDescent="0.25">
      <c r="A275" s="382">
        <v>43739</v>
      </c>
      <c r="B275" s="474">
        <v>334.77</v>
      </c>
      <c r="C275" s="383">
        <v>2</v>
      </c>
      <c r="D275" s="383" t="s">
        <v>221</v>
      </c>
    </row>
    <row r="276" spans="1:4" ht="15" x14ac:dyDescent="0.25">
      <c r="A276" s="382">
        <v>43740</v>
      </c>
      <c r="B276" s="474">
        <v>334.81</v>
      </c>
      <c r="C276" s="383">
        <v>3</v>
      </c>
      <c r="D276" s="383" t="s">
        <v>222</v>
      </c>
    </row>
    <row r="277" spans="1:4" ht="15" x14ac:dyDescent="0.25">
      <c r="A277" s="382">
        <v>43741</v>
      </c>
      <c r="B277" s="474">
        <v>333.32</v>
      </c>
      <c r="C277" s="383">
        <v>4</v>
      </c>
      <c r="D277" s="383" t="s">
        <v>223</v>
      </c>
    </row>
    <row r="278" spans="1:4" ht="15" x14ac:dyDescent="0.25">
      <c r="A278" s="382">
        <v>43742</v>
      </c>
      <c r="B278" s="474">
        <v>332.45</v>
      </c>
      <c r="C278" s="383">
        <v>5</v>
      </c>
      <c r="D278" s="383" t="s">
        <v>224</v>
      </c>
    </row>
    <row r="279" spans="1:4" ht="15" x14ac:dyDescent="0.25">
      <c r="A279" s="382">
        <v>43743</v>
      </c>
      <c r="B279" s="474">
        <v>332.45</v>
      </c>
      <c r="C279" s="383">
        <v>6</v>
      </c>
      <c r="D279" s="383" t="s">
        <v>225</v>
      </c>
    </row>
    <row r="280" spans="1:4" ht="15" x14ac:dyDescent="0.25">
      <c r="A280" s="382">
        <v>43744</v>
      </c>
      <c r="B280" s="474">
        <v>332.45</v>
      </c>
      <c r="C280" s="383">
        <v>7</v>
      </c>
      <c r="D280" s="383" t="s">
        <v>226</v>
      </c>
    </row>
    <row r="281" spans="1:4" ht="15" x14ac:dyDescent="0.25">
      <c r="A281" s="382">
        <v>43745</v>
      </c>
      <c r="B281" s="474">
        <v>333.05</v>
      </c>
      <c r="C281" s="383">
        <v>1</v>
      </c>
      <c r="D281" s="383" t="s">
        <v>220</v>
      </c>
    </row>
    <row r="282" spans="1:4" ht="15" x14ac:dyDescent="0.25">
      <c r="A282" s="382">
        <v>43746</v>
      </c>
      <c r="B282" s="474">
        <v>333.99</v>
      </c>
      <c r="C282" s="383">
        <v>2</v>
      </c>
      <c r="D282" s="383" t="s">
        <v>221</v>
      </c>
    </row>
    <row r="283" spans="1:4" ht="15" x14ac:dyDescent="0.25">
      <c r="A283" s="382">
        <v>43747</v>
      </c>
      <c r="B283" s="474">
        <v>334.32</v>
      </c>
      <c r="C283" s="383">
        <v>3</v>
      </c>
      <c r="D283" s="383" t="s">
        <v>222</v>
      </c>
    </row>
    <row r="284" spans="1:4" ht="15" x14ac:dyDescent="0.25">
      <c r="A284" s="382">
        <v>43748</v>
      </c>
      <c r="B284" s="474">
        <v>333.63</v>
      </c>
      <c r="C284" s="383">
        <v>4</v>
      </c>
      <c r="D284" s="383" t="s">
        <v>223</v>
      </c>
    </row>
    <row r="285" spans="1:4" ht="15" x14ac:dyDescent="0.25">
      <c r="A285" s="382">
        <v>43749</v>
      </c>
      <c r="B285" s="474">
        <v>331.87</v>
      </c>
      <c r="C285" s="383">
        <v>5</v>
      </c>
      <c r="D285" s="383" t="s">
        <v>224</v>
      </c>
    </row>
    <row r="286" spans="1:4" ht="15" x14ac:dyDescent="0.25">
      <c r="A286" s="382">
        <v>43750</v>
      </c>
      <c r="B286" s="474">
        <v>331.87</v>
      </c>
      <c r="C286" s="383">
        <v>6</v>
      </c>
      <c r="D286" s="383" t="s">
        <v>225</v>
      </c>
    </row>
    <row r="287" spans="1:4" ht="15" x14ac:dyDescent="0.25">
      <c r="A287" s="382">
        <v>43751</v>
      </c>
      <c r="B287" s="474">
        <v>331.87</v>
      </c>
      <c r="C287" s="383">
        <v>7</v>
      </c>
      <c r="D287" s="383" t="s">
        <v>226</v>
      </c>
    </row>
    <row r="288" spans="1:4" ht="15" x14ac:dyDescent="0.25">
      <c r="A288" s="382">
        <v>43752</v>
      </c>
      <c r="B288" s="474">
        <v>331.5</v>
      </c>
      <c r="C288" s="383">
        <v>1</v>
      </c>
      <c r="D288" s="383" t="s">
        <v>220</v>
      </c>
    </row>
    <row r="289" spans="1:4" ht="15" x14ac:dyDescent="0.25">
      <c r="A289" s="382">
        <v>43753</v>
      </c>
      <c r="B289" s="474">
        <v>332.17</v>
      </c>
      <c r="C289" s="383">
        <v>2</v>
      </c>
      <c r="D289" s="383" t="s">
        <v>221</v>
      </c>
    </row>
    <row r="290" spans="1:4" ht="15" x14ac:dyDescent="0.25">
      <c r="A290" s="382">
        <v>43754</v>
      </c>
      <c r="B290" s="474">
        <v>332.58</v>
      </c>
      <c r="C290" s="383">
        <v>3</v>
      </c>
      <c r="D290" s="383" t="s">
        <v>222</v>
      </c>
    </row>
    <row r="291" spans="1:4" ht="15" x14ac:dyDescent="0.25">
      <c r="A291" s="382">
        <v>43755</v>
      </c>
      <c r="B291" s="474">
        <v>332.72</v>
      </c>
      <c r="C291" s="383">
        <v>4</v>
      </c>
      <c r="D291" s="383" t="s">
        <v>223</v>
      </c>
    </row>
    <row r="292" spans="1:4" ht="15" x14ac:dyDescent="0.25">
      <c r="A292" s="382">
        <v>43756</v>
      </c>
      <c r="B292" s="474">
        <v>330.95</v>
      </c>
      <c r="C292" s="383">
        <v>5</v>
      </c>
      <c r="D292" s="383" t="s">
        <v>224</v>
      </c>
    </row>
    <row r="293" spans="1:4" ht="15" x14ac:dyDescent="0.25">
      <c r="A293" s="382">
        <v>43757</v>
      </c>
      <c r="B293" s="474">
        <v>330.95</v>
      </c>
      <c r="C293" s="383">
        <v>6</v>
      </c>
      <c r="D293" s="383" t="s">
        <v>225</v>
      </c>
    </row>
    <row r="294" spans="1:4" ht="15" x14ac:dyDescent="0.25">
      <c r="A294" s="382">
        <v>43758</v>
      </c>
      <c r="B294" s="474">
        <v>330.95</v>
      </c>
      <c r="C294" s="383">
        <v>7</v>
      </c>
      <c r="D294" s="383" t="s">
        <v>226</v>
      </c>
    </row>
    <row r="295" spans="1:4" ht="15" x14ac:dyDescent="0.25">
      <c r="A295" s="382">
        <v>43759</v>
      </c>
      <c r="B295" s="474">
        <v>330.39</v>
      </c>
      <c r="C295" s="383">
        <v>1</v>
      </c>
      <c r="D295" s="383" t="s">
        <v>220</v>
      </c>
    </row>
    <row r="296" spans="1:4" ht="15" x14ac:dyDescent="0.25">
      <c r="A296" s="382">
        <v>43760</v>
      </c>
      <c r="B296" s="474">
        <v>330.19</v>
      </c>
      <c r="C296" s="383">
        <v>2</v>
      </c>
      <c r="D296" s="383" t="s">
        <v>221</v>
      </c>
    </row>
    <row r="297" spans="1:4" ht="15" x14ac:dyDescent="0.25">
      <c r="A297" s="382">
        <v>43761</v>
      </c>
      <c r="B297" s="474">
        <v>330.19</v>
      </c>
      <c r="C297" s="383">
        <v>3</v>
      </c>
      <c r="D297" s="383" t="s">
        <v>222</v>
      </c>
    </row>
    <row r="298" spans="1:4" ht="15" x14ac:dyDescent="0.25">
      <c r="A298" s="382">
        <v>43762</v>
      </c>
      <c r="B298" s="474">
        <v>329.32</v>
      </c>
      <c r="C298" s="383">
        <v>4</v>
      </c>
      <c r="D298" s="383" t="s">
        <v>223</v>
      </c>
    </row>
    <row r="299" spans="1:4" ht="15" x14ac:dyDescent="0.25">
      <c r="A299" s="382">
        <v>43763</v>
      </c>
      <c r="B299" s="474">
        <v>329.1</v>
      </c>
      <c r="C299" s="383">
        <v>5</v>
      </c>
      <c r="D299" s="383" t="s">
        <v>224</v>
      </c>
    </row>
    <row r="300" spans="1:4" ht="15" x14ac:dyDescent="0.25">
      <c r="A300" s="382">
        <v>43764</v>
      </c>
      <c r="B300" s="474">
        <v>329.1</v>
      </c>
      <c r="C300" s="383">
        <v>6</v>
      </c>
      <c r="D300" s="383" t="s">
        <v>225</v>
      </c>
    </row>
    <row r="301" spans="1:4" ht="15" x14ac:dyDescent="0.25">
      <c r="A301" s="382">
        <v>43765</v>
      </c>
      <c r="B301" s="474">
        <v>329.1</v>
      </c>
      <c r="C301" s="383">
        <v>7</v>
      </c>
      <c r="D301" s="383" t="s">
        <v>226</v>
      </c>
    </row>
    <row r="302" spans="1:4" ht="15" x14ac:dyDescent="0.25">
      <c r="A302" s="382">
        <v>43766</v>
      </c>
      <c r="B302" s="474">
        <v>328.69</v>
      </c>
      <c r="C302" s="383">
        <v>1</v>
      </c>
      <c r="D302" s="383" t="s">
        <v>220</v>
      </c>
    </row>
    <row r="303" spans="1:4" ht="15" x14ac:dyDescent="0.25">
      <c r="A303" s="382">
        <v>43767</v>
      </c>
      <c r="B303" s="474">
        <v>328.62</v>
      </c>
      <c r="C303" s="383">
        <v>2</v>
      </c>
      <c r="D303" s="383" t="s">
        <v>221</v>
      </c>
    </row>
    <row r="304" spans="1:4" ht="15" x14ac:dyDescent="0.25">
      <c r="A304" s="382">
        <v>43768</v>
      </c>
      <c r="B304" s="474">
        <v>329.82</v>
      </c>
      <c r="C304" s="383">
        <v>3</v>
      </c>
      <c r="D304" s="383" t="s">
        <v>222</v>
      </c>
    </row>
    <row r="305" spans="1:4" ht="15" x14ac:dyDescent="0.25">
      <c r="A305" s="382">
        <v>43769</v>
      </c>
      <c r="B305" s="474">
        <v>329.82</v>
      </c>
      <c r="C305" s="383">
        <v>4</v>
      </c>
      <c r="D305" s="383" t="s">
        <v>223</v>
      </c>
    </row>
    <row r="306" spans="1:4" ht="15" x14ac:dyDescent="0.25">
      <c r="A306" s="382">
        <v>43770</v>
      </c>
      <c r="B306" s="474">
        <v>329.82</v>
      </c>
      <c r="C306" s="383">
        <v>5</v>
      </c>
      <c r="D306" s="383" t="s">
        <v>224</v>
      </c>
    </row>
    <row r="307" spans="1:4" ht="15" x14ac:dyDescent="0.25">
      <c r="A307" s="382">
        <v>43771</v>
      </c>
      <c r="B307" s="474">
        <v>329.82</v>
      </c>
      <c r="C307" s="383">
        <v>6</v>
      </c>
      <c r="D307" s="383" t="s">
        <v>225</v>
      </c>
    </row>
    <row r="308" spans="1:4" ht="15" x14ac:dyDescent="0.25">
      <c r="A308" s="382">
        <v>43772</v>
      </c>
      <c r="B308" s="474">
        <v>329.82</v>
      </c>
      <c r="C308" s="383">
        <v>7</v>
      </c>
      <c r="D308" s="383" t="s">
        <v>226</v>
      </c>
    </row>
    <row r="309" spans="1:4" ht="15" x14ac:dyDescent="0.25">
      <c r="A309" s="382">
        <v>43773</v>
      </c>
      <c r="B309" s="474">
        <v>327.99</v>
      </c>
      <c r="C309" s="383">
        <v>1</v>
      </c>
      <c r="D309" s="383" t="s">
        <v>220</v>
      </c>
    </row>
    <row r="310" spans="1:4" ht="15" x14ac:dyDescent="0.25">
      <c r="A310" s="382">
        <v>43774</v>
      </c>
      <c r="B310" s="474">
        <v>329.1</v>
      </c>
      <c r="C310" s="383">
        <v>2</v>
      </c>
      <c r="D310" s="383" t="s">
        <v>221</v>
      </c>
    </row>
    <row r="311" spans="1:4" ht="15" x14ac:dyDescent="0.25">
      <c r="A311" s="382">
        <v>43775</v>
      </c>
      <c r="B311" s="474">
        <v>331.46</v>
      </c>
      <c r="C311" s="383">
        <v>3</v>
      </c>
      <c r="D311" s="383" t="s">
        <v>222</v>
      </c>
    </row>
    <row r="312" spans="1:4" ht="15" x14ac:dyDescent="0.25">
      <c r="A312" s="382">
        <v>43776</v>
      </c>
      <c r="B312" s="474">
        <v>332.56</v>
      </c>
      <c r="C312" s="383">
        <v>4</v>
      </c>
      <c r="D312" s="383" t="s">
        <v>223</v>
      </c>
    </row>
    <row r="313" spans="1:4" ht="15" x14ac:dyDescent="0.25">
      <c r="A313" s="382">
        <v>43777</v>
      </c>
      <c r="B313" s="474">
        <v>333.65</v>
      </c>
      <c r="C313" s="383">
        <v>5</v>
      </c>
      <c r="D313" s="383" t="s">
        <v>224</v>
      </c>
    </row>
    <row r="314" spans="1:4" ht="15" x14ac:dyDescent="0.25">
      <c r="A314" s="382">
        <v>43778</v>
      </c>
      <c r="B314" s="474">
        <v>333.65</v>
      </c>
      <c r="C314" s="383">
        <v>6</v>
      </c>
      <c r="D314" s="383" t="s">
        <v>225</v>
      </c>
    </row>
    <row r="315" spans="1:4" ht="15" x14ac:dyDescent="0.25">
      <c r="A315" s="382">
        <v>43779</v>
      </c>
      <c r="B315" s="474">
        <v>333.65</v>
      </c>
      <c r="C315" s="383">
        <v>7</v>
      </c>
      <c r="D315" s="383" t="s">
        <v>226</v>
      </c>
    </row>
    <row r="316" spans="1:4" ht="15" x14ac:dyDescent="0.25">
      <c r="A316" s="382">
        <v>43780</v>
      </c>
      <c r="B316" s="474">
        <v>334.34</v>
      </c>
      <c r="C316" s="383">
        <v>1</v>
      </c>
      <c r="D316" s="383" t="s">
        <v>220</v>
      </c>
    </row>
    <row r="317" spans="1:4" ht="15" x14ac:dyDescent="0.25">
      <c r="A317" s="382">
        <v>43781</v>
      </c>
      <c r="B317" s="474">
        <v>334.45</v>
      </c>
      <c r="C317" s="383">
        <v>2</v>
      </c>
      <c r="D317" s="383" t="s">
        <v>221</v>
      </c>
    </row>
    <row r="318" spans="1:4" ht="15" x14ac:dyDescent="0.25">
      <c r="A318" s="382">
        <v>43782</v>
      </c>
      <c r="B318" s="474">
        <v>334.95</v>
      </c>
      <c r="C318" s="383">
        <v>3</v>
      </c>
      <c r="D318" s="383" t="s">
        <v>222</v>
      </c>
    </row>
    <row r="319" spans="1:4" ht="15" x14ac:dyDescent="0.25">
      <c r="A319" s="382">
        <v>43783</v>
      </c>
      <c r="B319" s="474">
        <v>333.76</v>
      </c>
      <c r="C319" s="383">
        <v>4</v>
      </c>
      <c r="D319" s="383" t="s">
        <v>223</v>
      </c>
    </row>
    <row r="320" spans="1:4" ht="15" x14ac:dyDescent="0.25">
      <c r="A320" s="382">
        <v>43784</v>
      </c>
      <c r="B320" s="474">
        <v>334.61</v>
      </c>
      <c r="C320" s="383">
        <v>5</v>
      </c>
      <c r="D320" s="383" t="s">
        <v>224</v>
      </c>
    </row>
    <row r="321" spans="1:4" ht="15" x14ac:dyDescent="0.25">
      <c r="A321" s="382">
        <v>43785</v>
      </c>
      <c r="B321" s="474">
        <v>334.61</v>
      </c>
      <c r="C321" s="383">
        <v>6</v>
      </c>
      <c r="D321" s="383" t="s">
        <v>225</v>
      </c>
    </row>
    <row r="322" spans="1:4" ht="15" x14ac:dyDescent="0.25">
      <c r="A322" s="382">
        <v>43786</v>
      </c>
      <c r="B322" s="474">
        <v>334.61</v>
      </c>
      <c r="C322" s="383">
        <v>7</v>
      </c>
      <c r="D322" s="383" t="s">
        <v>226</v>
      </c>
    </row>
    <row r="323" spans="1:4" ht="15" x14ac:dyDescent="0.25">
      <c r="A323" s="382">
        <v>43787</v>
      </c>
      <c r="B323" s="474">
        <v>335.36</v>
      </c>
      <c r="C323" s="383">
        <v>1</v>
      </c>
      <c r="D323" s="383" t="s">
        <v>220</v>
      </c>
    </row>
    <row r="324" spans="1:4" ht="15" x14ac:dyDescent="0.25">
      <c r="A324" s="382">
        <v>43788</v>
      </c>
      <c r="B324" s="474">
        <v>334.91</v>
      </c>
      <c r="C324" s="383">
        <v>2</v>
      </c>
      <c r="D324" s="383" t="s">
        <v>221</v>
      </c>
    </row>
    <row r="325" spans="1:4" ht="15" x14ac:dyDescent="0.25">
      <c r="A325" s="382">
        <v>43789</v>
      </c>
      <c r="B325" s="474">
        <v>333.25</v>
      </c>
      <c r="C325" s="383">
        <v>3</v>
      </c>
      <c r="D325" s="383" t="s">
        <v>222</v>
      </c>
    </row>
    <row r="326" spans="1:4" ht="15" x14ac:dyDescent="0.25">
      <c r="A326" s="382">
        <v>43790</v>
      </c>
      <c r="B326" s="474">
        <v>333.75</v>
      </c>
      <c r="C326" s="383">
        <v>4</v>
      </c>
      <c r="D326" s="383" t="s">
        <v>223</v>
      </c>
    </row>
    <row r="327" spans="1:4" ht="15" x14ac:dyDescent="0.25">
      <c r="A327" s="382">
        <v>43791</v>
      </c>
      <c r="B327" s="474">
        <v>334.36</v>
      </c>
      <c r="C327" s="383">
        <v>5</v>
      </c>
      <c r="D327" s="383" t="s">
        <v>224</v>
      </c>
    </row>
    <row r="328" spans="1:4" ht="15" x14ac:dyDescent="0.25">
      <c r="A328" s="382">
        <v>43792</v>
      </c>
      <c r="B328" s="474">
        <v>334.36</v>
      </c>
      <c r="C328" s="383">
        <v>6</v>
      </c>
      <c r="D328" s="383" t="s">
        <v>225</v>
      </c>
    </row>
    <row r="329" spans="1:4" ht="15" x14ac:dyDescent="0.25">
      <c r="A329" s="382">
        <v>43793</v>
      </c>
      <c r="B329" s="474">
        <v>334.36</v>
      </c>
      <c r="C329" s="383">
        <v>7</v>
      </c>
      <c r="D329" s="383" t="s">
        <v>226</v>
      </c>
    </row>
    <row r="330" spans="1:4" ht="15" x14ac:dyDescent="0.25">
      <c r="A330" s="382">
        <v>43794</v>
      </c>
      <c r="B330" s="474">
        <v>335.04</v>
      </c>
      <c r="C330" s="383">
        <v>1</v>
      </c>
      <c r="D330" s="383" t="s">
        <v>220</v>
      </c>
    </row>
    <row r="331" spans="1:4" ht="15" x14ac:dyDescent="0.25">
      <c r="A331" s="382">
        <v>43795</v>
      </c>
      <c r="B331" s="474">
        <v>336.5</v>
      </c>
      <c r="C331" s="383">
        <v>2</v>
      </c>
      <c r="D331" s="383" t="s">
        <v>221</v>
      </c>
    </row>
    <row r="332" spans="1:4" ht="15" x14ac:dyDescent="0.25">
      <c r="A332" s="382">
        <v>43796</v>
      </c>
      <c r="B332" s="474">
        <v>335.91</v>
      </c>
      <c r="C332" s="383">
        <v>3</v>
      </c>
      <c r="D332" s="383" t="s">
        <v>222</v>
      </c>
    </row>
    <row r="333" spans="1:4" ht="15" x14ac:dyDescent="0.25">
      <c r="A333" s="382">
        <v>43797</v>
      </c>
      <c r="B333" s="474">
        <v>336.71</v>
      </c>
      <c r="C333" s="383">
        <v>4</v>
      </c>
      <c r="D333" s="383" t="s">
        <v>223</v>
      </c>
    </row>
    <row r="334" spans="1:4" ht="15" x14ac:dyDescent="0.25">
      <c r="A334" s="382">
        <v>43798</v>
      </c>
      <c r="B334" s="474">
        <v>334.7</v>
      </c>
      <c r="C334" s="383">
        <v>5</v>
      </c>
      <c r="D334" s="383" t="s">
        <v>224</v>
      </c>
    </row>
    <row r="335" spans="1:4" ht="15" x14ac:dyDescent="0.25">
      <c r="A335" s="382">
        <v>43799</v>
      </c>
      <c r="B335" s="474">
        <v>334.7</v>
      </c>
      <c r="C335" s="383">
        <v>6</v>
      </c>
      <c r="D335" s="383" t="s">
        <v>225</v>
      </c>
    </row>
    <row r="336" spans="1:4" ht="15" x14ac:dyDescent="0.25">
      <c r="A336" s="382">
        <v>43800</v>
      </c>
      <c r="B336" s="474">
        <v>334.7</v>
      </c>
      <c r="C336" s="383">
        <v>7</v>
      </c>
      <c r="D336" s="383" t="s">
        <v>226</v>
      </c>
    </row>
    <row r="337" spans="1:4" ht="15" x14ac:dyDescent="0.25">
      <c r="A337" s="382">
        <v>43801</v>
      </c>
      <c r="B337" s="474">
        <v>333.44</v>
      </c>
      <c r="C337" s="383">
        <v>1</v>
      </c>
      <c r="D337" s="383" t="s">
        <v>220</v>
      </c>
    </row>
    <row r="338" spans="1:4" ht="15" x14ac:dyDescent="0.25">
      <c r="A338" s="382">
        <v>43802</v>
      </c>
      <c r="B338" s="474">
        <v>332.29</v>
      </c>
      <c r="C338" s="383">
        <v>2</v>
      </c>
      <c r="D338" s="383" t="s">
        <v>221</v>
      </c>
    </row>
    <row r="339" spans="1:4" ht="15" x14ac:dyDescent="0.25">
      <c r="A339" s="382">
        <v>43803</v>
      </c>
      <c r="B339" s="474">
        <v>331.35</v>
      </c>
      <c r="C339" s="383">
        <v>3</v>
      </c>
      <c r="D339" s="383" t="s">
        <v>222</v>
      </c>
    </row>
    <row r="340" spans="1:4" ht="15" x14ac:dyDescent="0.25">
      <c r="A340" s="382">
        <v>43804</v>
      </c>
      <c r="B340" s="474">
        <v>330.96</v>
      </c>
      <c r="C340" s="383">
        <v>4</v>
      </c>
      <c r="D340" s="383" t="s">
        <v>223</v>
      </c>
    </row>
    <row r="341" spans="1:4" ht="15" x14ac:dyDescent="0.25">
      <c r="A341" s="382">
        <v>43805</v>
      </c>
      <c r="B341" s="474">
        <v>330.33</v>
      </c>
      <c r="C341" s="383">
        <v>5</v>
      </c>
      <c r="D341" s="383" t="s">
        <v>224</v>
      </c>
    </row>
    <row r="342" spans="1:4" ht="15" x14ac:dyDescent="0.25">
      <c r="A342" s="382">
        <v>43806</v>
      </c>
      <c r="B342" s="474">
        <v>330.33</v>
      </c>
      <c r="C342" s="383">
        <v>6</v>
      </c>
      <c r="D342" s="383" t="s">
        <v>225</v>
      </c>
    </row>
    <row r="343" spans="1:4" ht="15" x14ac:dyDescent="0.25">
      <c r="A343" s="382">
        <v>43807</v>
      </c>
      <c r="B343" s="474">
        <v>330.33</v>
      </c>
      <c r="C343" s="383">
        <v>7</v>
      </c>
      <c r="D343" s="383" t="s">
        <v>226</v>
      </c>
    </row>
    <row r="344" spans="1:4" ht="15" x14ac:dyDescent="0.25">
      <c r="A344" s="382">
        <v>43808</v>
      </c>
      <c r="B344" s="474">
        <v>331.73</v>
      </c>
      <c r="C344" s="383">
        <v>1</v>
      </c>
      <c r="D344" s="383" t="s">
        <v>220</v>
      </c>
    </row>
    <row r="345" spans="1:4" ht="15" x14ac:dyDescent="0.25">
      <c r="A345" s="382">
        <v>43809</v>
      </c>
      <c r="B345" s="474">
        <v>331.72</v>
      </c>
      <c r="C345" s="383">
        <v>2</v>
      </c>
      <c r="D345" s="383" t="s">
        <v>221</v>
      </c>
    </row>
    <row r="346" spans="1:4" ht="15" x14ac:dyDescent="0.25">
      <c r="A346" s="382">
        <v>43810</v>
      </c>
      <c r="B346" s="474">
        <v>330.28</v>
      </c>
      <c r="C346" s="383">
        <v>3</v>
      </c>
      <c r="D346" s="383" t="s">
        <v>222</v>
      </c>
    </row>
    <row r="347" spans="1:4" ht="15" x14ac:dyDescent="0.25">
      <c r="A347" s="382">
        <v>43811</v>
      </c>
      <c r="B347" s="474">
        <v>329.56</v>
      </c>
      <c r="C347" s="383">
        <v>4</v>
      </c>
      <c r="D347" s="383" t="s">
        <v>223</v>
      </c>
    </row>
    <row r="348" spans="1:4" ht="15" x14ac:dyDescent="0.25">
      <c r="A348" s="382">
        <v>43812</v>
      </c>
      <c r="B348" s="474">
        <v>328.82</v>
      </c>
      <c r="C348" s="383">
        <v>5</v>
      </c>
      <c r="D348" s="383" t="s">
        <v>224</v>
      </c>
    </row>
    <row r="349" spans="1:4" ht="15" x14ac:dyDescent="0.25">
      <c r="A349" s="382">
        <v>43813</v>
      </c>
      <c r="B349" s="474">
        <v>328.82</v>
      </c>
      <c r="C349" s="383">
        <v>6</v>
      </c>
      <c r="D349" s="383" t="s">
        <v>225</v>
      </c>
    </row>
    <row r="350" spans="1:4" ht="15" x14ac:dyDescent="0.25">
      <c r="A350" s="382">
        <v>43814</v>
      </c>
      <c r="B350" s="474">
        <v>328.82</v>
      </c>
      <c r="C350" s="383">
        <v>7</v>
      </c>
      <c r="D350" s="383" t="s">
        <v>226</v>
      </c>
    </row>
    <row r="351" spans="1:4" ht="15" x14ac:dyDescent="0.25">
      <c r="A351" s="382">
        <v>43815</v>
      </c>
      <c r="B351" s="474">
        <v>329.01</v>
      </c>
      <c r="C351" s="383">
        <v>1</v>
      </c>
      <c r="D351" s="383" t="s">
        <v>220</v>
      </c>
    </row>
    <row r="352" spans="1:4" ht="15" x14ac:dyDescent="0.25">
      <c r="A352" s="382">
        <v>43816</v>
      </c>
      <c r="B352" s="474">
        <v>330.45</v>
      </c>
      <c r="C352" s="383">
        <v>2</v>
      </c>
      <c r="D352" s="383" t="s">
        <v>221</v>
      </c>
    </row>
    <row r="353" spans="1:4" ht="15" x14ac:dyDescent="0.25">
      <c r="A353" s="382">
        <v>43817</v>
      </c>
      <c r="B353" s="474">
        <v>330.65</v>
      </c>
      <c r="C353" s="383">
        <v>3</v>
      </c>
      <c r="D353" s="383" t="s">
        <v>222</v>
      </c>
    </row>
    <row r="354" spans="1:4" ht="15" x14ac:dyDescent="0.25">
      <c r="A354" s="382">
        <v>43818</v>
      </c>
      <c r="B354" s="474">
        <v>331.39</v>
      </c>
      <c r="C354" s="383">
        <v>4</v>
      </c>
      <c r="D354" s="383" t="s">
        <v>223</v>
      </c>
    </row>
    <row r="355" spans="1:4" ht="15" x14ac:dyDescent="0.25">
      <c r="A355" s="382">
        <v>43819</v>
      </c>
      <c r="B355" s="474">
        <v>330.35</v>
      </c>
      <c r="C355" s="383">
        <v>5</v>
      </c>
      <c r="D355" s="383" t="s">
        <v>224</v>
      </c>
    </row>
    <row r="356" spans="1:4" ht="15" x14ac:dyDescent="0.25">
      <c r="A356" s="382">
        <v>43820</v>
      </c>
      <c r="B356" s="474">
        <v>330.35</v>
      </c>
      <c r="C356" s="383">
        <v>6</v>
      </c>
      <c r="D356" s="383" t="s">
        <v>225</v>
      </c>
    </row>
    <row r="357" spans="1:4" ht="15" x14ac:dyDescent="0.25">
      <c r="A357" s="382">
        <v>43821</v>
      </c>
      <c r="B357" s="474">
        <v>330.35</v>
      </c>
      <c r="C357" s="383">
        <v>7</v>
      </c>
      <c r="D357" s="383" t="s">
        <v>226</v>
      </c>
    </row>
    <row r="358" spans="1:4" ht="15" x14ac:dyDescent="0.25">
      <c r="A358" s="382">
        <v>43822</v>
      </c>
      <c r="B358" s="474">
        <v>330.83</v>
      </c>
      <c r="C358" s="383">
        <v>1</v>
      </c>
      <c r="D358" s="383" t="s">
        <v>220</v>
      </c>
    </row>
    <row r="359" spans="1:4" ht="15" x14ac:dyDescent="0.25">
      <c r="A359" s="382">
        <v>43823</v>
      </c>
      <c r="B359" s="474">
        <v>330.83</v>
      </c>
      <c r="C359" s="383">
        <v>2</v>
      </c>
      <c r="D359" s="383" t="s">
        <v>221</v>
      </c>
    </row>
    <row r="360" spans="1:4" ht="15" x14ac:dyDescent="0.25">
      <c r="A360" s="382">
        <v>43824</v>
      </c>
      <c r="B360" s="474">
        <v>330.83</v>
      </c>
      <c r="C360" s="383">
        <v>3</v>
      </c>
      <c r="D360" s="383" t="s">
        <v>222</v>
      </c>
    </row>
    <row r="361" spans="1:4" ht="15" x14ac:dyDescent="0.25">
      <c r="A361" s="382">
        <v>43825</v>
      </c>
      <c r="B361" s="474">
        <v>330.83</v>
      </c>
      <c r="C361" s="383">
        <v>4</v>
      </c>
      <c r="D361" s="383" t="s">
        <v>223</v>
      </c>
    </row>
    <row r="362" spans="1:4" ht="15" x14ac:dyDescent="0.25">
      <c r="A362" s="382">
        <v>43826</v>
      </c>
      <c r="B362" s="474">
        <v>330.83</v>
      </c>
      <c r="C362" s="383">
        <v>5</v>
      </c>
      <c r="D362" s="383" t="s">
        <v>224</v>
      </c>
    </row>
    <row r="363" spans="1:4" ht="15" x14ac:dyDescent="0.25">
      <c r="A363" s="382">
        <v>43827</v>
      </c>
      <c r="B363" s="474">
        <v>330.83</v>
      </c>
      <c r="C363" s="383">
        <v>6</v>
      </c>
      <c r="D363" s="383" t="s">
        <v>225</v>
      </c>
    </row>
    <row r="364" spans="1:4" ht="15" x14ac:dyDescent="0.25">
      <c r="A364" s="382">
        <v>43828</v>
      </c>
      <c r="B364" s="474">
        <v>330.83</v>
      </c>
      <c r="C364" s="383">
        <v>7</v>
      </c>
      <c r="D364" s="383" t="s">
        <v>226</v>
      </c>
    </row>
    <row r="365" spans="1:4" ht="15" x14ac:dyDescent="0.25">
      <c r="A365" s="382">
        <v>43829</v>
      </c>
      <c r="B365" s="474">
        <v>330.71</v>
      </c>
      <c r="C365" s="383">
        <v>1</v>
      </c>
      <c r="D365" s="383" t="s">
        <v>220</v>
      </c>
    </row>
    <row r="366" spans="1:4" ht="15" x14ac:dyDescent="0.25">
      <c r="A366" s="382">
        <v>43830</v>
      </c>
      <c r="B366" s="474">
        <v>330.52</v>
      </c>
      <c r="C366" s="383">
        <v>2</v>
      </c>
      <c r="D366" s="383" t="s">
        <v>221</v>
      </c>
    </row>
    <row r="367" spans="1:4" ht="15" x14ac:dyDescent="0.25">
      <c r="A367" s="382">
        <v>43831</v>
      </c>
      <c r="B367" s="474">
        <v>330.52</v>
      </c>
      <c r="C367" s="383">
        <v>3</v>
      </c>
      <c r="D367" s="383" t="s">
        <v>222</v>
      </c>
    </row>
    <row r="368" spans="1:4" ht="15" x14ac:dyDescent="0.25">
      <c r="A368" s="382">
        <v>43832</v>
      </c>
      <c r="B368" s="474">
        <v>329.99</v>
      </c>
      <c r="C368" s="383">
        <v>4</v>
      </c>
      <c r="D368" s="383" t="s">
        <v>223</v>
      </c>
    </row>
    <row r="369" spans="1:4" ht="15" x14ac:dyDescent="0.25">
      <c r="A369" s="382">
        <v>43833</v>
      </c>
      <c r="B369" s="474">
        <v>329.45</v>
      </c>
      <c r="C369" s="383">
        <v>5</v>
      </c>
      <c r="D369" s="383" t="s">
        <v>224</v>
      </c>
    </row>
    <row r="370" spans="1:4" ht="15" x14ac:dyDescent="0.25">
      <c r="A370" s="382">
        <v>43834</v>
      </c>
      <c r="B370" s="474">
        <v>329.45</v>
      </c>
      <c r="C370" s="383">
        <v>6</v>
      </c>
      <c r="D370" s="383" t="s">
        <v>225</v>
      </c>
    </row>
    <row r="371" spans="1:4" ht="15" x14ac:dyDescent="0.25">
      <c r="A371" s="382">
        <v>43835</v>
      </c>
      <c r="B371" s="474">
        <v>329.45</v>
      </c>
      <c r="C371" s="383">
        <v>7</v>
      </c>
      <c r="D371" s="383" t="s">
        <v>226</v>
      </c>
    </row>
    <row r="372" spans="1:4" ht="15" x14ac:dyDescent="0.25">
      <c r="A372" s="382">
        <v>43836</v>
      </c>
      <c r="B372" s="474">
        <v>329.98</v>
      </c>
      <c r="C372" s="383">
        <v>1</v>
      </c>
      <c r="D372" s="383" t="s">
        <v>220</v>
      </c>
    </row>
    <row r="373" spans="1:4" ht="15" x14ac:dyDescent="0.25">
      <c r="A373" s="382">
        <v>43837</v>
      </c>
      <c r="B373" s="474">
        <v>330.71</v>
      </c>
      <c r="C373" s="383">
        <v>2</v>
      </c>
      <c r="D373" s="383" t="s">
        <v>221</v>
      </c>
    </row>
    <row r="374" spans="1:4" ht="15" x14ac:dyDescent="0.25">
      <c r="A374" s="382">
        <v>43838</v>
      </c>
      <c r="B374" s="474">
        <v>331.4</v>
      </c>
      <c r="C374" s="383">
        <v>3</v>
      </c>
      <c r="D374" s="383" t="s">
        <v>222</v>
      </c>
    </row>
    <row r="375" spans="1:4" ht="15" x14ac:dyDescent="0.25">
      <c r="A375" s="382">
        <v>43839</v>
      </c>
      <c r="B375" s="474">
        <v>331.58</v>
      </c>
      <c r="C375" s="383">
        <v>4</v>
      </c>
      <c r="D375" s="383" t="s">
        <v>223</v>
      </c>
    </row>
    <row r="376" spans="1:4" ht="15" x14ac:dyDescent="0.25">
      <c r="A376" s="382">
        <v>43840</v>
      </c>
      <c r="B376" s="474">
        <v>333.84</v>
      </c>
      <c r="C376" s="383">
        <v>5</v>
      </c>
      <c r="D376" s="383" t="s">
        <v>224</v>
      </c>
    </row>
    <row r="377" spans="1:4" ht="15" x14ac:dyDescent="0.25">
      <c r="A377" s="382">
        <v>43841</v>
      </c>
      <c r="B377" s="474">
        <v>333.84</v>
      </c>
      <c r="C377" s="383">
        <v>6</v>
      </c>
      <c r="D377" s="383" t="s">
        <v>225</v>
      </c>
    </row>
    <row r="378" spans="1:4" ht="15" x14ac:dyDescent="0.25">
      <c r="A378" s="382">
        <v>43842</v>
      </c>
      <c r="B378" s="474">
        <v>333.84</v>
      </c>
      <c r="C378" s="383">
        <v>7</v>
      </c>
      <c r="D378" s="383" t="s">
        <v>226</v>
      </c>
    </row>
    <row r="379" spans="1:4" ht="15" x14ac:dyDescent="0.25">
      <c r="A379" s="382">
        <v>43843</v>
      </c>
      <c r="B379" s="474">
        <v>334.98</v>
      </c>
      <c r="C379" s="383">
        <v>1</v>
      </c>
      <c r="D379" s="383" t="s">
        <v>220</v>
      </c>
    </row>
    <row r="380" spans="1:4" ht="15" x14ac:dyDescent="0.25">
      <c r="A380" s="382">
        <v>43844</v>
      </c>
      <c r="B380" s="474">
        <v>332.65</v>
      </c>
      <c r="C380" s="383">
        <v>2</v>
      </c>
      <c r="D380" s="383" t="s">
        <v>221</v>
      </c>
    </row>
    <row r="381" spans="1:4" ht="15" x14ac:dyDescent="0.25">
      <c r="A381" s="382">
        <v>43845</v>
      </c>
      <c r="B381" s="474">
        <v>333.21</v>
      </c>
      <c r="C381" s="383">
        <v>3</v>
      </c>
      <c r="D381" s="383" t="s">
        <v>222</v>
      </c>
    </row>
    <row r="382" spans="1:4" ht="15" x14ac:dyDescent="0.25">
      <c r="A382" s="382">
        <v>43846</v>
      </c>
      <c r="B382" s="474">
        <v>333.83</v>
      </c>
      <c r="C382" s="383">
        <v>4</v>
      </c>
      <c r="D382" s="383" t="s">
        <v>223</v>
      </c>
    </row>
    <row r="383" spans="1:4" ht="15" x14ac:dyDescent="0.25">
      <c r="A383" s="382">
        <v>43847</v>
      </c>
      <c r="B383" s="474">
        <v>335.49</v>
      </c>
      <c r="C383" s="383">
        <v>5</v>
      </c>
      <c r="D383" s="383" t="s">
        <v>224</v>
      </c>
    </row>
    <row r="384" spans="1:4" ht="15" x14ac:dyDescent="0.25">
      <c r="A384" s="382">
        <v>43848</v>
      </c>
      <c r="B384" s="474">
        <v>335.49</v>
      </c>
      <c r="C384" s="383">
        <v>6</v>
      </c>
      <c r="D384" s="383" t="s">
        <v>225</v>
      </c>
    </row>
    <row r="385" spans="1:4" ht="15" x14ac:dyDescent="0.25">
      <c r="A385" s="382">
        <v>43849</v>
      </c>
      <c r="B385" s="474">
        <v>335.49</v>
      </c>
      <c r="C385" s="383">
        <v>7</v>
      </c>
      <c r="D385" s="383" t="s">
        <v>226</v>
      </c>
    </row>
    <row r="386" spans="1:4" ht="15" x14ac:dyDescent="0.25">
      <c r="A386" s="382">
        <v>43850</v>
      </c>
      <c r="B386" s="474">
        <v>336.91</v>
      </c>
      <c r="C386" s="383">
        <v>1</v>
      </c>
      <c r="D386" s="383" t="s">
        <v>220</v>
      </c>
    </row>
    <row r="387" spans="1:4" ht="15" x14ac:dyDescent="0.25">
      <c r="A387" s="382">
        <v>43851</v>
      </c>
      <c r="B387" s="474">
        <v>335.53</v>
      </c>
      <c r="C387" s="383">
        <v>2</v>
      </c>
      <c r="D387" s="383" t="s">
        <v>221</v>
      </c>
    </row>
    <row r="388" spans="1:4" ht="15" x14ac:dyDescent="0.25">
      <c r="A388" s="382">
        <v>43852</v>
      </c>
      <c r="B388" s="474">
        <v>335.09</v>
      </c>
      <c r="C388" s="383">
        <v>3</v>
      </c>
      <c r="D388" s="383" t="s">
        <v>222</v>
      </c>
    </row>
    <row r="389" spans="1:4" ht="15" x14ac:dyDescent="0.25">
      <c r="A389" s="382">
        <v>43853</v>
      </c>
      <c r="B389" s="474">
        <v>336.9</v>
      </c>
      <c r="C389" s="383">
        <v>4</v>
      </c>
      <c r="D389" s="383" t="s">
        <v>223</v>
      </c>
    </row>
    <row r="390" spans="1:4" ht="15" x14ac:dyDescent="0.25">
      <c r="A390" s="382">
        <v>43854</v>
      </c>
      <c r="B390" s="474">
        <v>336.17</v>
      </c>
      <c r="C390" s="383">
        <v>5</v>
      </c>
      <c r="D390" s="383" t="s">
        <v>224</v>
      </c>
    </row>
    <row r="391" spans="1:4" ht="15" x14ac:dyDescent="0.25">
      <c r="A391" s="382">
        <v>43855</v>
      </c>
      <c r="B391" s="474">
        <v>336.17</v>
      </c>
      <c r="C391" s="383">
        <v>6</v>
      </c>
      <c r="D391" s="383" t="s">
        <v>225</v>
      </c>
    </row>
    <row r="392" spans="1:4" ht="15" x14ac:dyDescent="0.25">
      <c r="A392" s="382">
        <v>43856</v>
      </c>
      <c r="B392" s="474">
        <v>336.17</v>
      </c>
      <c r="C392" s="383">
        <v>7</v>
      </c>
      <c r="D392" s="383" t="s">
        <v>226</v>
      </c>
    </row>
    <row r="393" spans="1:4" ht="15" x14ac:dyDescent="0.25">
      <c r="A393" s="382">
        <v>43857</v>
      </c>
      <c r="B393" s="474">
        <v>337.16</v>
      </c>
      <c r="C393" s="383">
        <v>1</v>
      </c>
      <c r="D393" s="383" t="s">
        <v>220</v>
      </c>
    </row>
    <row r="394" spans="1:4" ht="15" x14ac:dyDescent="0.25">
      <c r="A394" s="382">
        <v>43858</v>
      </c>
      <c r="B394" s="474">
        <v>337.36</v>
      </c>
      <c r="C394" s="383">
        <v>2</v>
      </c>
      <c r="D394" s="383" t="s">
        <v>221</v>
      </c>
    </row>
    <row r="395" spans="1:4" ht="15" x14ac:dyDescent="0.25">
      <c r="A395" s="382">
        <v>43859</v>
      </c>
      <c r="B395" s="474">
        <v>337.61</v>
      </c>
      <c r="C395" s="383">
        <v>3</v>
      </c>
      <c r="D395" s="383" t="s">
        <v>222</v>
      </c>
    </row>
    <row r="396" spans="1:4" ht="15" x14ac:dyDescent="0.25">
      <c r="A396" s="382">
        <v>43860</v>
      </c>
      <c r="B396" s="474">
        <v>337.98</v>
      </c>
      <c r="C396" s="383">
        <v>4</v>
      </c>
      <c r="D396" s="383" t="s">
        <v>223</v>
      </c>
    </row>
    <row r="397" spans="1:4" ht="15" x14ac:dyDescent="0.25">
      <c r="A397" s="382">
        <v>43861</v>
      </c>
      <c r="B397" s="474">
        <v>336.65</v>
      </c>
      <c r="C397" s="383">
        <v>5</v>
      </c>
      <c r="D397" s="383" t="s">
        <v>224</v>
      </c>
    </row>
    <row r="398" spans="1:4" ht="15" x14ac:dyDescent="0.25">
      <c r="A398" s="382">
        <v>43862</v>
      </c>
      <c r="B398" s="474">
        <v>336.65</v>
      </c>
      <c r="C398" s="383">
        <v>6</v>
      </c>
      <c r="D398" s="383" t="s">
        <v>225</v>
      </c>
    </row>
    <row r="399" spans="1:4" ht="15" x14ac:dyDescent="0.25">
      <c r="A399" s="382">
        <v>43863</v>
      </c>
      <c r="B399" s="474">
        <v>336.65</v>
      </c>
      <c r="C399" s="383">
        <v>7</v>
      </c>
      <c r="D399" s="383" t="s">
        <v>226</v>
      </c>
    </row>
    <row r="400" spans="1:4" ht="15" x14ac:dyDescent="0.25">
      <c r="A400" s="382">
        <v>43864</v>
      </c>
      <c r="B400" s="474">
        <v>338.06</v>
      </c>
      <c r="C400" s="383">
        <v>1</v>
      </c>
      <c r="D400" s="383" t="s">
        <v>220</v>
      </c>
    </row>
    <row r="401" spans="1:4" ht="15" x14ac:dyDescent="0.25">
      <c r="A401" s="382">
        <v>43865</v>
      </c>
      <c r="B401" s="474">
        <v>336.36</v>
      </c>
      <c r="C401" s="383">
        <v>2</v>
      </c>
      <c r="D401" s="383" t="s">
        <v>221</v>
      </c>
    </row>
    <row r="402" spans="1:4" ht="15" x14ac:dyDescent="0.25">
      <c r="A402" s="382">
        <v>43866</v>
      </c>
      <c r="B402" s="474">
        <v>335.74</v>
      </c>
      <c r="C402" s="383">
        <v>3</v>
      </c>
      <c r="D402" s="383" t="s">
        <v>222</v>
      </c>
    </row>
    <row r="403" spans="1:4" ht="15" x14ac:dyDescent="0.25">
      <c r="A403" s="382">
        <v>43867</v>
      </c>
      <c r="B403" s="474">
        <v>337.09</v>
      </c>
      <c r="C403" s="383">
        <v>4</v>
      </c>
      <c r="D403" s="383" t="s">
        <v>223</v>
      </c>
    </row>
    <row r="404" spans="1:4" ht="15" x14ac:dyDescent="0.25">
      <c r="A404" s="382">
        <v>43868</v>
      </c>
      <c r="B404" s="474">
        <v>338.87</v>
      </c>
      <c r="C404" s="383">
        <v>5</v>
      </c>
      <c r="D404" s="383" t="s">
        <v>224</v>
      </c>
    </row>
    <row r="405" spans="1:4" ht="15" x14ac:dyDescent="0.25">
      <c r="A405" s="382">
        <v>43869</v>
      </c>
      <c r="B405" s="474">
        <v>338.87</v>
      </c>
      <c r="C405" s="383">
        <v>6</v>
      </c>
      <c r="D405" s="383" t="s">
        <v>225</v>
      </c>
    </row>
    <row r="406" spans="1:4" ht="15" x14ac:dyDescent="0.25">
      <c r="A406" s="382">
        <v>43870</v>
      </c>
      <c r="B406" s="474">
        <v>338.87</v>
      </c>
      <c r="C406" s="383">
        <v>7</v>
      </c>
      <c r="D406" s="383" t="s">
        <v>226</v>
      </c>
    </row>
    <row r="407" spans="1:4" ht="15" x14ac:dyDescent="0.25">
      <c r="A407" s="382">
        <v>43871</v>
      </c>
      <c r="B407" s="474">
        <v>338.09</v>
      </c>
      <c r="C407" s="383">
        <v>1</v>
      </c>
      <c r="D407" s="383" t="s">
        <v>220</v>
      </c>
    </row>
    <row r="408" spans="1:4" ht="15" x14ac:dyDescent="0.25">
      <c r="A408" s="382">
        <v>43872</v>
      </c>
      <c r="B408" s="474">
        <v>337.71</v>
      </c>
      <c r="C408" s="383">
        <v>2</v>
      </c>
      <c r="D408" s="383" t="s">
        <v>221</v>
      </c>
    </row>
    <row r="409" spans="1:4" ht="15" x14ac:dyDescent="0.25">
      <c r="A409" s="382">
        <v>43873</v>
      </c>
      <c r="B409" s="474">
        <v>338.76</v>
      </c>
      <c r="C409" s="383">
        <v>3</v>
      </c>
      <c r="D409" s="383" t="s">
        <v>222</v>
      </c>
    </row>
    <row r="410" spans="1:4" ht="15" x14ac:dyDescent="0.25">
      <c r="A410" s="382">
        <v>43874</v>
      </c>
      <c r="B410" s="474">
        <v>338.83</v>
      </c>
      <c r="C410" s="383">
        <v>4</v>
      </c>
      <c r="D410" s="383" t="s">
        <v>223</v>
      </c>
    </row>
    <row r="411" spans="1:4" ht="15" x14ac:dyDescent="0.25">
      <c r="A411" s="382">
        <v>43875</v>
      </c>
      <c r="B411" s="474">
        <v>334.94</v>
      </c>
      <c r="C411" s="383">
        <v>5</v>
      </c>
      <c r="D411" s="383" t="s">
        <v>224</v>
      </c>
    </row>
    <row r="412" spans="1:4" ht="15" x14ac:dyDescent="0.25">
      <c r="A412" s="382">
        <v>43876</v>
      </c>
      <c r="B412" s="474">
        <v>334.94</v>
      </c>
      <c r="C412" s="383">
        <v>6</v>
      </c>
      <c r="D412" s="383" t="s">
        <v>225</v>
      </c>
    </row>
    <row r="413" spans="1:4" ht="15" x14ac:dyDescent="0.25">
      <c r="A413" s="382">
        <v>43877</v>
      </c>
      <c r="B413" s="474">
        <v>334.94</v>
      </c>
      <c r="C413" s="383">
        <v>7</v>
      </c>
      <c r="D413" s="383" t="s">
        <v>226</v>
      </c>
    </row>
    <row r="414" spans="1:4" ht="15" x14ac:dyDescent="0.25">
      <c r="A414" s="382">
        <v>43878</v>
      </c>
      <c r="B414" s="474">
        <v>334.67</v>
      </c>
      <c r="C414" s="383">
        <v>1</v>
      </c>
      <c r="D414" s="383" t="s">
        <v>220</v>
      </c>
    </row>
    <row r="415" spans="1:4" ht="15" x14ac:dyDescent="0.25">
      <c r="A415" s="382">
        <v>43879</v>
      </c>
      <c r="B415" s="474">
        <v>335.44</v>
      </c>
      <c r="C415" s="383">
        <v>2</v>
      </c>
      <c r="D415" s="383" t="s">
        <v>221</v>
      </c>
    </row>
    <row r="416" spans="1:4" ht="15" x14ac:dyDescent="0.25">
      <c r="A416" s="382">
        <v>43880</v>
      </c>
      <c r="B416" s="474">
        <v>335.1</v>
      </c>
      <c r="C416" s="383">
        <v>3</v>
      </c>
      <c r="D416" s="383" t="s">
        <v>222</v>
      </c>
    </row>
    <row r="417" spans="1:4" ht="15" x14ac:dyDescent="0.25">
      <c r="A417" s="382">
        <v>43881</v>
      </c>
      <c r="B417" s="474">
        <v>337.86</v>
      </c>
      <c r="C417" s="383">
        <v>4</v>
      </c>
      <c r="D417" s="383" t="s">
        <v>223</v>
      </c>
    </row>
    <row r="418" spans="1:4" ht="15" x14ac:dyDescent="0.25">
      <c r="A418" s="382">
        <v>43882</v>
      </c>
      <c r="B418" s="474">
        <v>337.76</v>
      </c>
      <c r="C418" s="383">
        <v>5</v>
      </c>
      <c r="D418" s="383" t="s">
        <v>224</v>
      </c>
    </row>
    <row r="419" spans="1:4" ht="15" x14ac:dyDescent="0.25">
      <c r="A419" s="382">
        <v>43883</v>
      </c>
      <c r="B419" s="474">
        <v>337.76</v>
      </c>
      <c r="C419" s="383">
        <v>6</v>
      </c>
      <c r="D419" s="383" t="s">
        <v>225</v>
      </c>
    </row>
    <row r="420" spans="1:4" ht="15" x14ac:dyDescent="0.25">
      <c r="A420" s="382">
        <v>43884</v>
      </c>
      <c r="B420" s="474">
        <v>337.76</v>
      </c>
      <c r="C420" s="383">
        <v>7</v>
      </c>
      <c r="D420" s="383" t="s">
        <v>226</v>
      </c>
    </row>
    <row r="421" spans="1:4" ht="15" x14ac:dyDescent="0.25">
      <c r="A421" s="382">
        <v>43885</v>
      </c>
      <c r="B421" s="474">
        <v>338.32</v>
      </c>
      <c r="C421" s="383">
        <v>1</v>
      </c>
      <c r="D421" s="383" t="s">
        <v>220</v>
      </c>
    </row>
    <row r="422" spans="1:4" ht="15" x14ac:dyDescent="0.25">
      <c r="A422" s="382">
        <v>43886</v>
      </c>
      <c r="B422" s="474">
        <v>337.21</v>
      </c>
      <c r="C422" s="383">
        <v>2</v>
      </c>
      <c r="D422" s="383" t="s">
        <v>221</v>
      </c>
    </row>
    <row r="423" spans="1:4" ht="15" x14ac:dyDescent="0.25">
      <c r="A423" s="382">
        <v>43887</v>
      </c>
      <c r="B423" s="474">
        <v>339.56</v>
      </c>
      <c r="C423" s="383">
        <v>3</v>
      </c>
      <c r="D423" s="383" t="s">
        <v>222</v>
      </c>
    </row>
    <row r="424" spans="1:4" ht="15" x14ac:dyDescent="0.25">
      <c r="A424" s="382">
        <v>43888</v>
      </c>
      <c r="B424" s="474">
        <v>339.12</v>
      </c>
      <c r="C424" s="383">
        <v>4</v>
      </c>
      <c r="D424" s="383" t="s">
        <v>223</v>
      </c>
    </row>
    <row r="425" spans="1:4" ht="15" x14ac:dyDescent="0.25">
      <c r="A425" s="382">
        <v>43889</v>
      </c>
      <c r="B425" s="474">
        <v>339.88</v>
      </c>
      <c r="C425" s="383">
        <v>5</v>
      </c>
      <c r="D425" s="383" t="s">
        <v>224</v>
      </c>
    </row>
    <row r="426" spans="1:4" ht="15" x14ac:dyDescent="0.25">
      <c r="A426" s="382">
        <v>43890</v>
      </c>
      <c r="B426" s="474">
        <v>339.88</v>
      </c>
      <c r="C426" s="383">
        <v>6</v>
      </c>
      <c r="D426" s="383" t="s">
        <v>225</v>
      </c>
    </row>
    <row r="427" spans="1:4" ht="15" x14ac:dyDescent="0.25">
      <c r="A427" s="382">
        <v>43891</v>
      </c>
      <c r="B427" s="474">
        <v>339.88</v>
      </c>
      <c r="C427" s="383">
        <v>7</v>
      </c>
      <c r="D427" s="383" t="s">
        <v>226</v>
      </c>
    </row>
    <row r="428" spans="1:4" ht="15" x14ac:dyDescent="0.25">
      <c r="A428" s="382">
        <v>43892</v>
      </c>
      <c r="B428" s="474">
        <v>337.47</v>
      </c>
      <c r="C428" s="383">
        <v>1</v>
      </c>
      <c r="D428" s="383" t="s">
        <v>220</v>
      </c>
    </row>
    <row r="429" spans="1:4" ht="15" x14ac:dyDescent="0.25">
      <c r="A429" s="382">
        <v>43893</v>
      </c>
      <c r="B429" s="474">
        <v>337.03</v>
      </c>
      <c r="C429" s="383">
        <v>2</v>
      </c>
      <c r="D429" s="383" t="s">
        <v>221</v>
      </c>
    </row>
    <row r="430" spans="1:4" ht="15" x14ac:dyDescent="0.25">
      <c r="A430" s="382">
        <v>43894</v>
      </c>
      <c r="B430" s="474">
        <v>335.1</v>
      </c>
      <c r="C430" s="383">
        <v>3</v>
      </c>
      <c r="D430" s="383" t="s">
        <v>222</v>
      </c>
    </row>
    <row r="431" spans="1:4" ht="15" x14ac:dyDescent="0.25">
      <c r="A431" s="382">
        <v>43895</v>
      </c>
      <c r="B431" s="474">
        <v>336.04</v>
      </c>
      <c r="C431" s="383">
        <v>4</v>
      </c>
      <c r="D431" s="383" t="s">
        <v>223</v>
      </c>
    </row>
    <row r="432" spans="1:4" ht="15" x14ac:dyDescent="0.25">
      <c r="A432" s="382">
        <v>43896</v>
      </c>
      <c r="B432" s="474">
        <v>337.6</v>
      </c>
      <c r="C432" s="383">
        <v>5</v>
      </c>
      <c r="D432" s="383" t="s">
        <v>224</v>
      </c>
    </row>
    <row r="433" spans="1:4" ht="15" x14ac:dyDescent="0.25">
      <c r="A433" s="382">
        <v>43897</v>
      </c>
      <c r="B433" s="474">
        <v>337.6</v>
      </c>
      <c r="C433" s="383">
        <v>6</v>
      </c>
      <c r="D433" s="383" t="s">
        <v>225</v>
      </c>
    </row>
    <row r="434" spans="1:4" ht="15" x14ac:dyDescent="0.25">
      <c r="A434" s="382">
        <v>43898</v>
      </c>
      <c r="B434" s="474">
        <v>337.6</v>
      </c>
      <c r="C434" s="383">
        <v>7</v>
      </c>
      <c r="D434" s="383" t="s">
        <v>226</v>
      </c>
    </row>
    <row r="435" spans="1:4" ht="15" x14ac:dyDescent="0.25">
      <c r="A435" s="382">
        <v>43899</v>
      </c>
      <c r="B435" s="474">
        <v>336.22</v>
      </c>
      <c r="C435" s="383">
        <v>1</v>
      </c>
      <c r="D435" s="383" t="s">
        <v>220</v>
      </c>
    </row>
    <row r="436" spans="1:4" ht="15" x14ac:dyDescent="0.25">
      <c r="A436" s="382">
        <v>43900</v>
      </c>
      <c r="B436" s="474">
        <v>335.93</v>
      </c>
      <c r="C436" s="383">
        <v>2</v>
      </c>
      <c r="D436" s="383" t="s">
        <v>221</v>
      </c>
    </row>
    <row r="437" spans="1:4" ht="15" x14ac:dyDescent="0.25">
      <c r="A437" s="382">
        <v>43901</v>
      </c>
      <c r="B437" s="474">
        <v>334.86</v>
      </c>
      <c r="C437" s="383">
        <v>3</v>
      </c>
      <c r="D437" s="383" t="s">
        <v>222</v>
      </c>
    </row>
    <row r="438" spans="1:4" ht="15" x14ac:dyDescent="0.25">
      <c r="A438" s="382">
        <v>43902</v>
      </c>
      <c r="B438" s="474">
        <v>337.51</v>
      </c>
      <c r="C438" s="383">
        <v>4</v>
      </c>
      <c r="D438" s="383" t="s">
        <v>223</v>
      </c>
    </row>
    <row r="439" spans="1:4" ht="15" x14ac:dyDescent="0.25">
      <c r="A439" s="382">
        <v>43903</v>
      </c>
      <c r="B439" s="474">
        <v>338</v>
      </c>
      <c r="C439" s="383">
        <v>5</v>
      </c>
      <c r="D439" s="383" t="s">
        <v>224</v>
      </c>
    </row>
    <row r="440" spans="1:4" ht="15" x14ac:dyDescent="0.25">
      <c r="A440" s="382">
        <v>43904</v>
      </c>
      <c r="B440" s="474">
        <v>338</v>
      </c>
      <c r="C440" s="383">
        <v>6</v>
      </c>
      <c r="D440" s="383" t="s">
        <v>225</v>
      </c>
    </row>
    <row r="441" spans="1:4" ht="15" x14ac:dyDescent="0.25">
      <c r="A441" s="382">
        <v>43905</v>
      </c>
      <c r="B441" s="474">
        <v>338</v>
      </c>
      <c r="C441" s="383">
        <v>7</v>
      </c>
      <c r="D441" s="383" t="s">
        <v>226</v>
      </c>
    </row>
    <row r="442" spans="1:4" ht="15" x14ac:dyDescent="0.25">
      <c r="A442" s="382">
        <v>43906</v>
      </c>
      <c r="B442" s="474">
        <v>340.17</v>
      </c>
      <c r="C442" s="383">
        <v>1</v>
      </c>
      <c r="D442" s="383" t="s">
        <v>220</v>
      </c>
    </row>
    <row r="443" spans="1:4" ht="15" x14ac:dyDescent="0.25">
      <c r="A443" s="382">
        <v>43907</v>
      </c>
      <c r="B443" s="474">
        <v>347.34</v>
      </c>
      <c r="C443" s="383">
        <v>2</v>
      </c>
      <c r="D443" s="383" t="s">
        <v>221</v>
      </c>
    </row>
    <row r="444" spans="1:4" ht="15" x14ac:dyDescent="0.25">
      <c r="A444" s="382">
        <v>43908</v>
      </c>
      <c r="B444" s="474">
        <v>350.17</v>
      </c>
      <c r="C444" s="383">
        <v>3</v>
      </c>
      <c r="D444" s="383" t="s">
        <v>222</v>
      </c>
    </row>
    <row r="445" spans="1:4" ht="15" x14ac:dyDescent="0.25">
      <c r="A445" s="382">
        <v>43909</v>
      </c>
      <c r="B445" s="474">
        <v>357.62</v>
      </c>
      <c r="C445" s="383">
        <v>4</v>
      </c>
      <c r="D445" s="383" t="s">
        <v>223</v>
      </c>
    </row>
    <row r="446" spans="1:4" ht="15" x14ac:dyDescent="0.25">
      <c r="A446" s="382">
        <v>43910</v>
      </c>
      <c r="B446" s="474">
        <v>349.85</v>
      </c>
      <c r="C446" s="383">
        <v>5</v>
      </c>
      <c r="D446" s="383" t="s">
        <v>224</v>
      </c>
    </row>
    <row r="447" spans="1:4" ht="15" x14ac:dyDescent="0.25">
      <c r="A447" s="382">
        <v>43911</v>
      </c>
      <c r="B447" s="474">
        <v>349.85</v>
      </c>
      <c r="C447" s="383">
        <v>6</v>
      </c>
      <c r="D447" s="383" t="s">
        <v>225</v>
      </c>
    </row>
    <row r="448" spans="1:4" ht="15" x14ac:dyDescent="0.25">
      <c r="A448" s="382">
        <v>43912</v>
      </c>
      <c r="B448" s="474">
        <v>349.85</v>
      </c>
      <c r="C448" s="383">
        <v>7</v>
      </c>
      <c r="D448" s="383" t="s">
        <v>226</v>
      </c>
    </row>
    <row r="449" spans="1:4" ht="15" x14ac:dyDescent="0.25">
      <c r="A449" s="382">
        <v>43913</v>
      </c>
      <c r="B449" s="474">
        <v>351.55</v>
      </c>
      <c r="C449" s="383">
        <v>1</v>
      </c>
      <c r="D449" s="383" t="s">
        <v>220</v>
      </c>
    </row>
    <row r="450" spans="1:4" ht="15" x14ac:dyDescent="0.25">
      <c r="A450" s="382">
        <v>43914</v>
      </c>
      <c r="B450" s="474">
        <v>350.33</v>
      </c>
      <c r="C450" s="383">
        <v>2</v>
      </c>
      <c r="D450" s="383" t="s">
        <v>221</v>
      </c>
    </row>
    <row r="451" spans="1:4" ht="15" x14ac:dyDescent="0.25">
      <c r="A451" s="382">
        <v>43915</v>
      </c>
      <c r="B451" s="474">
        <v>354.49</v>
      </c>
      <c r="C451" s="383">
        <v>3</v>
      </c>
      <c r="D451" s="383" t="s">
        <v>222</v>
      </c>
    </row>
    <row r="452" spans="1:4" ht="15" x14ac:dyDescent="0.25">
      <c r="A452" s="382">
        <v>43916</v>
      </c>
      <c r="B452" s="474">
        <v>357.79</v>
      </c>
      <c r="C452" s="383">
        <v>4</v>
      </c>
      <c r="D452" s="383" t="s">
        <v>223</v>
      </c>
    </row>
    <row r="453" spans="1:4" ht="15" x14ac:dyDescent="0.25">
      <c r="A453" s="382">
        <v>43917</v>
      </c>
      <c r="B453" s="474">
        <v>354.3</v>
      </c>
      <c r="C453" s="383">
        <v>5</v>
      </c>
      <c r="D453" s="383" t="s">
        <v>224</v>
      </c>
    </row>
    <row r="454" spans="1:4" ht="15" x14ac:dyDescent="0.25">
      <c r="A454" s="382">
        <v>43918</v>
      </c>
      <c r="B454" s="474">
        <v>354.3</v>
      </c>
      <c r="C454" s="383">
        <v>6</v>
      </c>
      <c r="D454" s="383" t="s">
        <v>225</v>
      </c>
    </row>
    <row r="455" spans="1:4" ht="15" x14ac:dyDescent="0.25">
      <c r="A455" s="382">
        <v>43919</v>
      </c>
      <c r="B455" s="474">
        <v>354.3</v>
      </c>
      <c r="C455" s="383">
        <v>7</v>
      </c>
      <c r="D455" s="383" t="s">
        <v>226</v>
      </c>
    </row>
    <row r="456" spans="1:4" ht="15" x14ac:dyDescent="0.25">
      <c r="A456" s="382">
        <v>43920</v>
      </c>
      <c r="B456" s="474">
        <v>357.21</v>
      </c>
      <c r="C456" s="383">
        <v>1</v>
      </c>
      <c r="D456" s="383" t="s">
        <v>220</v>
      </c>
    </row>
    <row r="457" spans="1:4" ht="15" x14ac:dyDescent="0.25">
      <c r="A457" s="382">
        <v>43921</v>
      </c>
      <c r="B457" s="474">
        <v>359.09</v>
      </c>
      <c r="C457" s="383">
        <v>2</v>
      </c>
      <c r="D457" s="383" t="s">
        <v>221</v>
      </c>
    </row>
    <row r="458" spans="1:4" ht="15" x14ac:dyDescent="0.25">
      <c r="A458" s="382">
        <v>43922</v>
      </c>
      <c r="B458" s="474">
        <v>364.57</v>
      </c>
      <c r="C458" s="383">
        <v>3</v>
      </c>
      <c r="D458" s="383" t="s">
        <v>222</v>
      </c>
    </row>
    <row r="459" spans="1:4" ht="15" x14ac:dyDescent="0.25">
      <c r="A459" s="382">
        <v>43923</v>
      </c>
      <c r="B459" s="474">
        <v>361.76</v>
      </c>
      <c r="C459" s="383">
        <v>4</v>
      </c>
      <c r="D459" s="383" t="s">
        <v>223</v>
      </c>
    </row>
    <row r="460" spans="1:4" ht="15" x14ac:dyDescent="0.25">
      <c r="A460" s="382">
        <v>43924</v>
      </c>
      <c r="B460" s="474">
        <v>364.42</v>
      </c>
      <c r="C460" s="383">
        <v>5</v>
      </c>
      <c r="D460" s="383" t="s">
        <v>224</v>
      </c>
    </row>
    <row r="461" spans="1:4" ht="15" x14ac:dyDescent="0.25">
      <c r="A461" s="382">
        <v>43925</v>
      </c>
      <c r="B461" s="474">
        <v>364.42</v>
      </c>
      <c r="C461" s="383">
        <v>6</v>
      </c>
      <c r="D461" s="383" t="s">
        <v>225</v>
      </c>
    </row>
    <row r="462" spans="1:4" ht="15" x14ac:dyDescent="0.25">
      <c r="A462" s="382">
        <v>43926</v>
      </c>
      <c r="B462" s="474">
        <v>364.42</v>
      </c>
      <c r="C462" s="383">
        <v>7</v>
      </c>
      <c r="D462" s="383" t="s">
        <v>226</v>
      </c>
    </row>
    <row r="463" spans="1:4" ht="15" x14ac:dyDescent="0.25">
      <c r="A463" s="382">
        <v>43927</v>
      </c>
      <c r="B463" s="474">
        <v>363.35</v>
      </c>
      <c r="C463" s="383">
        <v>1</v>
      </c>
      <c r="D463" s="383" t="s">
        <v>220</v>
      </c>
    </row>
    <row r="464" spans="1:4" ht="15" x14ac:dyDescent="0.25">
      <c r="A464" s="382">
        <v>43928</v>
      </c>
      <c r="B464" s="474">
        <v>359.95</v>
      </c>
      <c r="C464" s="383">
        <v>2</v>
      </c>
      <c r="D464" s="383" t="s">
        <v>221</v>
      </c>
    </row>
    <row r="465" spans="1:4" ht="15" x14ac:dyDescent="0.25">
      <c r="A465" s="382">
        <v>43929</v>
      </c>
      <c r="B465" s="474">
        <v>358.76</v>
      </c>
      <c r="C465" s="383">
        <v>3</v>
      </c>
      <c r="D465" s="383" t="s">
        <v>222</v>
      </c>
    </row>
    <row r="466" spans="1:4" ht="15" x14ac:dyDescent="0.25">
      <c r="A466" s="382">
        <v>43930</v>
      </c>
      <c r="B466" s="474">
        <v>355.66</v>
      </c>
      <c r="C466" s="383">
        <v>4</v>
      </c>
      <c r="D466" s="383" t="s">
        <v>223</v>
      </c>
    </row>
    <row r="467" spans="1:4" ht="15" x14ac:dyDescent="0.25">
      <c r="A467" s="382">
        <v>43931</v>
      </c>
      <c r="B467" s="474">
        <v>355.66</v>
      </c>
      <c r="C467" s="383">
        <v>5</v>
      </c>
      <c r="D467" s="383" t="s">
        <v>224</v>
      </c>
    </row>
    <row r="468" spans="1:4" ht="15" x14ac:dyDescent="0.25">
      <c r="A468" s="382">
        <v>43932</v>
      </c>
      <c r="B468" s="474">
        <v>355.66</v>
      </c>
      <c r="C468" s="383">
        <v>6</v>
      </c>
      <c r="D468" s="383" t="s">
        <v>225</v>
      </c>
    </row>
    <row r="469" spans="1:4" ht="15" x14ac:dyDescent="0.25">
      <c r="A469" s="382">
        <v>43933</v>
      </c>
      <c r="B469" s="474">
        <v>355.66</v>
      </c>
      <c r="C469" s="383">
        <v>7</v>
      </c>
      <c r="D469" s="383" t="s">
        <v>226</v>
      </c>
    </row>
    <row r="470" spans="1:4" ht="15" x14ac:dyDescent="0.25">
      <c r="A470" s="382">
        <v>43934</v>
      </c>
      <c r="B470" s="474">
        <v>355.66</v>
      </c>
      <c r="C470" s="383">
        <v>1</v>
      </c>
      <c r="D470" s="383" t="s">
        <v>220</v>
      </c>
    </row>
    <row r="471" spans="1:4" ht="15" x14ac:dyDescent="0.25">
      <c r="A471" s="382">
        <v>43935</v>
      </c>
      <c r="B471" s="474">
        <v>351.75</v>
      </c>
      <c r="C471" s="383">
        <v>2</v>
      </c>
      <c r="D471" s="383" t="s">
        <v>221</v>
      </c>
    </row>
    <row r="472" spans="1:4" ht="15" x14ac:dyDescent="0.25">
      <c r="A472" s="382">
        <v>43936</v>
      </c>
      <c r="B472" s="474">
        <v>351.34</v>
      </c>
      <c r="C472" s="383">
        <v>3</v>
      </c>
      <c r="D472" s="383" t="s">
        <v>222</v>
      </c>
    </row>
    <row r="473" spans="1:4" ht="15" x14ac:dyDescent="0.25">
      <c r="A473" s="382">
        <v>43937</v>
      </c>
      <c r="B473" s="474">
        <v>350.15</v>
      </c>
      <c r="C473" s="383">
        <v>4</v>
      </c>
      <c r="D473" s="383" t="s">
        <v>223</v>
      </c>
    </row>
    <row r="474" spans="1:4" ht="15" x14ac:dyDescent="0.25">
      <c r="A474" s="382">
        <v>43938</v>
      </c>
      <c r="B474" s="474">
        <v>350.56</v>
      </c>
      <c r="C474" s="383">
        <v>5</v>
      </c>
      <c r="D474" s="383" t="s">
        <v>224</v>
      </c>
    </row>
    <row r="475" spans="1:4" ht="15" x14ac:dyDescent="0.25">
      <c r="A475" s="382">
        <v>43939</v>
      </c>
      <c r="B475" s="474">
        <v>350.56</v>
      </c>
      <c r="C475" s="383">
        <v>6</v>
      </c>
      <c r="D475" s="383" t="s">
        <v>225</v>
      </c>
    </row>
    <row r="476" spans="1:4" ht="15" x14ac:dyDescent="0.25">
      <c r="A476" s="382">
        <v>43940</v>
      </c>
      <c r="B476" s="474">
        <v>350.56</v>
      </c>
      <c r="C476" s="383">
        <v>7</v>
      </c>
      <c r="D476" s="383" t="s">
        <v>226</v>
      </c>
    </row>
    <row r="477" spans="1:4" ht="15" x14ac:dyDescent="0.25">
      <c r="A477" s="382">
        <v>43941</v>
      </c>
      <c r="B477" s="474">
        <v>353.24</v>
      </c>
      <c r="C477" s="383">
        <v>1</v>
      </c>
      <c r="D477" s="383" t="s">
        <v>220</v>
      </c>
    </row>
    <row r="478" spans="1:4" ht="15" x14ac:dyDescent="0.25">
      <c r="A478" s="382">
        <v>43942</v>
      </c>
      <c r="B478" s="474">
        <v>355.09</v>
      </c>
      <c r="C478" s="383">
        <v>2</v>
      </c>
      <c r="D478" s="383" t="s">
        <v>221</v>
      </c>
    </row>
    <row r="479" spans="1:4" ht="15" x14ac:dyDescent="0.25">
      <c r="A479" s="382">
        <v>43943</v>
      </c>
      <c r="B479" s="474">
        <v>354.3</v>
      </c>
      <c r="C479" s="383">
        <v>3</v>
      </c>
      <c r="D479" s="383" t="s">
        <v>222</v>
      </c>
    </row>
    <row r="480" spans="1:4" ht="15" x14ac:dyDescent="0.25">
      <c r="A480" s="382">
        <v>43944</v>
      </c>
      <c r="B480" s="474">
        <v>357.04</v>
      </c>
      <c r="C480" s="383">
        <v>4</v>
      </c>
      <c r="D480" s="383" t="s">
        <v>223</v>
      </c>
    </row>
    <row r="481" spans="1:4" ht="15" x14ac:dyDescent="0.25">
      <c r="A481" s="382">
        <v>43945</v>
      </c>
      <c r="B481" s="474">
        <v>356.15</v>
      </c>
      <c r="C481" s="383">
        <v>5</v>
      </c>
      <c r="D481" s="383" t="s">
        <v>224</v>
      </c>
    </row>
    <row r="482" spans="1:4" ht="15" x14ac:dyDescent="0.25">
      <c r="A482" s="382">
        <v>43946</v>
      </c>
      <c r="B482" s="474">
        <v>356.15</v>
      </c>
      <c r="C482" s="383">
        <v>6</v>
      </c>
      <c r="D482" s="383" t="s">
        <v>225</v>
      </c>
    </row>
    <row r="483" spans="1:4" ht="15" x14ac:dyDescent="0.25">
      <c r="A483" s="382">
        <v>43947</v>
      </c>
      <c r="B483" s="474">
        <v>356.15</v>
      </c>
      <c r="C483" s="383">
        <v>7</v>
      </c>
      <c r="D483" s="383" t="s">
        <v>226</v>
      </c>
    </row>
    <row r="484" spans="1:4" ht="15" x14ac:dyDescent="0.25">
      <c r="A484" s="382">
        <v>43948</v>
      </c>
      <c r="B484" s="474">
        <v>353.8</v>
      </c>
      <c r="C484" s="383">
        <v>1</v>
      </c>
      <c r="D484" s="383" t="s">
        <v>220</v>
      </c>
    </row>
    <row r="485" spans="1:4" ht="15" x14ac:dyDescent="0.25">
      <c r="A485" s="382">
        <v>43949</v>
      </c>
      <c r="B485" s="474">
        <v>355.31</v>
      </c>
      <c r="C485" s="383">
        <v>2</v>
      </c>
      <c r="D485" s="383" t="s">
        <v>221</v>
      </c>
    </row>
    <row r="486" spans="1:4" ht="15" x14ac:dyDescent="0.25">
      <c r="A486" s="382">
        <v>43950</v>
      </c>
      <c r="B486" s="474">
        <v>355.73</v>
      </c>
      <c r="C486" s="383">
        <v>3</v>
      </c>
      <c r="D486" s="383" t="s">
        <v>222</v>
      </c>
    </row>
    <row r="487" spans="1:4" ht="15" x14ac:dyDescent="0.25">
      <c r="A487" s="382">
        <v>43951</v>
      </c>
      <c r="B487" s="474">
        <v>353.01</v>
      </c>
      <c r="C487" s="383">
        <v>4</v>
      </c>
      <c r="D487" s="383" t="s">
        <v>223</v>
      </c>
    </row>
    <row r="488" spans="1:4" ht="15" x14ac:dyDescent="0.25">
      <c r="A488" s="382">
        <v>43952</v>
      </c>
      <c r="B488" s="474">
        <v>353.01</v>
      </c>
      <c r="C488" s="383">
        <v>5</v>
      </c>
      <c r="D488" s="383" t="s">
        <v>224</v>
      </c>
    </row>
    <row r="489" spans="1:4" ht="15" x14ac:dyDescent="0.25">
      <c r="A489" s="382">
        <v>43953</v>
      </c>
      <c r="B489" s="474">
        <v>353.01</v>
      </c>
      <c r="C489" s="383">
        <v>6</v>
      </c>
      <c r="D489" s="383" t="s">
        <v>225</v>
      </c>
    </row>
    <row r="490" spans="1:4" ht="15" x14ac:dyDescent="0.25">
      <c r="A490" s="382">
        <v>43954</v>
      </c>
      <c r="B490" s="474">
        <v>353.01</v>
      </c>
      <c r="C490" s="383">
        <v>7</v>
      </c>
      <c r="D490" s="383" t="s">
        <v>226</v>
      </c>
    </row>
    <row r="491" spans="1:4" ht="15" x14ac:dyDescent="0.25">
      <c r="A491" s="382">
        <v>43955</v>
      </c>
      <c r="B491" s="474">
        <v>353.39</v>
      </c>
      <c r="C491" s="383">
        <v>1</v>
      </c>
      <c r="D491" s="383" t="s">
        <v>220</v>
      </c>
    </row>
    <row r="492" spans="1:4" ht="15" x14ac:dyDescent="0.25">
      <c r="A492" s="382">
        <v>43956</v>
      </c>
      <c r="B492" s="474">
        <v>352.06</v>
      </c>
      <c r="C492" s="383">
        <v>2</v>
      </c>
      <c r="D492" s="383" t="s">
        <v>221</v>
      </c>
    </row>
    <row r="493" spans="1:4" ht="15" x14ac:dyDescent="0.25">
      <c r="A493" s="382">
        <v>43957</v>
      </c>
      <c r="B493" s="474">
        <v>349.42</v>
      </c>
      <c r="C493" s="383">
        <v>3</v>
      </c>
      <c r="D493" s="383" t="s">
        <v>222</v>
      </c>
    </row>
    <row r="494" spans="1:4" ht="15" x14ac:dyDescent="0.25">
      <c r="A494" s="382">
        <v>43958</v>
      </c>
      <c r="B494" s="474">
        <v>350.56</v>
      </c>
      <c r="C494" s="383">
        <v>4</v>
      </c>
      <c r="D494" s="383" t="s">
        <v>223</v>
      </c>
    </row>
    <row r="495" spans="1:4" ht="15" x14ac:dyDescent="0.25">
      <c r="A495" s="382">
        <v>43959</v>
      </c>
      <c r="B495" s="474">
        <v>349.57</v>
      </c>
      <c r="C495" s="383">
        <v>5</v>
      </c>
      <c r="D495" s="383" t="s">
        <v>224</v>
      </c>
    </row>
    <row r="496" spans="1:4" ht="15" x14ac:dyDescent="0.25">
      <c r="A496" s="382">
        <v>43960</v>
      </c>
      <c r="B496" s="474">
        <v>349.57</v>
      </c>
      <c r="C496" s="383">
        <v>6</v>
      </c>
      <c r="D496" s="383" t="s">
        <v>225</v>
      </c>
    </row>
    <row r="497" spans="1:4" ht="15" x14ac:dyDescent="0.25">
      <c r="A497" s="382">
        <v>43961</v>
      </c>
      <c r="B497" s="474">
        <v>349.57</v>
      </c>
      <c r="C497" s="383">
        <v>7</v>
      </c>
      <c r="D497" s="383" t="s">
        <v>226</v>
      </c>
    </row>
    <row r="498" spans="1:4" ht="15" x14ac:dyDescent="0.25">
      <c r="A498" s="382">
        <v>43962</v>
      </c>
      <c r="B498" s="474">
        <v>349.68</v>
      </c>
      <c r="C498" s="383">
        <v>1</v>
      </c>
      <c r="D498" s="383" t="s">
        <v>220</v>
      </c>
    </row>
    <row r="499" spans="1:4" ht="15" x14ac:dyDescent="0.25">
      <c r="A499" s="382">
        <v>43963</v>
      </c>
      <c r="B499" s="474">
        <v>350.7</v>
      </c>
      <c r="C499" s="383">
        <v>2</v>
      </c>
      <c r="D499" s="383" t="s">
        <v>221</v>
      </c>
    </row>
    <row r="500" spans="1:4" ht="15" x14ac:dyDescent="0.25">
      <c r="A500" s="382">
        <v>43964</v>
      </c>
      <c r="B500" s="474">
        <v>353.3</v>
      </c>
      <c r="C500" s="383">
        <v>3</v>
      </c>
      <c r="D500" s="383" t="s">
        <v>222</v>
      </c>
    </row>
    <row r="501" spans="1:4" ht="15" x14ac:dyDescent="0.25">
      <c r="A501" s="382">
        <v>43965</v>
      </c>
      <c r="B501" s="474">
        <v>354.33</v>
      </c>
      <c r="C501" s="383">
        <v>4</v>
      </c>
      <c r="D501" s="383" t="s">
        <v>223</v>
      </c>
    </row>
    <row r="502" spans="1:4" ht="15" x14ac:dyDescent="0.25">
      <c r="A502" s="382">
        <v>43966</v>
      </c>
      <c r="B502" s="474">
        <v>353.88</v>
      </c>
      <c r="C502" s="383">
        <v>5</v>
      </c>
      <c r="D502" s="383" t="s">
        <v>224</v>
      </c>
    </row>
    <row r="503" spans="1:4" ht="15" x14ac:dyDescent="0.25">
      <c r="A503" s="382">
        <v>43967</v>
      </c>
      <c r="B503" s="474">
        <v>353.88</v>
      </c>
      <c r="C503" s="383">
        <v>6</v>
      </c>
      <c r="D503" s="383" t="s">
        <v>225</v>
      </c>
    </row>
    <row r="504" spans="1:4" ht="15" x14ac:dyDescent="0.25">
      <c r="A504" s="382">
        <v>43968</v>
      </c>
      <c r="B504" s="474">
        <v>353.88</v>
      </c>
      <c r="C504" s="383">
        <v>7</v>
      </c>
      <c r="D504" s="383" t="s">
        <v>226</v>
      </c>
    </row>
    <row r="505" spans="1:4" ht="15" x14ac:dyDescent="0.25">
      <c r="A505" s="382">
        <v>43969</v>
      </c>
      <c r="B505" s="474">
        <v>353.99</v>
      </c>
      <c r="C505" s="383">
        <v>1</v>
      </c>
      <c r="D505" s="383" t="s">
        <v>220</v>
      </c>
    </row>
    <row r="506" spans="1:4" ht="15" x14ac:dyDescent="0.25">
      <c r="A506" s="382">
        <v>43970</v>
      </c>
      <c r="B506" s="474">
        <v>351.97</v>
      </c>
      <c r="C506" s="383">
        <v>2</v>
      </c>
      <c r="D506" s="383" t="s">
        <v>221</v>
      </c>
    </row>
    <row r="507" spans="1:4" ht="15" x14ac:dyDescent="0.25">
      <c r="A507" s="382">
        <v>43971</v>
      </c>
      <c r="B507" s="474">
        <v>349.91</v>
      </c>
      <c r="C507" s="383">
        <v>3</v>
      </c>
      <c r="D507" s="383" t="s">
        <v>222</v>
      </c>
    </row>
    <row r="508" spans="1:4" ht="15" x14ac:dyDescent="0.25">
      <c r="A508" s="382">
        <v>43972</v>
      </c>
      <c r="B508" s="474">
        <v>348.99</v>
      </c>
      <c r="C508" s="383">
        <v>4</v>
      </c>
      <c r="D508" s="383" t="s">
        <v>223</v>
      </c>
    </row>
    <row r="509" spans="1:4" ht="15" x14ac:dyDescent="0.25">
      <c r="A509" s="382">
        <v>43973</v>
      </c>
      <c r="B509" s="474">
        <v>349.56</v>
      </c>
      <c r="C509" s="383">
        <v>5</v>
      </c>
      <c r="D509" s="383" t="s">
        <v>224</v>
      </c>
    </row>
    <row r="510" spans="1:4" ht="15" x14ac:dyDescent="0.25">
      <c r="A510" s="382">
        <v>43974</v>
      </c>
      <c r="B510" s="474">
        <v>349.56</v>
      </c>
      <c r="C510" s="383">
        <v>6</v>
      </c>
      <c r="D510" s="383" t="s">
        <v>225</v>
      </c>
    </row>
    <row r="511" spans="1:4" ht="15" x14ac:dyDescent="0.25">
      <c r="A511" s="382">
        <v>43975</v>
      </c>
      <c r="B511" s="474">
        <v>349.56</v>
      </c>
      <c r="C511" s="383">
        <v>7</v>
      </c>
      <c r="D511" s="383" t="s">
        <v>226</v>
      </c>
    </row>
    <row r="512" spans="1:4" ht="15" x14ac:dyDescent="0.25">
      <c r="A512" s="382">
        <v>43976</v>
      </c>
      <c r="B512" s="474">
        <v>350.53</v>
      </c>
      <c r="C512" s="383">
        <v>1</v>
      </c>
      <c r="D512" s="383" t="s">
        <v>220</v>
      </c>
    </row>
    <row r="513" spans="1:4" ht="15" x14ac:dyDescent="0.25">
      <c r="A513" s="382">
        <v>43977</v>
      </c>
      <c r="B513" s="474">
        <v>349.66</v>
      </c>
      <c r="C513" s="383">
        <v>2</v>
      </c>
      <c r="D513" s="383" t="s">
        <v>221</v>
      </c>
    </row>
    <row r="514" spans="1:4" ht="15" x14ac:dyDescent="0.25">
      <c r="A514" s="382">
        <v>43978</v>
      </c>
      <c r="B514" s="474">
        <v>349.25</v>
      </c>
      <c r="C514" s="383">
        <v>3</v>
      </c>
      <c r="D514" s="383" t="s">
        <v>222</v>
      </c>
    </row>
    <row r="515" spans="1:4" ht="15" x14ac:dyDescent="0.25">
      <c r="A515" s="382">
        <v>43979</v>
      </c>
      <c r="B515" s="474">
        <v>350.01</v>
      </c>
      <c r="C515" s="383">
        <v>4</v>
      </c>
      <c r="D515" s="383" t="s">
        <v>223</v>
      </c>
    </row>
    <row r="516" spans="1:4" ht="15" x14ac:dyDescent="0.25">
      <c r="A516" s="382">
        <v>43980</v>
      </c>
      <c r="B516" s="474">
        <v>348.35</v>
      </c>
      <c r="C516" s="383">
        <v>5</v>
      </c>
      <c r="D516" s="383" t="s">
        <v>224</v>
      </c>
    </row>
    <row r="517" spans="1:4" ht="15" x14ac:dyDescent="0.25">
      <c r="A517" s="382">
        <v>43981</v>
      </c>
      <c r="B517" s="474">
        <v>348.35</v>
      </c>
      <c r="C517" s="383">
        <v>6</v>
      </c>
      <c r="D517" s="383" t="s">
        <v>225</v>
      </c>
    </row>
    <row r="518" spans="1:4" ht="15" x14ac:dyDescent="0.25">
      <c r="A518" s="382">
        <v>43982</v>
      </c>
      <c r="B518" s="474">
        <v>348.35</v>
      </c>
      <c r="C518" s="383">
        <v>7</v>
      </c>
      <c r="D518" s="383" t="s">
        <v>226</v>
      </c>
    </row>
    <row r="519" spans="1:4" ht="15" x14ac:dyDescent="0.25">
      <c r="A519" s="382">
        <v>43983</v>
      </c>
      <c r="B519" s="474">
        <v>348.35</v>
      </c>
      <c r="C519" s="383">
        <v>1</v>
      </c>
      <c r="D519" s="383" t="s">
        <v>220</v>
      </c>
    </row>
    <row r="520" spans="1:4" ht="15" x14ac:dyDescent="0.25">
      <c r="A520" s="382">
        <v>43984</v>
      </c>
      <c r="B520" s="474">
        <v>344.75</v>
      </c>
      <c r="C520" s="383">
        <v>2</v>
      </c>
      <c r="D520" s="383" t="s">
        <v>221</v>
      </c>
    </row>
    <row r="521" spans="1:4" ht="15" x14ac:dyDescent="0.25">
      <c r="A521" s="382">
        <v>43985</v>
      </c>
      <c r="B521" s="474">
        <v>345.94</v>
      </c>
      <c r="C521" s="383">
        <v>3</v>
      </c>
      <c r="D521" s="383" t="s">
        <v>222</v>
      </c>
    </row>
    <row r="522" spans="1:4" ht="15" x14ac:dyDescent="0.25">
      <c r="A522" s="382">
        <v>43986</v>
      </c>
      <c r="B522" s="474">
        <v>345.57</v>
      </c>
      <c r="C522" s="383">
        <v>4</v>
      </c>
      <c r="D522" s="383" t="s">
        <v>223</v>
      </c>
    </row>
    <row r="523" spans="1:4" ht="15" x14ac:dyDescent="0.25">
      <c r="A523" s="382">
        <v>43987</v>
      </c>
      <c r="B523" s="474">
        <v>344.67</v>
      </c>
      <c r="C523" s="383">
        <v>5</v>
      </c>
      <c r="D523" s="383" t="s">
        <v>224</v>
      </c>
    </row>
    <row r="524" spans="1:4" ht="15" x14ac:dyDescent="0.25">
      <c r="A524" s="382">
        <v>43988</v>
      </c>
      <c r="B524" s="474">
        <v>344.67</v>
      </c>
      <c r="C524" s="383">
        <v>6</v>
      </c>
      <c r="D524" s="383" t="s">
        <v>225</v>
      </c>
    </row>
    <row r="525" spans="1:4" ht="15" x14ac:dyDescent="0.25">
      <c r="A525" s="382">
        <v>43989</v>
      </c>
      <c r="B525" s="474">
        <v>344.67</v>
      </c>
      <c r="C525" s="383">
        <v>7</v>
      </c>
      <c r="D525" s="383" t="s">
        <v>226</v>
      </c>
    </row>
    <row r="526" spans="1:4" ht="15" x14ac:dyDescent="0.25">
      <c r="A526" s="382">
        <v>43990</v>
      </c>
      <c r="B526" s="474">
        <v>343.62</v>
      </c>
      <c r="C526" s="383">
        <v>1</v>
      </c>
      <c r="D526" s="383" t="s">
        <v>220</v>
      </c>
    </row>
    <row r="527" spans="1:4" ht="15" x14ac:dyDescent="0.25">
      <c r="A527" s="382">
        <v>43991</v>
      </c>
      <c r="B527" s="474">
        <v>344.83</v>
      </c>
      <c r="C527" s="383">
        <v>2</v>
      </c>
      <c r="D527" s="383" t="s">
        <v>221</v>
      </c>
    </row>
    <row r="528" spans="1:4" ht="15" x14ac:dyDescent="0.25">
      <c r="A528" s="382">
        <v>43992</v>
      </c>
      <c r="B528" s="474">
        <v>343.77</v>
      </c>
      <c r="C528" s="383">
        <v>3</v>
      </c>
      <c r="D528" s="383" t="s">
        <v>222</v>
      </c>
    </row>
    <row r="529" spans="1:4" ht="15" x14ac:dyDescent="0.25">
      <c r="A529" s="382">
        <v>43993</v>
      </c>
      <c r="B529" s="474">
        <v>344.7</v>
      </c>
      <c r="C529" s="383">
        <v>4</v>
      </c>
      <c r="D529" s="383" t="s">
        <v>223</v>
      </c>
    </row>
    <row r="530" spans="1:4" ht="15" x14ac:dyDescent="0.25">
      <c r="A530" s="382">
        <v>43994</v>
      </c>
      <c r="B530" s="474">
        <v>345.86</v>
      </c>
      <c r="C530" s="383">
        <v>5</v>
      </c>
      <c r="D530" s="383" t="s">
        <v>224</v>
      </c>
    </row>
    <row r="531" spans="1:4" ht="15" x14ac:dyDescent="0.25">
      <c r="A531" s="382">
        <v>43995</v>
      </c>
      <c r="B531" s="474">
        <v>345.86</v>
      </c>
      <c r="C531" s="383">
        <v>6</v>
      </c>
      <c r="D531" s="383" t="s">
        <v>225</v>
      </c>
    </row>
    <row r="532" spans="1:4" ht="15" x14ac:dyDescent="0.25">
      <c r="A532" s="382">
        <v>43996</v>
      </c>
      <c r="B532" s="474">
        <v>345.86</v>
      </c>
      <c r="C532" s="383">
        <v>7</v>
      </c>
      <c r="D532" s="383" t="s">
        <v>226</v>
      </c>
    </row>
    <row r="533" spans="1:4" ht="15" x14ac:dyDescent="0.25">
      <c r="A533" s="382">
        <v>43997</v>
      </c>
      <c r="B533" s="474">
        <v>347.21</v>
      </c>
      <c r="C533" s="383">
        <v>1</v>
      </c>
      <c r="D533" s="383" t="s">
        <v>220</v>
      </c>
    </row>
    <row r="534" spans="1:4" ht="15" x14ac:dyDescent="0.25">
      <c r="A534" s="382">
        <v>43998</v>
      </c>
      <c r="B534" s="474">
        <v>345.67</v>
      </c>
      <c r="C534" s="383">
        <v>2</v>
      </c>
      <c r="D534" s="383" t="s">
        <v>221</v>
      </c>
    </row>
    <row r="535" spans="1:4" ht="15" x14ac:dyDescent="0.25">
      <c r="A535" s="382">
        <v>43999</v>
      </c>
      <c r="B535" s="474">
        <v>344.53</v>
      </c>
      <c r="C535" s="383">
        <v>3</v>
      </c>
      <c r="D535" s="383" t="s">
        <v>222</v>
      </c>
    </row>
    <row r="536" spans="1:4" ht="15" x14ac:dyDescent="0.25">
      <c r="A536" s="382">
        <v>44000</v>
      </c>
      <c r="B536" s="474">
        <v>344.96</v>
      </c>
      <c r="C536" s="383">
        <v>4</v>
      </c>
      <c r="D536" s="383" t="s">
        <v>223</v>
      </c>
    </row>
    <row r="537" spans="1:4" ht="15" x14ac:dyDescent="0.25">
      <c r="A537" s="382">
        <v>44001</v>
      </c>
      <c r="B537" s="474">
        <v>346.18</v>
      </c>
      <c r="C537" s="383">
        <v>5</v>
      </c>
      <c r="D537" s="383" t="s">
        <v>224</v>
      </c>
    </row>
    <row r="538" spans="1:4" ht="15" x14ac:dyDescent="0.25">
      <c r="A538" s="382">
        <v>44002</v>
      </c>
      <c r="B538" s="474">
        <v>346.18</v>
      </c>
      <c r="C538" s="383">
        <v>6</v>
      </c>
      <c r="D538" s="383" t="s">
        <v>225</v>
      </c>
    </row>
    <row r="539" spans="1:4" ht="15" x14ac:dyDescent="0.25">
      <c r="A539" s="382">
        <v>44003</v>
      </c>
      <c r="B539" s="474">
        <v>346.18</v>
      </c>
      <c r="C539" s="383">
        <v>7</v>
      </c>
      <c r="D539" s="383" t="s">
        <v>226</v>
      </c>
    </row>
    <row r="540" spans="1:4" ht="15" x14ac:dyDescent="0.25">
      <c r="A540" s="382">
        <v>44004</v>
      </c>
      <c r="B540" s="474">
        <v>346.25</v>
      </c>
      <c r="C540" s="383">
        <v>1</v>
      </c>
      <c r="D540" s="383" t="s">
        <v>220</v>
      </c>
    </row>
    <row r="541" spans="1:4" ht="15" x14ac:dyDescent="0.25">
      <c r="A541" s="382">
        <v>44005</v>
      </c>
      <c r="B541" s="474">
        <v>349.1</v>
      </c>
      <c r="C541" s="383">
        <v>2</v>
      </c>
      <c r="D541" s="383" t="s">
        <v>221</v>
      </c>
    </row>
    <row r="542" spans="1:4" ht="15" x14ac:dyDescent="0.25">
      <c r="A542" s="382">
        <v>44006</v>
      </c>
      <c r="B542" s="474">
        <v>350.84</v>
      </c>
      <c r="C542" s="383">
        <v>3</v>
      </c>
      <c r="D542" s="383" t="s">
        <v>222</v>
      </c>
    </row>
    <row r="543" spans="1:4" ht="15" x14ac:dyDescent="0.25">
      <c r="A543" s="382">
        <v>44007</v>
      </c>
      <c r="B543" s="474">
        <v>353.84</v>
      </c>
      <c r="C543" s="383">
        <v>4</v>
      </c>
      <c r="D543" s="383" t="s">
        <v>223</v>
      </c>
    </row>
    <row r="544" spans="1:4" ht="15" x14ac:dyDescent="0.25">
      <c r="A544" s="382">
        <v>44008</v>
      </c>
      <c r="B544" s="474">
        <v>354.95</v>
      </c>
      <c r="C544" s="383">
        <v>5</v>
      </c>
      <c r="D544" s="383" t="s">
        <v>224</v>
      </c>
    </row>
    <row r="545" spans="1:4" ht="15" x14ac:dyDescent="0.25">
      <c r="A545" s="382">
        <v>44009</v>
      </c>
      <c r="B545" s="474">
        <v>354.95</v>
      </c>
      <c r="C545" s="383">
        <v>6</v>
      </c>
      <c r="D545" s="383" t="s">
        <v>225</v>
      </c>
    </row>
    <row r="546" spans="1:4" ht="15" x14ac:dyDescent="0.25">
      <c r="A546" s="382">
        <v>44010</v>
      </c>
      <c r="B546" s="474">
        <v>354.95</v>
      </c>
      <c r="C546" s="383">
        <v>7</v>
      </c>
      <c r="D546" s="383" t="s">
        <v>226</v>
      </c>
    </row>
    <row r="547" spans="1:4" ht="15" x14ac:dyDescent="0.25">
      <c r="A547" s="382">
        <v>44011</v>
      </c>
      <c r="B547" s="474">
        <v>355.65</v>
      </c>
      <c r="C547" s="383">
        <v>1</v>
      </c>
      <c r="D547" s="383" t="s">
        <v>220</v>
      </c>
    </row>
    <row r="548" spans="1:4" ht="15" x14ac:dyDescent="0.25">
      <c r="A548" s="382">
        <v>44012</v>
      </c>
      <c r="B548" s="474">
        <v>356.57</v>
      </c>
      <c r="C548" s="383">
        <v>2</v>
      </c>
      <c r="D548" s="383" t="s">
        <v>221</v>
      </c>
    </row>
    <row r="549" spans="1:4" ht="15" x14ac:dyDescent="0.25">
      <c r="A549" s="382">
        <v>44013</v>
      </c>
      <c r="B549" s="474">
        <v>353.63</v>
      </c>
      <c r="C549" s="383">
        <v>3</v>
      </c>
      <c r="D549" s="383" t="s">
        <v>222</v>
      </c>
    </row>
    <row r="550" spans="1:4" ht="15" x14ac:dyDescent="0.25">
      <c r="A550" s="382">
        <v>44014</v>
      </c>
      <c r="B550" s="474">
        <v>351.66</v>
      </c>
      <c r="C550" s="383">
        <v>4</v>
      </c>
      <c r="D550" s="383" t="s">
        <v>223</v>
      </c>
    </row>
    <row r="551" spans="1:4" ht="15" x14ac:dyDescent="0.25">
      <c r="A551" s="382">
        <v>44015</v>
      </c>
      <c r="B551" s="474">
        <v>351.17</v>
      </c>
      <c r="C551" s="383">
        <v>5</v>
      </c>
      <c r="D551" s="383" t="s">
        <v>224</v>
      </c>
    </row>
    <row r="552" spans="1:4" ht="15" x14ac:dyDescent="0.25">
      <c r="A552" s="382">
        <v>44016</v>
      </c>
      <c r="B552" s="474">
        <v>351.17</v>
      </c>
      <c r="C552" s="383">
        <v>6</v>
      </c>
      <c r="D552" s="383" t="s">
        <v>225</v>
      </c>
    </row>
    <row r="553" spans="1:4" ht="15" x14ac:dyDescent="0.25">
      <c r="A553" s="382">
        <v>44017</v>
      </c>
      <c r="B553" s="474">
        <v>351.17</v>
      </c>
      <c r="C553" s="383">
        <v>7</v>
      </c>
      <c r="D553" s="383" t="s">
        <v>226</v>
      </c>
    </row>
    <row r="554" spans="1:4" ht="15" x14ac:dyDescent="0.25">
      <c r="A554" s="382">
        <v>44018</v>
      </c>
      <c r="B554" s="474">
        <v>352.8</v>
      </c>
      <c r="C554" s="383">
        <v>1</v>
      </c>
      <c r="D554" s="383" t="s">
        <v>220</v>
      </c>
    </row>
    <row r="555" spans="1:4" ht="15" x14ac:dyDescent="0.25">
      <c r="A555" s="382">
        <v>44019</v>
      </c>
      <c r="B555" s="474">
        <v>353.78</v>
      </c>
      <c r="C555" s="383">
        <v>2</v>
      </c>
      <c r="D555" s="383" t="s">
        <v>221</v>
      </c>
    </row>
    <row r="556" spans="1:4" ht="15" x14ac:dyDescent="0.25">
      <c r="A556" s="382">
        <v>44020</v>
      </c>
      <c r="B556" s="474">
        <v>355.07</v>
      </c>
      <c r="C556" s="383">
        <v>3</v>
      </c>
      <c r="D556" s="383" t="s">
        <v>222</v>
      </c>
    </row>
    <row r="557" spans="1:4" ht="15" x14ac:dyDescent="0.25">
      <c r="A557" s="382">
        <v>44021</v>
      </c>
      <c r="B557" s="474">
        <v>354.34</v>
      </c>
      <c r="C557" s="383">
        <v>4</v>
      </c>
      <c r="D557" s="383" t="s">
        <v>223</v>
      </c>
    </row>
    <row r="558" spans="1:4" ht="15" x14ac:dyDescent="0.25">
      <c r="A558" s="382">
        <v>44022</v>
      </c>
      <c r="B558" s="474">
        <v>353.73</v>
      </c>
      <c r="C558" s="383">
        <v>5</v>
      </c>
      <c r="D558" s="383" t="s">
        <v>224</v>
      </c>
    </row>
    <row r="559" spans="1:4" ht="15" x14ac:dyDescent="0.25">
      <c r="A559" s="382">
        <v>44023</v>
      </c>
      <c r="B559" s="474">
        <v>353.73</v>
      </c>
      <c r="C559" s="383">
        <v>6</v>
      </c>
      <c r="D559" s="383" t="s">
        <v>225</v>
      </c>
    </row>
    <row r="560" spans="1:4" ht="15" x14ac:dyDescent="0.25">
      <c r="A560" s="382">
        <v>44024</v>
      </c>
      <c r="B560" s="474">
        <v>353.73</v>
      </c>
      <c r="C560" s="383">
        <v>7</v>
      </c>
      <c r="D560" s="383" t="s">
        <v>226</v>
      </c>
    </row>
    <row r="561" spans="1:4" ht="15" x14ac:dyDescent="0.25">
      <c r="A561" s="382">
        <v>44025</v>
      </c>
      <c r="B561" s="474">
        <v>353.84</v>
      </c>
      <c r="C561" s="383">
        <v>1</v>
      </c>
      <c r="D561" s="383" t="s">
        <v>220</v>
      </c>
    </row>
    <row r="562" spans="1:4" ht="15" x14ac:dyDescent="0.25">
      <c r="A562" s="382">
        <v>44026</v>
      </c>
      <c r="B562" s="474">
        <v>355.1</v>
      </c>
      <c r="C562" s="383">
        <v>2</v>
      </c>
      <c r="D562" s="383" t="s">
        <v>221</v>
      </c>
    </row>
    <row r="563" spans="1:4" ht="15" x14ac:dyDescent="0.25">
      <c r="A563" s="382">
        <v>44027</v>
      </c>
      <c r="B563" s="474">
        <v>353.87</v>
      </c>
      <c r="C563" s="383">
        <v>3</v>
      </c>
      <c r="D563" s="383" t="s">
        <v>222</v>
      </c>
    </row>
    <row r="564" spans="1:4" ht="15" x14ac:dyDescent="0.25">
      <c r="A564" s="382">
        <v>44028</v>
      </c>
      <c r="B564" s="474">
        <v>353.98</v>
      </c>
      <c r="C564" s="383">
        <v>4</v>
      </c>
      <c r="D564" s="383" t="s">
        <v>223</v>
      </c>
    </row>
    <row r="565" spans="1:4" ht="15" x14ac:dyDescent="0.25">
      <c r="A565" s="382">
        <v>44029</v>
      </c>
      <c r="B565" s="474">
        <v>353.78</v>
      </c>
      <c r="C565" s="383">
        <v>5</v>
      </c>
      <c r="D565" s="383" t="s">
        <v>224</v>
      </c>
    </row>
    <row r="566" spans="1:4" ht="15" x14ac:dyDescent="0.25">
      <c r="A566" s="382">
        <v>44030</v>
      </c>
      <c r="B566" s="474">
        <v>353.78</v>
      </c>
      <c r="C566" s="383">
        <v>6</v>
      </c>
      <c r="D566" s="383" t="s">
        <v>225</v>
      </c>
    </row>
    <row r="567" spans="1:4" ht="15" x14ac:dyDescent="0.25">
      <c r="A567" s="382">
        <v>44031</v>
      </c>
      <c r="B567" s="474">
        <v>353.78</v>
      </c>
      <c r="C567" s="383">
        <v>7</v>
      </c>
      <c r="D567" s="383" t="s">
        <v>226</v>
      </c>
    </row>
    <row r="568" spans="1:4" ht="15" x14ac:dyDescent="0.25">
      <c r="A568" s="382">
        <v>44032</v>
      </c>
      <c r="B568" s="474">
        <v>352.26</v>
      </c>
      <c r="C568" s="383">
        <v>1</v>
      </c>
      <c r="D568" s="383" t="s">
        <v>220</v>
      </c>
    </row>
    <row r="569" spans="1:4" ht="15" x14ac:dyDescent="0.25">
      <c r="A569" s="382">
        <v>44033</v>
      </c>
      <c r="B569" s="474">
        <v>351.67</v>
      </c>
      <c r="C569" s="383">
        <v>2</v>
      </c>
      <c r="D569" s="383" t="s">
        <v>221</v>
      </c>
    </row>
    <row r="570" spans="1:4" ht="15" x14ac:dyDescent="0.25">
      <c r="A570" s="382">
        <v>44034</v>
      </c>
      <c r="B570" s="474">
        <v>350.24</v>
      </c>
      <c r="C570" s="383">
        <v>3</v>
      </c>
      <c r="D570" s="383" t="s">
        <v>222</v>
      </c>
    </row>
    <row r="571" spans="1:4" ht="15" x14ac:dyDescent="0.25">
      <c r="A571" s="382">
        <v>44035</v>
      </c>
      <c r="B571" s="474">
        <v>346.73</v>
      </c>
      <c r="C571" s="383">
        <v>4</v>
      </c>
      <c r="D571" s="383" t="s">
        <v>223</v>
      </c>
    </row>
    <row r="572" spans="1:4" ht="15" x14ac:dyDescent="0.25">
      <c r="A572" s="382">
        <v>44036</v>
      </c>
      <c r="B572" s="474">
        <v>347.54</v>
      </c>
      <c r="C572" s="383">
        <v>5</v>
      </c>
      <c r="D572" s="383" t="s">
        <v>224</v>
      </c>
    </row>
    <row r="573" spans="1:4" ht="15" x14ac:dyDescent="0.25">
      <c r="A573" s="382">
        <v>44037</v>
      </c>
      <c r="B573" s="474">
        <v>347.54</v>
      </c>
      <c r="C573" s="383">
        <v>6</v>
      </c>
      <c r="D573" s="383" t="s">
        <v>225</v>
      </c>
    </row>
    <row r="574" spans="1:4" ht="15" x14ac:dyDescent="0.25">
      <c r="A574" s="382">
        <v>44038</v>
      </c>
      <c r="B574" s="474">
        <v>347.54</v>
      </c>
      <c r="C574" s="383">
        <v>7</v>
      </c>
      <c r="D574" s="383" t="s">
        <v>226</v>
      </c>
    </row>
    <row r="575" spans="1:4" ht="15" x14ac:dyDescent="0.25">
      <c r="A575" s="382">
        <v>44039</v>
      </c>
      <c r="B575" s="474">
        <v>345.79</v>
      </c>
      <c r="C575" s="383">
        <v>1</v>
      </c>
      <c r="D575" s="383" t="s">
        <v>220</v>
      </c>
    </row>
    <row r="576" spans="1:4" ht="15" x14ac:dyDescent="0.25">
      <c r="A576" s="382">
        <v>44040</v>
      </c>
      <c r="B576" s="474">
        <v>346.15</v>
      </c>
      <c r="C576" s="383">
        <v>2</v>
      </c>
      <c r="D576" s="383" t="s">
        <v>221</v>
      </c>
    </row>
    <row r="577" spans="1:4" ht="15" x14ac:dyDescent="0.25">
      <c r="A577" s="382">
        <v>44041</v>
      </c>
      <c r="B577" s="474">
        <v>347.25</v>
      </c>
      <c r="C577" s="383">
        <v>3</v>
      </c>
      <c r="D577" s="383" t="s">
        <v>222</v>
      </c>
    </row>
    <row r="578" spans="1:4" ht="15" x14ac:dyDescent="0.25">
      <c r="A578" s="382">
        <v>44042</v>
      </c>
      <c r="B578" s="474">
        <v>345.71</v>
      </c>
      <c r="C578" s="383">
        <v>4</v>
      </c>
      <c r="D578" s="383" t="s">
        <v>223</v>
      </c>
    </row>
    <row r="579" spans="1:4" ht="15" x14ac:dyDescent="0.25">
      <c r="A579" s="382">
        <v>44043</v>
      </c>
      <c r="B579" s="474">
        <v>344.74</v>
      </c>
      <c r="C579" s="383">
        <v>5</v>
      </c>
      <c r="D579" s="383" t="s">
        <v>224</v>
      </c>
    </row>
    <row r="580" spans="1:4" ht="15" x14ac:dyDescent="0.25">
      <c r="A580" s="382">
        <v>44044</v>
      </c>
      <c r="B580" s="474">
        <v>344.74</v>
      </c>
      <c r="C580" s="383">
        <v>6</v>
      </c>
      <c r="D580" s="383" t="s">
        <v>225</v>
      </c>
    </row>
    <row r="581" spans="1:4" ht="15" x14ac:dyDescent="0.25">
      <c r="A581" s="382">
        <v>44045</v>
      </c>
      <c r="B581" s="474">
        <v>344.74</v>
      </c>
      <c r="C581" s="383">
        <v>7</v>
      </c>
      <c r="D581" s="383" t="s">
        <v>226</v>
      </c>
    </row>
    <row r="582" spans="1:4" ht="15" x14ac:dyDescent="0.25">
      <c r="A582" s="382">
        <v>44046</v>
      </c>
      <c r="B582" s="474">
        <v>344.99</v>
      </c>
      <c r="C582" s="383">
        <v>1</v>
      </c>
      <c r="D582" s="383" t="s">
        <v>220</v>
      </c>
    </row>
    <row r="583" spans="1:4" ht="15" x14ac:dyDescent="0.25">
      <c r="A583" s="382">
        <v>44047</v>
      </c>
      <c r="B583" s="474">
        <v>344.73</v>
      </c>
      <c r="C583" s="383">
        <v>2</v>
      </c>
      <c r="D583" s="383" t="s">
        <v>221</v>
      </c>
    </row>
    <row r="584" spans="1:4" ht="15" x14ac:dyDescent="0.25">
      <c r="A584" s="382">
        <v>44048</v>
      </c>
      <c r="B584" s="474">
        <v>345.84</v>
      </c>
      <c r="C584" s="383">
        <v>3</v>
      </c>
      <c r="D584" s="383" t="s">
        <v>222</v>
      </c>
    </row>
    <row r="585" spans="1:4" ht="15" x14ac:dyDescent="0.25">
      <c r="A585" s="382">
        <v>44049</v>
      </c>
      <c r="B585" s="474">
        <v>346.38</v>
      </c>
      <c r="C585" s="383">
        <v>4</v>
      </c>
      <c r="D585" s="383" t="s">
        <v>223</v>
      </c>
    </row>
    <row r="586" spans="1:4" ht="15" x14ac:dyDescent="0.25">
      <c r="A586" s="382">
        <v>44050</v>
      </c>
      <c r="B586" s="474">
        <v>346.21</v>
      </c>
      <c r="C586" s="383">
        <v>5</v>
      </c>
      <c r="D586" s="383" t="s">
        <v>224</v>
      </c>
    </row>
    <row r="587" spans="1:4" ht="15" x14ac:dyDescent="0.25">
      <c r="A587" s="382">
        <v>44051</v>
      </c>
      <c r="B587" s="474">
        <v>346.21</v>
      </c>
      <c r="C587" s="383">
        <v>6</v>
      </c>
      <c r="D587" s="383" t="s">
        <v>225</v>
      </c>
    </row>
    <row r="588" spans="1:4" ht="15" x14ac:dyDescent="0.25">
      <c r="A588" s="382">
        <v>44052</v>
      </c>
      <c r="B588" s="474">
        <v>346.21</v>
      </c>
      <c r="C588" s="383">
        <v>7</v>
      </c>
      <c r="D588" s="383" t="s">
        <v>226</v>
      </c>
    </row>
    <row r="589" spans="1:4" ht="15" x14ac:dyDescent="0.25">
      <c r="A589" s="382">
        <v>44053</v>
      </c>
      <c r="B589" s="474">
        <v>345.36</v>
      </c>
      <c r="C589" s="383">
        <v>1</v>
      </c>
      <c r="D589" s="383" t="s">
        <v>220</v>
      </c>
    </row>
    <row r="590" spans="1:4" ht="15" x14ac:dyDescent="0.25">
      <c r="A590" s="382">
        <v>44054</v>
      </c>
      <c r="B590" s="474">
        <v>344.89</v>
      </c>
      <c r="C590" s="383">
        <v>2</v>
      </c>
      <c r="D590" s="383" t="s">
        <v>221</v>
      </c>
    </row>
    <row r="591" spans="1:4" ht="15" x14ac:dyDescent="0.25">
      <c r="A591" s="382">
        <v>44055</v>
      </c>
      <c r="B591" s="474">
        <v>345.69</v>
      </c>
      <c r="C591" s="383">
        <v>3</v>
      </c>
      <c r="D591" s="383" t="s">
        <v>222</v>
      </c>
    </row>
    <row r="592" spans="1:4" ht="15" x14ac:dyDescent="0.25">
      <c r="A592" s="382">
        <v>44056</v>
      </c>
      <c r="B592" s="474">
        <v>344.97</v>
      </c>
      <c r="C592" s="383">
        <v>4</v>
      </c>
      <c r="D592" s="383" t="s">
        <v>223</v>
      </c>
    </row>
    <row r="593" spans="1:4" ht="15" x14ac:dyDescent="0.25">
      <c r="A593" s="382">
        <v>44057</v>
      </c>
      <c r="B593" s="474">
        <v>346.25</v>
      </c>
      <c r="C593" s="383">
        <v>5</v>
      </c>
      <c r="D593" s="383" t="s">
        <v>224</v>
      </c>
    </row>
    <row r="594" spans="1:4" ht="15" x14ac:dyDescent="0.25">
      <c r="A594" s="382">
        <v>44058</v>
      </c>
      <c r="B594" s="474">
        <v>346.25</v>
      </c>
      <c r="C594" s="383">
        <v>6</v>
      </c>
      <c r="D594" s="383" t="s">
        <v>225</v>
      </c>
    </row>
    <row r="595" spans="1:4" ht="15" x14ac:dyDescent="0.25">
      <c r="A595" s="382">
        <v>44059</v>
      </c>
      <c r="B595" s="474">
        <v>346.25</v>
      </c>
      <c r="C595" s="383">
        <v>7</v>
      </c>
      <c r="D595" s="383" t="s">
        <v>226</v>
      </c>
    </row>
    <row r="596" spans="1:4" ht="15" x14ac:dyDescent="0.25">
      <c r="A596" s="382">
        <v>44060</v>
      </c>
      <c r="B596" s="474">
        <v>348.17</v>
      </c>
      <c r="C596" s="383">
        <v>1</v>
      </c>
      <c r="D596" s="383" t="s">
        <v>220</v>
      </c>
    </row>
    <row r="597" spans="1:4" ht="15" x14ac:dyDescent="0.25">
      <c r="A597" s="382">
        <v>44061</v>
      </c>
      <c r="B597" s="474">
        <v>349.92</v>
      </c>
      <c r="C597" s="383">
        <v>2</v>
      </c>
      <c r="D597" s="383" t="s">
        <v>221</v>
      </c>
    </row>
    <row r="598" spans="1:4" ht="15" x14ac:dyDescent="0.25">
      <c r="A598" s="382">
        <v>44062</v>
      </c>
      <c r="B598" s="474">
        <v>349.64</v>
      </c>
      <c r="C598" s="383">
        <v>3</v>
      </c>
      <c r="D598" s="383" t="s">
        <v>222</v>
      </c>
    </row>
    <row r="599" spans="1:4" ht="15" x14ac:dyDescent="0.25">
      <c r="A599" s="382">
        <v>44063</v>
      </c>
      <c r="B599" s="474">
        <v>349.64</v>
      </c>
      <c r="C599" s="383">
        <v>4</v>
      </c>
      <c r="D599" s="383" t="s">
        <v>223</v>
      </c>
    </row>
    <row r="600" spans="1:4" ht="15" x14ac:dyDescent="0.25">
      <c r="A600" s="382">
        <v>44064</v>
      </c>
      <c r="B600" s="474">
        <v>349.64</v>
      </c>
      <c r="C600" s="383">
        <v>5</v>
      </c>
      <c r="D600" s="383" t="s">
        <v>224</v>
      </c>
    </row>
    <row r="601" spans="1:4" ht="15" x14ac:dyDescent="0.25">
      <c r="A601" s="382">
        <v>44065</v>
      </c>
      <c r="B601" s="474">
        <v>349.64</v>
      </c>
      <c r="C601" s="383">
        <v>6</v>
      </c>
      <c r="D601" s="383" t="s">
        <v>225</v>
      </c>
    </row>
    <row r="602" spans="1:4" ht="15" x14ac:dyDescent="0.25">
      <c r="A602" s="382">
        <v>44066</v>
      </c>
      <c r="B602" s="474">
        <v>349.64</v>
      </c>
      <c r="C602" s="383">
        <v>7</v>
      </c>
      <c r="D602" s="383" t="s">
        <v>226</v>
      </c>
    </row>
    <row r="603" spans="1:4" ht="15" x14ac:dyDescent="0.25">
      <c r="A603" s="382">
        <v>44067</v>
      </c>
      <c r="B603" s="474">
        <v>351.8</v>
      </c>
      <c r="C603" s="383">
        <v>1</v>
      </c>
      <c r="D603" s="383" t="s">
        <v>220</v>
      </c>
    </row>
    <row r="604" spans="1:4" ht="15" x14ac:dyDescent="0.25">
      <c r="A604" s="382">
        <v>44068</v>
      </c>
      <c r="B604" s="474">
        <v>353.71</v>
      </c>
      <c r="C604" s="383">
        <v>2</v>
      </c>
      <c r="D604" s="383" t="s">
        <v>221</v>
      </c>
    </row>
    <row r="605" spans="1:4" ht="15" x14ac:dyDescent="0.25">
      <c r="A605" s="382">
        <v>44069</v>
      </c>
      <c r="B605" s="474">
        <v>353.95</v>
      </c>
      <c r="C605" s="383">
        <v>3</v>
      </c>
      <c r="D605" s="383" t="s">
        <v>222</v>
      </c>
    </row>
    <row r="606" spans="1:4" ht="15" x14ac:dyDescent="0.25">
      <c r="A606" s="382">
        <v>44070</v>
      </c>
      <c r="B606" s="474">
        <v>356.3</v>
      </c>
      <c r="C606" s="383">
        <v>4</v>
      </c>
      <c r="D606" s="383" t="s">
        <v>223</v>
      </c>
    </row>
    <row r="607" spans="1:4" ht="15" x14ac:dyDescent="0.25">
      <c r="A607" s="382">
        <v>44071</v>
      </c>
      <c r="B607" s="474">
        <v>355.85</v>
      </c>
      <c r="C607" s="383">
        <v>5</v>
      </c>
      <c r="D607" s="383" t="s">
        <v>224</v>
      </c>
    </row>
    <row r="608" spans="1:4" ht="15" x14ac:dyDescent="0.25">
      <c r="A608" s="382">
        <v>44072</v>
      </c>
      <c r="B608" s="474">
        <v>355.85</v>
      </c>
      <c r="C608" s="383">
        <v>6</v>
      </c>
      <c r="D608" s="383" t="s">
        <v>225</v>
      </c>
    </row>
    <row r="609" spans="1:4" ht="15" x14ac:dyDescent="0.25">
      <c r="A609" s="382">
        <v>44073</v>
      </c>
      <c r="B609" s="474">
        <v>355.85</v>
      </c>
      <c r="C609" s="383">
        <v>7</v>
      </c>
      <c r="D609" s="383" t="s">
        <v>226</v>
      </c>
    </row>
    <row r="610" spans="1:4" ht="15" x14ac:dyDescent="0.25">
      <c r="A610" s="382">
        <v>44074</v>
      </c>
      <c r="B610" s="474">
        <v>354.06</v>
      </c>
      <c r="C610" s="383">
        <v>1</v>
      </c>
      <c r="D610" s="383" t="s">
        <v>220</v>
      </c>
    </row>
    <row r="611" spans="1:4" ht="15" x14ac:dyDescent="0.25">
      <c r="A611" s="382">
        <v>44075</v>
      </c>
      <c r="B611" s="474">
        <v>355.06</v>
      </c>
      <c r="C611" s="383">
        <v>2</v>
      </c>
      <c r="D611" s="383" t="s">
        <v>221</v>
      </c>
    </row>
    <row r="612" spans="1:4" ht="15" x14ac:dyDescent="0.25">
      <c r="A612" s="382">
        <v>44076</v>
      </c>
      <c r="B612" s="474">
        <v>357.09</v>
      </c>
      <c r="C612" s="383">
        <v>3</v>
      </c>
      <c r="D612" s="383" t="s">
        <v>222</v>
      </c>
    </row>
    <row r="613" spans="1:4" ht="15" x14ac:dyDescent="0.25">
      <c r="A613" s="382">
        <v>44077</v>
      </c>
      <c r="B613" s="474">
        <v>357.69</v>
      </c>
      <c r="C613" s="383">
        <v>4</v>
      </c>
      <c r="D613" s="383" t="s">
        <v>223</v>
      </c>
    </row>
    <row r="614" spans="1:4" ht="15" x14ac:dyDescent="0.25">
      <c r="A614" s="382">
        <v>44078</v>
      </c>
      <c r="B614" s="474">
        <v>359.43</v>
      </c>
      <c r="C614" s="383">
        <v>5</v>
      </c>
      <c r="D614" s="383" t="s">
        <v>224</v>
      </c>
    </row>
    <row r="615" spans="1:4" ht="15" x14ac:dyDescent="0.25">
      <c r="A615" s="382">
        <v>44079</v>
      </c>
      <c r="B615" s="474">
        <v>359.43</v>
      </c>
      <c r="C615" s="383">
        <v>6</v>
      </c>
      <c r="D615" s="383" t="s">
        <v>225</v>
      </c>
    </row>
    <row r="616" spans="1:4" ht="15" x14ac:dyDescent="0.25">
      <c r="A616" s="382">
        <v>44080</v>
      </c>
      <c r="B616" s="474">
        <v>359.43</v>
      </c>
      <c r="C616" s="383">
        <v>7</v>
      </c>
      <c r="D616" s="383" t="s">
        <v>226</v>
      </c>
    </row>
    <row r="617" spans="1:4" ht="15" x14ac:dyDescent="0.25">
      <c r="A617" s="382">
        <v>44081</v>
      </c>
      <c r="B617" s="474">
        <v>360.04</v>
      </c>
      <c r="C617" s="383">
        <v>1</v>
      </c>
      <c r="D617" s="383" t="s">
        <v>220</v>
      </c>
    </row>
    <row r="618" spans="1:4" ht="15" x14ac:dyDescent="0.25">
      <c r="A618" s="382">
        <v>44082</v>
      </c>
      <c r="B618" s="474">
        <v>360.18</v>
      </c>
      <c r="C618" s="383">
        <v>2</v>
      </c>
      <c r="D618" s="383" t="s">
        <v>221</v>
      </c>
    </row>
    <row r="619" spans="1:4" ht="15" x14ac:dyDescent="0.25">
      <c r="A619" s="382">
        <v>44083</v>
      </c>
      <c r="B619" s="474">
        <v>357.98</v>
      </c>
      <c r="C619" s="383">
        <v>3</v>
      </c>
      <c r="D619" s="383" t="s">
        <v>222</v>
      </c>
    </row>
    <row r="620" spans="1:4" ht="15" x14ac:dyDescent="0.25">
      <c r="A620" s="382">
        <v>44084</v>
      </c>
      <c r="B620" s="474">
        <v>357.56</v>
      </c>
      <c r="C620" s="383">
        <v>4</v>
      </c>
      <c r="D620" s="383" t="s">
        <v>223</v>
      </c>
    </row>
    <row r="621" spans="1:4" ht="15" x14ac:dyDescent="0.25">
      <c r="A621" s="382">
        <v>44085</v>
      </c>
      <c r="B621" s="474">
        <v>357.44</v>
      </c>
      <c r="C621" s="383">
        <v>5</v>
      </c>
      <c r="D621" s="383" t="s">
        <v>224</v>
      </c>
    </row>
    <row r="622" spans="1:4" ht="15" x14ac:dyDescent="0.25">
      <c r="A622" s="382">
        <v>44086</v>
      </c>
      <c r="B622" s="474">
        <v>357.44</v>
      </c>
      <c r="C622" s="383">
        <v>6</v>
      </c>
      <c r="D622" s="383" t="s">
        <v>225</v>
      </c>
    </row>
    <row r="623" spans="1:4" ht="15" x14ac:dyDescent="0.25">
      <c r="A623" s="382">
        <v>44087</v>
      </c>
      <c r="B623" s="474">
        <v>357.44</v>
      </c>
      <c r="C623" s="383">
        <v>7</v>
      </c>
      <c r="D623" s="383" t="s">
        <v>226</v>
      </c>
    </row>
    <row r="624" spans="1:4" ht="15" x14ac:dyDescent="0.25">
      <c r="A624" s="382">
        <v>44088</v>
      </c>
      <c r="B624" s="474">
        <v>357.83</v>
      </c>
      <c r="C624" s="383">
        <v>1</v>
      </c>
      <c r="D624" s="383" t="s">
        <v>220</v>
      </c>
    </row>
    <row r="625" spans="1:4" ht="15" x14ac:dyDescent="0.25">
      <c r="A625" s="382">
        <v>44089</v>
      </c>
      <c r="B625" s="474">
        <v>357.66</v>
      </c>
      <c r="C625" s="383">
        <v>2</v>
      </c>
      <c r="D625" s="383" t="s">
        <v>221</v>
      </c>
    </row>
    <row r="626" spans="1:4" ht="15" x14ac:dyDescent="0.25">
      <c r="A626" s="382">
        <v>44090</v>
      </c>
      <c r="B626" s="474">
        <v>358.95</v>
      </c>
      <c r="C626" s="383">
        <v>3</v>
      </c>
      <c r="D626" s="383" t="s">
        <v>222</v>
      </c>
    </row>
    <row r="627" spans="1:4" ht="15" x14ac:dyDescent="0.25">
      <c r="A627" s="382">
        <v>44091</v>
      </c>
      <c r="B627" s="474">
        <v>360.16</v>
      </c>
      <c r="C627" s="383">
        <v>4</v>
      </c>
      <c r="D627" s="383" t="s">
        <v>223</v>
      </c>
    </row>
    <row r="628" spans="1:4" ht="15" x14ac:dyDescent="0.25">
      <c r="A628" s="382">
        <v>44092</v>
      </c>
      <c r="B628" s="474">
        <v>360.95</v>
      </c>
      <c r="C628" s="383">
        <v>5</v>
      </c>
      <c r="D628" s="383" t="s">
        <v>224</v>
      </c>
    </row>
    <row r="629" spans="1:4" ht="15" x14ac:dyDescent="0.25">
      <c r="A629" s="382">
        <v>44093</v>
      </c>
      <c r="B629" s="474">
        <v>360.95</v>
      </c>
      <c r="C629" s="383">
        <v>6</v>
      </c>
      <c r="D629" s="383" t="s">
        <v>225</v>
      </c>
    </row>
    <row r="630" spans="1:4" ht="15" x14ac:dyDescent="0.25">
      <c r="A630" s="382">
        <v>44094</v>
      </c>
      <c r="B630" s="474">
        <v>360.95</v>
      </c>
      <c r="C630" s="383">
        <v>7</v>
      </c>
      <c r="D630" s="383" t="s">
        <v>226</v>
      </c>
    </row>
    <row r="631" spans="1:4" ht="15" x14ac:dyDescent="0.25">
      <c r="A631" s="382">
        <v>44095</v>
      </c>
      <c r="B631" s="474">
        <v>362.91</v>
      </c>
      <c r="C631" s="383">
        <v>1</v>
      </c>
      <c r="D631" s="383" t="s">
        <v>220</v>
      </c>
    </row>
    <row r="632" spans="1:4" ht="15" x14ac:dyDescent="0.25">
      <c r="A632" s="382">
        <v>44096</v>
      </c>
      <c r="B632" s="474">
        <v>362.45</v>
      </c>
      <c r="C632" s="383">
        <v>2</v>
      </c>
      <c r="D632" s="383" t="s">
        <v>221</v>
      </c>
    </row>
    <row r="633" spans="1:4" ht="15" x14ac:dyDescent="0.25">
      <c r="A633" s="382">
        <v>44097</v>
      </c>
      <c r="B633" s="474">
        <v>364.1</v>
      </c>
      <c r="C633" s="383">
        <v>3</v>
      </c>
      <c r="D633" s="383" t="s">
        <v>222</v>
      </c>
    </row>
    <row r="634" spans="1:4" ht="15" x14ac:dyDescent="0.25">
      <c r="A634" s="382">
        <v>44098</v>
      </c>
      <c r="B634" s="474">
        <v>365.33</v>
      </c>
      <c r="C634" s="383">
        <v>4</v>
      </c>
      <c r="D634" s="383" t="s">
        <v>223</v>
      </c>
    </row>
    <row r="635" spans="1:4" ht="15" x14ac:dyDescent="0.25">
      <c r="A635" s="382">
        <v>44099</v>
      </c>
      <c r="B635" s="474">
        <v>362.58</v>
      </c>
      <c r="C635" s="383">
        <v>5</v>
      </c>
      <c r="D635" s="383" t="s">
        <v>224</v>
      </c>
    </row>
    <row r="636" spans="1:4" ht="15" x14ac:dyDescent="0.25">
      <c r="A636" s="382">
        <v>44100</v>
      </c>
      <c r="B636" s="474">
        <v>362.58</v>
      </c>
      <c r="C636" s="383">
        <v>6</v>
      </c>
      <c r="D636" s="383" t="s">
        <v>225</v>
      </c>
    </row>
    <row r="637" spans="1:4" ht="15" x14ac:dyDescent="0.25">
      <c r="A637" s="382">
        <v>44101</v>
      </c>
      <c r="B637" s="474">
        <v>362.58</v>
      </c>
      <c r="C637" s="383">
        <v>7</v>
      </c>
      <c r="D637" s="383" t="s">
        <v>226</v>
      </c>
    </row>
    <row r="638" spans="1:4" ht="15" x14ac:dyDescent="0.25">
      <c r="A638" s="382">
        <v>44102</v>
      </c>
      <c r="B638" s="474">
        <v>363.86</v>
      </c>
      <c r="C638" s="383">
        <v>1</v>
      </c>
      <c r="D638" s="383" t="s">
        <v>220</v>
      </c>
    </row>
    <row r="639" spans="1:4" ht="15" x14ac:dyDescent="0.25">
      <c r="A639" s="382">
        <v>44103</v>
      </c>
      <c r="B639" s="474">
        <v>365.96</v>
      </c>
      <c r="C639" s="383">
        <v>2</v>
      </c>
      <c r="D639" s="383" t="s">
        <v>221</v>
      </c>
    </row>
    <row r="640" spans="1:4" ht="15" x14ac:dyDescent="0.25">
      <c r="A640" s="382">
        <v>44104</v>
      </c>
      <c r="B640" s="474">
        <v>364.65</v>
      </c>
      <c r="C640" s="383">
        <v>3</v>
      </c>
      <c r="D640" s="383" t="s">
        <v>222</v>
      </c>
    </row>
    <row r="641" spans="1:4" ht="15" x14ac:dyDescent="0.25">
      <c r="A641" s="382">
        <v>44105</v>
      </c>
      <c r="B641" s="474">
        <v>361.89</v>
      </c>
      <c r="C641" s="383">
        <v>4</v>
      </c>
      <c r="D641" s="383" t="s">
        <v>223</v>
      </c>
    </row>
    <row r="642" spans="1:4" ht="15" x14ac:dyDescent="0.25">
      <c r="A642" s="382">
        <v>44106</v>
      </c>
      <c r="B642" s="474">
        <v>358.77</v>
      </c>
      <c r="C642" s="383">
        <v>5</v>
      </c>
      <c r="D642" s="383" t="s">
        <v>224</v>
      </c>
    </row>
    <row r="643" spans="1:4" ht="15" x14ac:dyDescent="0.25">
      <c r="A643" s="382">
        <v>44107</v>
      </c>
      <c r="B643" s="474">
        <v>358.77</v>
      </c>
      <c r="C643" s="383">
        <v>6</v>
      </c>
      <c r="D643" s="383" t="s">
        <v>225</v>
      </c>
    </row>
    <row r="644" spans="1:4" ht="15" x14ac:dyDescent="0.25">
      <c r="A644" s="382">
        <v>44108</v>
      </c>
      <c r="B644" s="474">
        <v>358.77</v>
      </c>
      <c r="C644" s="383">
        <v>7</v>
      </c>
      <c r="D644" s="383" t="s">
        <v>226</v>
      </c>
    </row>
    <row r="645" spans="1:4" ht="15" x14ac:dyDescent="0.25">
      <c r="A645" s="382">
        <v>44109</v>
      </c>
      <c r="B645" s="474">
        <v>358.05</v>
      </c>
      <c r="C645" s="383">
        <v>1</v>
      </c>
      <c r="D645" s="383" t="s">
        <v>220</v>
      </c>
    </row>
    <row r="646" spans="1:4" ht="15" x14ac:dyDescent="0.25">
      <c r="A646" s="382">
        <v>44110</v>
      </c>
      <c r="B646" s="474">
        <v>360.51</v>
      </c>
      <c r="C646" s="383">
        <v>2</v>
      </c>
      <c r="D646" s="383" t="s">
        <v>221</v>
      </c>
    </row>
    <row r="647" spans="1:4" ht="15" x14ac:dyDescent="0.25">
      <c r="A647" s="382">
        <v>44111</v>
      </c>
      <c r="B647" s="474">
        <v>359.57</v>
      </c>
      <c r="C647" s="383">
        <v>3</v>
      </c>
      <c r="D647" s="383" t="s">
        <v>222</v>
      </c>
    </row>
    <row r="648" spans="1:4" ht="15" x14ac:dyDescent="0.25">
      <c r="A648" s="382">
        <v>44112</v>
      </c>
      <c r="B648" s="474">
        <v>357.7</v>
      </c>
      <c r="C648" s="383">
        <v>4</v>
      </c>
      <c r="D648" s="383" t="s">
        <v>223</v>
      </c>
    </row>
    <row r="649" spans="1:4" ht="15" x14ac:dyDescent="0.25">
      <c r="A649" s="382">
        <v>44113</v>
      </c>
      <c r="B649" s="474">
        <v>356.82</v>
      </c>
      <c r="C649" s="383">
        <v>5</v>
      </c>
      <c r="D649" s="383" t="s">
        <v>224</v>
      </c>
    </row>
    <row r="650" spans="1:4" ht="15" x14ac:dyDescent="0.25">
      <c r="A650" s="382">
        <v>44114</v>
      </c>
      <c r="B650" s="474">
        <v>356.82</v>
      </c>
      <c r="C650" s="383">
        <v>6</v>
      </c>
      <c r="D650" s="383" t="s">
        <v>225</v>
      </c>
    </row>
    <row r="651" spans="1:4" ht="15" x14ac:dyDescent="0.25">
      <c r="A651" s="382">
        <v>44115</v>
      </c>
      <c r="B651" s="474">
        <v>356.82</v>
      </c>
      <c r="C651" s="383">
        <v>7</v>
      </c>
      <c r="D651" s="383" t="s">
        <v>226</v>
      </c>
    </row>
    <row r="652" spans="1:4" ht="15" x14ac:dyDescent="0.25">
      <c r="A652" s="382">
        <v>44116</v>
      </c>
      <c r="B652" s="474">
        <v>356.61</v>
      </c>
      <c r="C652" s="383">
        <v>1</v>
      </c>
      <c r="D652" s="383" t="s">
        <v>220</v>
      </c>
    </row>
    <row r="653" spans="1:4" ht="15" x14ac:dyDescent="0.25">
      <c r="A653" s="382">
        <v>44117</v>
      </c>
      <c r="B653" s="474">
        <v>358.81</v>
      </c>
      <c r="C653" s="383">
        <v>2</v>
      </c>
      <c r="D653" s="383" t="s">
        <v>221</v>
      </c>
    </row>
    <row r="654" spans="1:4" ht="15" x14ac:dyDescent="0.25">
      <c r="A654" s="382">
        <v>44118</v>
      </c>
      <c r="B654" s="474">
        <v>363.59</v>
      </c>
      <c r="C654" s="383">
        <v>3</v>
      </c>
      <c r="D654" s="383" t="s">
        <v>222</v>
      </c>
    </row>
    <row r="655" spans="1:4" ht="15" x14ac:dyDescent="0.25">
      <c r="A655" s="382">
        <v>44119</v>
      </c>
      <c r="B655" s="474">
        <v>365.44</v>
      </c>
      <c r="C655" s="383">
        <v>4</v>
      </c>
      <c r="D655" s="383" t="s">
        <v>223</v>
      </c>
    </row>
    <row r="656" spans="1:4" ht="15" x14ac:dyDescent="0.25">
      <c r="A656" s="382">
        <v>44120</v>
      </c>
      <c r="B656" s="474">
        <v>364.85</v>
      </c>
      <c r="C656" s="383">
        <v>5</v>
      </c>
      <c r="D656" s="383" t="s">
        <v>224</v>
      </c>
    </row>
    <row r="657" spans="1:4" ht="15" x14ac:dyDescent="0.25">
      <c r="A657" s="382">
        <v>44121</v>
      </c>
      <c r="B657" s="474">
        <v>364.85</v>
      </c>
      <c r="C657" s="383">
        <v>6</v>
      </c>
      <c r="D657" s="383" t="s">
        <v>225</v>
      </c>
    </row>
    <row r="658" spans="1:4" ht="15" x14ac:dyDescent="0.25">
      <c r="A658" s="382">
        <v>44122</v>
      </c>
      <c r="B658" s="474">
        <v>364.85</v>
      </c>
      <c r="C658" s="383">
        <v>7</v>
      </c>
      <c r="D658" s="383" t="s">
        <v>226</v>
      </c>
    </row>
    <row r="659" spans="1:4" ht="15" x14ac:dyDescent="0.25">
      <c r="A659" s="382">
        <v>44123</v>
      </c>
      <c r="B659" s="474">
        <v>365.07</v>
      </c>
      <c r="C659" s="383">
        <v>1</v>
      </c>
      <c r="D659" s="383" t="s">
        <v>220</v>
      </c>
    </row>
    <row r="660" spans="1:4" ht="15" x14ac:dyDescent="0.25">
      <c r="A660" s="382">
        <v>44124</v>
      </c>
      <c r="B660" s="474">
        <v>365.37</v>
      </c>
      <c r="C660" s="383">
        <v>2</v>
      </c>
      <c r="D660" s="383" t="s">
        <v>221</v>
      </c>
    </row>
    <row r="661" spans="1:4" ht="15" x14ac:dyDescent="0.25">
      <c r="A661" s="382">
        <v>44125</v>
      </c>
      <c r="B661" s="474">
        <v>364.12</v>
      </c>
      <c r="C661" s="383">
        <v>3</v>
      </c>
      <c r="D661" s="383" t="s">
        <v>222</v>
      </c>
    </row>
    <row r="662" spans="1:4" ht="15" x14ac:dyDescent="0.25">
      <c r="A662" s="382">
        <v>44126</v>
      </c>
      <c r="B662" s="474">
        <v>364.75</v>
      </c>
      <c r="C662" s="383">
        <v>4</v>
      </c>
      <c r="D662" s="383" t="s">
        <v>223</v>
      </c>
    </row>
    <row r="663" spans="1:4" ht="15" x14ac:dyDescent="0.25">
      <c r="A663" s="382">
        <v>44127</v>
      </c>
      <c r="B663" s="474">
        <v>364.75</v>
      </c>
      <c r="C663" s="383">
        <v>5</v>
      </c>
      <c r="D663" s="383" t="s">
        <v>224</v>
      </c>
    </row>
    <row r="664" spans="1:4" ht="15" x14ac:dyDescent="0.25">
      <c r="A664" s="382">
        <v>44128</v>
      </c>
      <c r="B664" s="474">
        <v>364.75</v>
      </c>
      <c r="C664" s="383">
        <v>6</v>
      </c>
      <c r="D664" s="383" t="s">
        <v>225</v>
      </c>
    </row>
    <row r="665" spans="1:4" ht="15" x14ac:dyDescent="0.25">
      <c r="A665" s="382">
        <v>44129</v>
      </c>
      <c r="B665" s="474">
        <v>364.75</v>
      </c>
      <c r="C665" s="383">
        <v>7</v>
      </c>
      <c r="D665" s="383" t="s">
        <v>226</v>
      </c>
    </row>
    <row r="666" spans="1:4" ht="15" x14ac:dyDescent="0.25">
      <c r="A666" s="382">
        <v>44130</v>
      </c>
      <c r="B666" s="474">
        <v>365.01</v>
      </c>
      <c r="C666" s="383">
        <v>1</v>
      </c>
      <c r="D666" s="383" t="s">
        <v>220</v>
      </c>
    </row>
    <row r="667" spans="1:4" ht="15" x14ac:dyDescent="0.25">
      <c r="A667" s="382">
        <v>44131</v>
      </c>
      <c r="B667" s="474">
        <v>365.06</v>
      </c>
      <c r="C667" s="383">
        <v>2</v>
      </c>
      <c r="D667" s="383" t="s">
        <v>221</v>
      </c>
    </row>
    <row r="668" spans="1:4" ht="15" x14ac:dyDescent="0.25">
      <c r="A668" s="382">
        <v>44132</v>
      </c>
      <c r="B668" s="474">
        <v>367.04</v>
      </c>
      <c r="C668" s="383">
        <v>3</v>
      </c>
      <c r="D668" s="383" t="s">
        <v>222</v>
      </c>
    </row>
    <row r="669" spans="1:4" ht="15" x14ac:dyDescent="0.25">
      <c r="A669" s="382">
        <v>44133</v>
      </c>
      <c r="B669" s="474">
        <v>369.03</v>
      </c>
      <c r="C669" s="383">
        <v>4</v>
      </c>
      <c r="D669" s="383" t="s">
        <v>223</v>
      </c>
    </row>
    <row r="670" spans="1:4" ht="15" x14ac:dyDescent="0.25">
      <c r="A670" s="382">
        <v>44134</v>
      </c>
      <c r="B670" s="474">
        <v>367.75</v>
      </c>
      <c r="C670" s="383">
        <v>5</v>
      </c>
      <c r="D670" s="383" t="s">
        <v>224</v>
      </c>
    </row>
    <row r="671" spans="1:4" ht="15" x14ac:dyDescent="0.25">
      <c r="A671" s="382">
        <v>44135</v>
      </c>
      <c r="B671" s="474">
        <v>367.75</v>
      </c>
      <c r="C671" s="383">
        <v>6</v>
      </c>
      <c r="D671" s="383" t="s">
        <v>225</v>
      </c>
    </row>
    <row r="672" spans="1:4" ht="15" x14ac:dyDescent="0.25">
      <c r="A672" s="382">
        <v>44136</v>
      </c>
      <c r="B672" s="474">
        <v>367.75</v>
      </c>
      <c r="C672" s="383">
        <v>7</v>
      </c>
      <c r="D672" s="383" t="s">
        <v>226</v>
      </c>
    </row>
    <row r="673" spans="1:4" ht="15" x14ac:dyDescent="0.25">
      <c r="A673" s="382">
        <v>44137</v>
      </c>
      <c r="B673" s="474">
        <v>366.85</v>
      </c>
      <c r="C673" s="383">
        <v>1</v>
      </c>
      <c r="D673" s="383" t="s">
        <v>220</v>
      </c>
    </row>
    <row r="674" spans="1:4" ht="15" x14ac:dyDescent="0.25">
      <c r="A674" s="382">
        <v>44138</v>
      </c>
      <c r="B674" s="474">
        <v>363.03</v>
      </c>
      <c r="C674" s="383">
        <v>2</v>
      </c>
      <c r="D674" s="383" t="s">
        <v>221</v>
      </c>
    </row>
    <row r="675" spans="1:4" ht="15" x14ac:dyDescent="0.25">
      <c r="A675" s="382">
        <v>44139</v>
      </c>
      <c r="B675" s="474">
        <v>364.12</v>
      </c>
      <c r="C675" s="383">
        <v>3</v>
      </c>
      <c r="D675" s="383" t="s">
        <v>222</v>
      </c>
    </row>
    <row r="676" spans="1:4" ht="15" x14ac:dyDescent="0.25">
      <c r="A676" s="382">
        <v>44140</v>
      </c>
      <c r="B676" s="474">
        <v>359.97</v>
      </c>
      <c r="C676" s="383">
        <v>4</v>
      </c>
      <c r="D676" s="383" t="s">
        <v>223</v>
      </c>
    </row>
    <row r="677" spans="1:4" ht="15" x14ac:dyDescent="0.25">
      <c r="A677" s="382">
        <v>44141</v>
      </c>
      <c r="B677" s="474">
        <v>358.77</v>
      </c>
      <c r="C677" s="383">
        <v>5</v>
      </c>
      <c r="D677" s="383" t="s">
        <v>224</v>
      </c>
    </row>
    <row r="678" spans="1:4" ht="15" x14ac:dyDescent="0.25">
      <c r="A678" s="382">
        <v>44142</v>
      </c>
      <c r="B678" s="474">
        <v>358.77</v>
      </c>
      <c r="C678" s="383">
        <v>6</v>
      </c>
      <c r="D678" s="383" t="s">
        <v>225</v>
      </c>
    </row>
    <row r="679" spans="1:4" ht="15" x14ac:dyDescent="0.25">
      <c r="A679" s="382">
        <v>44143</v>
      </c>
      <c r="B679" s="474">
        <v>358.77</v>
      </c>
      <c r="C679" s="383">
        <v>7</v>
      </c>
      <c r="D679" s="383" t="s">
        <v>226</v>
      </c>
    </row>
    <row r="680" spans="1:4" ht="15" x14ac:dyDescent="0.25">
      <c r="A680" s="382">
        <v>44144</v>
      </c>
      <c r="B680" s="474">
        <v>358.02</v>
      </c>
      <c r="C680" s="383">
        <v>1</v>
      </c>
      <c r="D680" s="383" t="s">
        <v>220</v>
      </c>
    </row>
    <row r="681" spans="1:4" ht="15" x14ac:dyDescent="0.25">
      <c r="A681" s="382">
        <v>44145</v>
      </c>
      <c r="B681" s="474">
        <v>359.03</v>
      </c>
      <c r="C681" s="383">
        <v>2</v>
      </c>
      <c r="D681" s="383" t="s">
        <v>221</v>
      </c>
    </row>
    <row r="682" spans="1:4" ht="15" x14ac:dyDescent="0.25">
      <c r="A682" s="382">
        <v>44146</v>
      </c>
      <c r="B682" s="474">
        <v>355.22</v>
      </c>
      <c r="C682" s="383">
        <v>3</v>
      </c>
      <c r="D682" s="383" t="s">
        <v>222</v>
      </c>
    </row>
    <row r="683" spans="1:4" ht="15" x14ac:dyDescent="0.25">
      <c r="A683" s="382">
        <v>44147</v>
      </c>
      <c r="B683" s="474">
        <v>354.94</v>
      </c>
      <c r="C683" s="383">
        <v>4</v>
      </c>
      <c r="D683" s="383" t="s">
        <v>223</v>
      </c>
    </row>
    <row r="684" spans="1:4" ht="15" x14ac:dyDescent="0.25">
      <c r="A684" s="382">
        <v>44148</v>
      </c>
      <c r="B684" s="474">
        <v>355.35</v>
      </c>
      <c r="C684" s="383">
        <v>5</v>
      </c>
      <c r="D684" s="383" t="s">
        <v>224</v>
      </c>
    </row>
    <row r="685" spans="1:4" ht="15" x14ac:dyDescent="0.25">
      <c r="A685" s="382">
        <v>44149</v>
      </c>
      <c r="B685" s="474">
        <v>355.35</v>
      </c>
      <c r="C685" s="383">
        <v>6</v>
      </c>
      <c r="D685" s="383" t="s">
        <v>225</v>
      </c>
    </row>
    <row r="686" spans="1:4" ht="15" x14ac:dyDescent="0.25">
      <c r="A686" s="382">
        <v>44150</v>
      </c>
      <c r="B686" s="474">
        <v>355.35</v>
      </c>
      <c r="C686" s="383">
        <v>7</v>
      </c>
      <c r="D686" s="383" t="s">
        <v>226</v>
      </c>
    </row>
    <row r="687" spans="1:4" ht="15" x14ac:dyDescent="0.25">
      <c r="A687" s="382">
        <v>44151</v>
      </c>
      <c r="B687" s="474">
        <v>358.08</v>
      </c>
      <c r="C687" s="383">
        <v>1</v>
      </c>
      <c r="D687" s="383" t="s">
        <v>220</v>
      </c>
    </row>
    <row r="688" spans="1:4" ht="15" x14ac:dyDescent="0.25">
      <c r="A688" s="382">
        <v>44152</v>
      </c>
      <c r="B688" s="474">
        <v>361.4</v>
      </c>
      <c r="C688" s="383">
        <v>2</v>
      </c>
      <c r="D688" s="383" t="s">
        <v>221</v>
      </c>
    </row>
    <row r="689" spans="1:4" ht="15" x14ac:dyDescent="0.25">
      <c r="A689" s="382">
        <v>44153</v>
      </c>
      <c r="B689" s="474">
        <v>361.31</v>
      </c>
      <c r="C689" s="383">
        <v>3</v>
      </c>
      <c r="D689" s="383" t="s">
        <v>222</v>
      </c>
    </row>
    <row r="690" spans="1:4" ht="15" x14ac:dyDescent="0.25">
      <c r="A690" s="382">
        <v>44154</v>
      </c>
      <c r="B690" s="474">
        <v>361.4</v>
      </c>
      <c r="C690" s="383">
        <v>4</v>
      </c>
      <c r="D690" s="383" t="s">
        <v>223</v>
      </c>
    </row>
    <row r="691" spans="1:4" ht="15" x14ac:dyDescent="0.25">
      <c r="A691" s="382">
        <v>44155</v>
      </c>
      <c r="B691" s="474">
        <v>359.23</v>
      </c>
      <c r="C691" s="383">
        <v>5</v>
      </c>
      <c r="D691" s="383" t="s">
        <v>224</v>
      </c>
    </row>
    <row r="692" spans="1:4" ht="15" x14ac:dyDescent="0.25">
      <c r="A692" s="382">
        <v>44156</v>
      </c>
      <c r="B692" s="474">
        <v>359.23</v>
      </c>
      <c r="C692" s="383">
        <v>6</v>
      </c>
      <c r="D692" s="383" t="s">
        <v>225</v>
      </c>
    </row>
    <row r="693" spans="1:4" ht="15" x14ac:dyDescent="0.25">
      <c r="A693" s="382">
        <v>44157</v>
      </c>
      <c r="B693" s="474">
        <v>359.23</v>
      </c>
      <c r="C693" s="383">
        <v>7</v>
      </c>
      <c r="D693" s="383" t="s">
        <v>226</v>
      </c>
    </row>
    <row r="694" spans="1:4" ht="15" x14ac:dyDescent="0.25">
      <c r="A694" s="382">
        <v>44158</v>
      </c>
      <c r="B694" s="474">
        <v>360.33</v>
      </c>
      <c r="C694" s="383">
        <v>1</v>
      </c>
      <c r="D694" s="383" t="s">
        <v>220</v>
      </c>
    </row>
    <row r="695" spans="1:4" ht="15" x14ac:dyDescent="0.25">
      <c r="A695" s="382">
        <v>44159</v>
      </c>
      <c r="B695" s="474">
        <v>360.94</v>
      </c>
      <c r="C695" s="383">
        <v>2</v>
      </c>
      <c r="D695" s="383" t="s">
        <v>221</v>
      </c>
    </row>
    <row r="696" spans="1:4" ht="15" x14ac:dyDescent="0.25">
      <c r="A696" s="382">
        <v>44160</v>
      </c>
      <c r="B696" s="474">
        <v>360.96</v>
      </c>
      <c r="C696" s="383">
        <v>3</v>
      </c>
      <c r="D696" s="383" t="s">
        <v>222</v>
      </c>
    </row>
    <row r="697" spans="1:4" ht="15" x14ac:dyDescent="0.25">
      <c r="A697" s="382">
        <v>44161</v>
      </c>
      <c r="B697" s="474">
        <v>361.16</v>
      </c>
      <c r="C697" s="383">
        <v>4</v>
      </c>
      <c r="D697" s="383" t="s">
        <v>223</v>
      </c>
    </row>
    <row r="698" spans="1:4" ht="15" x14ac:dyDescent="0.25">
      <c r="A698" s="382">
        <v>44162</v>
      </c>
      <c r="B698" s="474">
        <v>361.2</v>
      </c>
      <c r="C698" s="383">
        <v>5</v>
      </c>
      <c r="D698" s="383" t="s">
        <v>224</v>
      </c>
    </row>
    <row r="699" spans="1:4" ht="15" x14ac:dyDescent="0.25">
      <c r="A699" s="382">
        <v>44163</v>
      </c>
      <c r="B699" s="474">
        <v>361.2</v>
      </c>
      <c r="C699" s="383">
        <v>6</v>
      </c>
      <c r="D699" s="383" t="s">
        <v>225</v>
      </c>
    </row>
    <row r="700" spans="1:4" ht="15" x14ac:dyDescent="0.25">
      <c r="A700" s="382">
        <v>44164</v>
      </c>
      <c r="B700" s="474">
        <v>361.2</v>
      </c>
      <c r="C700" s="383">
        <v>7</v>
      </c>
      <c r="D700" s="383" t="s">
        <v>226</v>
      </c>
    </row>
    <row r="701" spans="1:4" ht="15" x14ac:dyDescent="0.25">
      <c r="A701" s="382">
        <v>44165</v>
      </c>
      <c r="B701" s="474">
        <v>360.09</v>
      </c>
      <c r="C701" s="383">
        <v>1</v>
      </c>
      <c r="D701" s="383" t="s">
        <v>220</v>
      </c>
    </row>
    <row r="702" spans="1:4" ht="15" x14ac:dyDescent="0.25">
      <c r="A702" s="382">
        <v>44166</v>
      </c>
      <c r="B702" s="474">
        <v>357.37</v>
      </c>
      <c r="C702" s="383">
        <v>2</v>
      </c>
      <c r="D702" s="383" t="s">
        <v>221</v>
      </c>
    </row>
    <row r="703" spans="1:4" ht="15" x14ac:dyDescent="0.25">
      <c r="A703" s="382">
        <v>44167</v>
      </c>
      <c r="B703" s="474">
        <v>356.9</v>
      </c>
      <c r="C703" s="383">
        <v>3</v>
      </c>
      <c r="D703" s="383" t="s">
        <v>222</v>
      </c>
    </row>
    <row r="704" spans="1:4" ht="15" x14ac:dyDescent="0.25">
      <c r="A704" s="382">
        <v>44168</v>
      </c>
      <c r="B704" s="474">
        <v>359.01</v>
      </c>
      <c r="C704" s="383">
        <v>4</v>
      </c>
      <c r="D704" s="383" t="s">
        <v>223</v>
      </c>
    </row>
    <row r="705" spans="1:4" ht="15" x14ac:dyDescent="0.25">
      <c r="A705" s="382">
        <v>44169</v>
      </c>
      <c r="B705" s="474">
        <v>358.62</v>
      </c>
      <c r="C705" s="383">
        <v>5</v>
      </c>
      <c r="D705" s="383" t="s">
        <v>224</v>
      </c>
    </row>
    <row r="706" spans="1:4" ht="15" x14ac:dyDescent="0.25">
      <c r="A706" s="382">
        <v>44170</v>
      </c>
      <c r="B706" s="474">
        <v>358.62</v>
      </c>
      <c r="C706" s="383">
        <v>6</v>
      </c>
      <c r="D706" s="383" t="s">
        <v>225</v>
      </c>
    </row>
    <row r="707" spans="1:4" ht="15" x14ac:dyDescent="0.25">
      <c r="A707" s="382">
        <v>44171</v>
      </c>
      <c r="B707" s="474">
        <v>358.62</v>
      </c>
      <c r="C707" s="383">
        <v>7</v>
      </c>
      <c r="D707" s="383" t="s">
        <v>226</v>
      </c>
    </row>
    <row r="708" spans="1:4" ht="15" x14ac:dyDescent="0.25">
      <c r="A708" s="382">
        <v>44172</v>
      </c>
      <c r="B708" s="474">
        <v>360.06</v>
      </c>
      <c r="C708" s="383">
        <v>1</v>
      </c>
      <c r="D708" s="383" t="s">
        <v>220</v>
      </c>
    </row>
    <row r="709" spans="1:4" ht="15" x14ac:dyDescent="0.25">
      <c r="A709" s="382">
        <v>44173</v>
      </c>
      <c r="B709" s="474">
        <v>360.9</v>
      </c>
      <c r="C709" s="383">
        <v>2</v>
      </c>
      <c r="D709" s="383" t="s">
        <v>221</v>
      </c>
    </row>
    <row r="710" spans="1:4" ht="15" x14ac:dyDescent="0.25">
      <c r="A710" s="382">
        <v>44174</v>
      </c>
      <c r="B710" s="474">
        <v>357.92</v>
      </c>
      <c r="C710" s="383">
        <v>3</v>
      </c>
      <c r="D710" s="383" t="s">
        <v>222</v>
      </c>
    </row>
    <row r="711" spans="1:4" ht="15" x14ac:dyDescent="0.25">
      <c r="A711" s="382">
        <v>44175</v>
      </c>
      <c r="B711" s="474">
        <v>355.72</v>
      </c>
      <c r="C711" s="383">
        <v>4</v>
      </c>
      <c r="D711" s="383" t="s">
        <v>223</v>
      </c>
    </row>
    <row r="712" spans="1:4" ht="15" x14ac:dyDescent="0.25">
      <c r="A712" s="382">
        <v>44176</v>
      </c>
      <c r="B712" s="474">
        <v>354.23</v>
      </c>
      <c r="C712" s="383">
        <v>5</v>
      </c>
      <c r="D712" s="383" t="s">
        <v>224</v>
      </c>
    </row>
    <row r="713" spans="1:4" ht="15" x14ac:dyDescent="0.25">
      <c r="A713" s="382">
        <v>44177</v>
      </c>
      <c r="B713" s="474">
        <v>354.23</v>
      </c>
      <c r="C713" s="383">
        <v>6</v>
      </c>
      <c r="D713" s="383" t="s">
        <v>225</v>
      </c>
    </row>
    <row r="714" spans="1:4" ht="15" x14ac:dyDescent="0.25">
      <c r="A714" s="382">
        <v>44178</v>
      </c>
      <c r="B714" s="474">
        <v>354.23</v>
      </c>
      <c r="C714" s="383">
        <v>7</v>
      </c>
      <c r="D714" s="383" t="s">
        <v>226</v>
      </c>
    </row>
    <row r="715" spans="1:4" ht="15" x14ac:dyDescent="0.25">
      <c r="A715" s="382">
        <v>44179</v>
      </c>
      <c r="B715" s="474">
        <v>353.65</v>
      </c>
      <c r="C715" s="383">
        <v>1</v>
      </c>
      <c r="D715" s="383" t="s">
        <v>220</v>
      </c>
    </row>
    <row r="716" spans="1:4" ht="15" x14ac:dyDescent="0.25">
      <c r="A716" s="382">
        <v>44180</v>
      </c>
      <c r="B716" s="474">
        <v>354.48</v>
      </c>
      <c r="C716" s="383">
        <v>2</v>
      </c>
      <c r="D716" s="383" t="s">
        <v>221</v>
      </c>
    </row>
    <row r="717" spans="1:4" ht="15" x14ac:dyDescent="0.25">
      <c r="A717" s="382">
        <v>44181</v>
      </c>
      <c r="B717" s="474">
        <v>355.34</v>
      </c>
      <c r="C717" s="383">
        <v>3</v>
      </c>
      <c r="D717" s="383" t="s">
        <v>222</v>
      </c>
    </row>
    <row r="718" spans="1:4" ht="15" x14ac:dyDescent="0.25">
      <c r="A718" s="382">
        <v>44182</v>
      </c>
      <c r="B718" s="474">
        <v>355.47</v>
      </c>
      <c r="C718" s="383">
        <v>4</v>
      </c>
      <c r="D718" s="383" t="s">
        <v>223</v>
      </c>
    </row>
    <row r="719" spans="1:4" ht="15" x14ac:dyDescent="0.25">
      <c r="A719" s="382">
        <v>44183</v>
      </c>
      <c r="B719" s="474">
        <v>357.57</v>
      </c>
      <c r="C719" s="383">
        <v>5</v>
      </c>
      <c r="D719" s="383" t="s">
        <v>224</v>
      </c>
    </row>
    <row r="720" spans="1:4" ht="15" x14ac:dyDescent="0.25">
      <c r="A720" s="382">
        <v>44184</v>
      </c>
      <c r="B720" s="474">
        <v>357.57</v>
      </c>
      <c r="C720" s="383">
        <v>6</v>
      </c>
      <c r="D720" s="383" t="s">
        <v>225</v>
      </c>
    </row>
    <row r="721" spans="1:4" ht="15" x14ac:dyDescent="0.25">
      <c r="A721" s="382">
        <v>44185</v>
      </c>
      <c r="B721" s="474">
        <v>357.57</v>
      </c>
      <c r="C721" s="383">
        <v>7</v>
      </c>
      <c r="D721" s="383" t="s">
        <v>226</v>
      </c>
    </row>
    <row r="722" spans="1:4" ht="15" x14ac:dyDescent="0.25">
      <c r="A722" s="382">
        <v>44186</v>
      </c>
      <c r="B722" s="474">
        <v>361.08</v>
      </c>
      <c r="C722" s="383">
        <v>1</v>
      </c>
      <c r="D722" s="383" t="s">
        <v>220</v>
      </c>
    </row>
    <row r="723" spans="1:4" ht="15" x14ac:dyDescent="0.25">
      <c r="A723" s="382">
        <v>44187</v>
      </c>
      <c r="B723" s="474">
        <v>361.58</v>
      </c>
      <c r="C723" s="383">
        <v>2</v>
      </c>
      <c r="D723" s="383" t="s">
        <v>221</v>
      </c>
    </row>
    <row r="724" spans="1:4" ht="15" x14ac:dyDescent="0.25">
      <c r="A724" s="382">
        <v>44188</v>
      </c>
      <c r="B724" s="474">
        <v>362.34</v>
      </c>
      <c r="C724" s="383">
        <v>3</v>
      </c>
      <c r="D724" s="383" t="s">
        <v>222</v>
      </c>
    </row>
    <row r="725" spans="1:4" ht="15" x14ac:dyDescent="0.25">
      <c r="A725" s="382">
        <v>44189</v>
      </c>
      <c r="B725" s="474">
        <v>362.34</v>
      </c>
      <c r="C725" s="383">
        <v>4</v>
      </c>
      <c r="D725" s="383" t="s">
        <v>223</v>
      </c>
    </row>
    <row r="726" spans="1:4" ht="15" x14ac:dyDescent="0.25">
      <c r="A726" s="382">
        <v>44190</v>
      </c>
      <c r="B726" s="474">
        <v>362.34</v>
      </c>
      <c r="C726" s="383">
        <v>5</v>
      </c>
      <c r="D726" s="383" t="s">
        <v>224</v>
      </c>
    </row>
    <row r="727" spans="1:4" ht="15" x14ac:dyDescent="0.25">
      <c r="A727" s="382">
        <v>44191</v>
      </c>
      <c r="B727" s="474">
        <v>362.34</v>
      </c>
      <c r="C727" s="383">
        <v>6</v>
      </c>
      <c r="D727" s="383" t="s">
        <v>225</v>
      </c>
    </row>
    <row r="728" spans="1:4" ht="15" x14ac:dyDescent="0.25">
      <c r="A728" s="382">
        <v>44192</v>
      </c>
      <c r="B728" s="474">
        <v>362.34</v>
      </c>
      <c r="C728" s="383">
        <v>7</v>
      </c>
      <c r="D728" s="383" t="s">
        <v>226</v>
      </c>
    </row>
    <row r="729" spans="1:4" ht="15" x14ac:dyDescent="0.25">
      <c r="A729" s="382">
        <v>44193</v>
      </c>
      <c r="B729" s="474">
        <v>363.46</v>
      </c>
      <c r="C729" s="383">
        <v>1</v>
      </c>
      <c r="D729" s="383" t="s">
        <v>220</v>
      </c>
    </row>
    <row r="730" spans="1:4" ht="15" x14ac:dyDescent="0.25">
      <c r="A730" s="382">
        <v>44194</v>
      </c>
      <c r="B730" s="474">
        <v>363.73</v>
      </c>
      <c r="C730" s="383">
        <v>2</v>
      </c>
      <c r="D730" s="383" t="s">
        <v>221</v>
      </c>
    </row>
    <row r="731" spans="1:4" ht="15" x14ac:dyDescent="0.25">
      <c r="A731" s="382">
        <v>44195</v>
      </c>
      <c r="B731" s="474">
        <v>364.59</v>
      </c>
      <c r="C731" s="383">
        <v>3</v>
      </c>
      <c r="D731" s="383" t="s">
        <v>222</v>
      </c>
    </row>
    <row r="732" spans="1:4" ht="15" x14ac:dyDescent="0.25">
      <c r="A732" s="382">
        <v>44196</v>
      </c>
      <c r="B732" s="474">
        <v>365.13</v>
      </c>
      <c r="C732" s="383">
        <v>4</v>
      </c>
      <c r="D732" s="383" t="s">
        <v>223</v>
      </c>
    </row>
    <row r="733" spans="1:4" ht="15" x14ac:dyDescent="0.25">
      <c r="A733" s="382">
        <v>44197</v>
      </c>
      <c r="B733" s="14">
        <v>365.13</v>
      </c>
      <c r="C733" s="383">
        <v>5</v>
      </c>
      <c r="D733" s="383" t="s">
        <v>224</v>
      </c>
    </row>
    <row r="734" spans="1:4" ht="15" x14ac:dyDescent="0.25">
      <c r="A734" s="382">
        <v>44198</v>
      </c>
      <c r="B734" s="14">
        <v>365.13</v>
      </c>
      <c r="C734" s="383">
        <v>6</v>
      </c>
      <c r="D734" s="383" t="s">
        <v>225</v>
      </c>
    </row>
    <row r="735" spans="1:4" ht="15" x14ac:dyDescent="0.25">
      <c r="A735" s="382">
        <v>44199</v>
      </c>
      <c r="B735" s="14">
        <v>365.13</v>
      </c>
      <c r="C735" s="383">
        <v>7</v>
      </c>
      <c r="D735" s="383" t="s">
        <v>226</v>
      </c>
    </row>
    <row r="736" spans="1:4" ht="15" x14ac:dyDescent="0.25">
      <c r="A736" s="382">
        <v>44200</v>
      </c>
      <c r="B736" s="14">
        <v>360.9</v>
      </c>
      <c r="C736" s="383">
        <v>1</v>
      </c>
      <c r="D736" s="383" t="s">
        <v>220</v>
      </c>
    </row>
    <row r="737" spans="1:4" ht="15" x14ac:dyDescent="0.25">
      <c r="A737" s="382">
        <v>44201</v>
      </c>
      <c r="B737" s="14">
        <v>361.29</v>
      </c>
      <c r="C737" s="383">
        <v>2</v>
      </c>
      <c r="D737" s="383" t="s">
        <v>221</v>
      </c>
    </row>
    <row r="738" spans="1:4" ht="15" x14ac:dyDescent="0.25">
      <c r="A738" s="382">
        <v>44202</v>
      </c>
      <c r="B738" s="14">
        <v>357.27</v>
      </c>
      <c r="C738" s="383">
        <v>3</v>
      </c>
      <c r="D738" s="383" t="s">
        <v>222</v>
      </c>
    </row>
    <row r="739" spans="1:4" ht="15" x14ac:dyDescent="0.25">
      <c r="A739" s="382">
        <v>44203</v>
      </c>
      <c r="B739" s="14">
        <v>356.78</v>
      </c>
      <c r="C739" s="383">
        <v>4</v>
      </c>
      <c r="D739" s="383" t="s">
        <v>223</v>
      </c>
    </row>
    <row r="740" spans="1:4" ht="15" x14ac:dyDescent="0.25">
      <c r="A740" s="382">
        <v>44204</v>
      </c>
      <c r="B740" s="14">
        <v>359.7</v>
      </c>
      <c r="C740" s="383">
        <v>5</v>
      </c>
      <c r="D740" s="383" t="s">
        <v>224</v>
      </c>
    </row>
    <row r="741" spans="1:4" ht="15" x14ac:dyDescent="0.25">
      <c r="A741" s="382">
        <v>44205</v>
      </c>
      <c r="B741" s="14">
        <v>359.7</v>
      </c>
      <c r="C741" s="383">
        <v>6</v>
      </c>
      <c r="D741" s="383" t="s">
        <v>225</v>
      </c>
    </row>
    <row r="742" spans="1:4" ht="15" x14ac:dyDescent="0.25">
      <c r="A742" s="382">
        <v>44206</v>
      </c>
      <c r="B742" s="14">
        <v>359.7</v>
      </c>
      <c r="C742" s="383">
        <v>7</v>
      </c>
      <c r="D742" s="383" t="s">
        <v>226</v>
      </c>
    </row>
    <row r="743" spans="1:4" ht="15" x14ac:dyDescent="0.25">
      <c r="A743" s="382">
        <v>44207</v>
      </c>
      <c r="B743" s="14">
        <v>360.6</v>
      </c>
      <c r="C743" s="383">
        <v>1</v>
      </c>
      <c r="D743" s="383" t="s">
        <v>220</v>
      </c>
    </row>
    <row r="744" spans="1:4" ht="15" x14ac:dyDescent="0.25">
      <c r="A744" s="382">
        <v>44208</v>
      </c>
      <c r="B744" s="14">
        <v>360.6</v>
      </c>
      <c r="C744" s="383">
        <v>2</v>
      </c>
      <c r="D744" s="383" t="s">
        <v>221</v>
      </c>
    </row>
    <row r="745" spans="1:4" ht="15" x14ac:dyDescent="0.25">
      <c r="A745" s="382">
        <v>44209</v>
      </c>
      <c r="B745" s="14">
        <v>359.37</v>
      </c>
      <c r="C745" s="383">
        <v>3</v>
      </c>
      <c r="D745" s="383" t="s">
        <v>222</v>
      </c>
    </row>
    <row r="746" spans="1:4" ht="15" x14ac:dyDescent="0.25">
      <c r="A746" s="382">
        <v>44210</v>
      </c>
      <c r="B746" s="14">
        <v>359.62</v>
      </c>
      <c r="C746" s="383">
        <v>4</v>
      </c>
      <c r="D746" s="383" t="s">
        <v>223</v>
      </c>
    </row>
    <row r="747" spans="1:4" ht="15" x14ac:dyDescent="0.25">
      <c r="A747" s="382">
        <v>44211</v>
      </c>
      <c r="B747" s="14">
        <v>359.3</v>
      </c>
      <c r="C747" s="383">
        <v>5</v>
      </c>
      <c r="D747" s="383" t="s">
        <v>224</v>
      </c>
    </row>
    <row r="748" spans="1:4" ht="15" x14ac:dyDescent="0.25">
      <c r="A748" s="382">
        <v>44212</v>
      </c>
      <c r="B748" s="14">
        <v>359.3</v>
      </c>
      <c r="C748" s="383">
        <v>6</v>
      </c>
      <c r="D748" s="383" t="s">
        <v>225</v>
      </c>
    </row>
    <row r="749" spans="1:4" ht="15" x14ac:dyDescent="0.25">
      <c r="A749" s="382">
        <v>44213</v>
      </c>
      <c r="B749" s="14">
        <v>359.3</v>
      </c>
      <c r="C749" s="383">
        <v>7</v>
      </c>
      <c r="D749" s="383" t="s">
        <v>226</v>
      </c>
    </row>
    <row r="750" spans="1:4" ht="15" x14ac:dyDescent="0.25">
      <c r="A750" s="382">
        <v>44214</v>
      </c>
      <c r="B750" s="14">
        <v>360.63</v>
      </c>
      <c r="C750" s="383">
        <v>1</v>
      </c>
      <c r="D750" s="383" t="s">
        <v>220</v>
      </c>
    </row>
    <row r="751" spans="1:4" ht="15" x14ac:dyDescent="0.25">
      <c r="A751" s="382">
        <v>44215</v>
      </c>
      <c r="B751" s="14">
        <v>359.27</v>
      </c>
      <c r="C751" s="383">
        <v>2</v>
      </c>
      <c r="D751" s="383" t="s">
        <v>221</v>
      </c>
    </row>
    <row r="752" spans="1:4" ht="15" x14ac:dyDescent="0.25">
      <c r="A752" s="382">
        <v>44216</v>
      </c>
      <c r="B752" s="14">
        <v>357.23</v>
      </c>
      <c r="C752" s="383">
        <v>3</v>
      </c>
      <c r="D752" s="383" t="s">
        <v>222</v>
      </c>
    </row>
    <row r="753" spans="1:4" ht="15" x14ac:dyDescent="0.25">
      <c r="A753" s="382">
        <v>44217</v>
      </c>
      <c r="B753" s="14">
        <v>357.25</v>
      </c>
      <c r="C753" s="383">
        <v>4</v>
      </c>
      <c r="D753" s="383" t="s">
        <v>223</v>
      </c>
    </row>
    <row r="754" spans="1:4" ht="15" x14ac:dyDescent="0.25">
      <c r="A754" s="382">
        <v>44218</v>
      </c>
      <c r="B754" s="14">
        <v>356.81</v>
      </c>
      <c r="C754" s="383">
        <v>5</v>
      </c>
      <c r="D754" s="383" t="s">
        <v>224</v>
      </c>
    </row>
    <row r="755" spans="1:4" ht="15" x14ac:dyDescent="0.25">
      <c r="A755" s="382">
        <v>44219</v>
      </c>
      <c r="B755" s="14">
        <v>356.81</v>
      </c>
      <c r="C755" s="383">
        <v>6</v>
      </c>
      <c r="D755" s="383" t="s">
        <v>225</v>
      </c>
    </row>
    <row r="756" spans="1:4" ht="15" x14ac:dyDescent="0.25">
      <c r="A756" s="382">
        <v>44220</v>
      </c>
      <c r="B756" s="14">
        <v>356.81</v>
      </c>
      <c r="C756" s="383">
        <v>7</v>
      </c>
      <c r="D756" s="383" t="s">
        <v>226</v>
      </c>
    </row>
    <row r="757" spans="1:4" ht="15" x14ac:dyDescent="0.25">
      <c r="A757" s="382">
        <v>44221</v>
      </c>
      <c r="B757" s="14">
        <v>357.32</v>
      </c>
      <c r="C757" s="383">
        <v>1</v>
      </c>
      <c r="D757" s="383" t="s">
        <v>220</v>
      </c>
    </row>
    <row r="758" spans="1:4" ht="15" x14ac:dyDescent="0.25">
      <c r="A758" s="382">
        <v>44222</v>
      </c>
      <c r="B758" s="14">
        <v>358.3</v>
      </c>
      <c r="C758" s="383">
        <v>2</v>
      </c>
      <c r="D758" s="383" t="s">
        <v>221</v>
      </c>
    </row>
    <row r="759" spans="1:4" ht="15" x14ac:dyDescent="0.25">
      <c r="A759" s="382">
        <v>44223</v>
      </c>
      <c r="B759" s="14">
        <v>359.78</v>
      </c>
      <c r="C759" s="383">
        <v>3</v>
      </c>
      <c r="D759" s="383" t="s">
        <v>222</v>
      </c>
    </row>
    <row r="760" spans="1:4" ht="15" x14ac:dyDescent="0.25">
      <c r="A760" s="382">
        <v>44224</v>
      </c>
      <c r="B760" s="14">
        <v>360.38</v>
      </c>
      <c r="C760" s="383">
        <v>4</v>
      </c>
      <c r="D760" s="383" t="s">
        <v>223</v>
      </c>
    </row>
    <row r="761" spans="1:4" ht="15" x14ac:dyDescent="0.25">
      <c r="A761" s="382">
        <v>44225</v>
      </c>
      <c r="B761" s="14">
        <v>358.51</v>
      </c>
      <c r="C761" s="383">
        <v>5</v>
      </c>
      <c r="D761" s="383" t="s">
        <v>224</v>
      </c>
    </row>
    <row r="762" spans="1:4" ht="15" x14ac:dyDescent="0.25">
      <c r="A762" s="382">
        <v>44226</v>
      </c>
      <c r="B762" s="14">
        <v>358.51</v>
      </c>
      <c r="C762" s="383">
        <v>6</v>
      </c>
      <c r="D762" s="383" t="s">
        <v>225</v>
      </c>
    </row>
    <row r="763" spans="1:4" ht="15" x14ac:dyDescent="0.25">
      <c r="A763" s="382">
        <v>44227</v>
      </c>
      <c r="B763" s="14">
        <v>358.51</v>
      </c>
      <c r="C763" s="383">
        <v>7</v>
      </c>
      <c r="D763" s="383" t="s">
        <v>226</v>
      </c>
    </row>
    <row r="764" spans="1:4" ht="15" x14ac:dyDescent="0.25">
      <c r="A764" s="382">
        <v>44228</v>
      </c>
      <c r="B764" s="14">
        <v>356.6</v>
      </c>
      <c r="C764" s="383">
        <v>1</v>
      </c>
      <c r="D764" s="383" t="s">
        <v>220</v>
      </c>
    </row>
    <row r="765" spans="1:4" ht="15" x14ac:dyDescent="0.25">
      <c r="A765" s="382">
        <v>44229</v>
      </c>
      <c r="B765" s="14">
        <v>355.2</v>
      </c>
      <c r="C765" s="383">
        <v>2</v>
      </c>
      <c r="D765" s="383" t="s">
        <v>221</v>
      </c>
    </row>
    <row r="766" spans="1:4" ht="15" x14ac:dyDescent="0.25">
      <c r="A766" s="382">
        <v>44230</v>
      </c>
      <c r="B766" s="14">
        <v>355.94</v>
      </c>
      <c r="C766" s="383">
        <v>3</v>
      </c>
      <c r="D766" s="383" t="s">
        <v>222</v>
      </c>
    </row>
    <row r="767" spans="1:4" ht="15" x14ac:dyDescent="0.25">
      <c r="A767" s="382">
        <v>44231</v>
      </c>
      <c r="B767" s="14">
        <v>355.81</v>
      </c>
      <c r="C767" s="383">
        <v>4</v>
      </c>
      <c r="D767" s="383" t="s">
        <v>223</v>
      </c>
    </row>
    <row r="768" spans="1:4" ht="15" x14ac:dyDescent="0.25">
      <c r="A768" s="382">
        <v>44232</v>
      </c>
      <c r="B768" s="14">
        <v>356.44</v>
      </c>
      <c r="C768" s="383">
        <v>5</v>
      </c>
      <c r="D768" s="383" t="s">
        <v>224</v>
      </c>
    </row>
    <row r="769" spans="1:4" ht="15" x14ac:dyDescent="0.25">
      <c r="A769" s="382">
        <v>44233</v>
      </c>
      <c r="B769" s="14">
        <v>356.44</v>
      </c>
      <c r="C769" s="383">
        <v>6</v>
      </c>
      <c r="D769" s="383" t="s">
        <v>225</v>
      </c>
    </row>
    <row r="770" spans="1:4" ht="15" x14ac:dyDescent="0.25">
      <c r="A770" s="382">
        <v>44234</v>
      </c>
      <c r="B770" s="14">
        <v>356.44</v>
      </c>
      <c r="C770" s="383">
        <v>7</v>
      </c>
      <c r="D770" s="383" t="s">
        <v>226</v>
      </c>
    </row>
    <row r="771" spans="1:4" ht="15" x14ac:dyDescent="0.25">
      <c r="A771" s="382">
        <v>44235</v>
      </c>
      <c r="B771" s="14">
        <v>358.19</v>
      </c>
      <c r="C771" s="383">
        <v>1</v>
      </c>
      <c r="D771" s="383" t="s">
        <v>220</v>
      </c>
    </row>
    <row r="772" spans="1:4" ht="15" x14ac:dyDescent="0.25">
      <c r="A772" s="382">
        <v>44236</v>
      </c>
      <c r="B772" s="14">
        <v>358.78</v>
      </c>
      <c r="C772" s="383">
        <v>2</v>
      </c>
      <c r="D772" s="383" t="s">
        <v>221</v>
      </c>
    </row>
    <row r="773" spans="1:4" ht="15" x14ac:dyDescent="0.25">
      <c r="A773" s="382">
        <v>44237</v>
      </c>
      <c r="B773" s="14">
        <v>358.09</v>
      </c>
      <c r="C773" s="383">
        <v>3</v>
      </c>
      <c r="D773" s="383" t="s">
        <v>222</v>
      </c>
    </row>
    <row r="774" spans="1:4" ht="15" x14ac:dyDescent="0.25">
      <c r="A774" s="382">
        <v>44238</v>
      </c>
      <c r="B774" s="14">
        <v>356.76</v>
      </c>
      <c r="C774" s="383">
        <v>4</v>
      </c>
      <c r="D774" s="383" t="s">
        <v>223</v>
      </c>
    </row>
    <row r="775" spans="1:4" ht="15" x14ac:dyDescent="0.25">
      <c r="A775" s="382">
        <v>44239</v>
      </c>
      <c r="B775" s="14">
        <v>359.3</v>
      </c>
      <c r="C775" s="383">
        <v>5</v>
      </c>
      <c r="D775" s="383" t="s">
        <v>224</v>
      </c>
    </row>
    <row r="776" spans="1:4" ht="15" x14ac:dyDescent="0.25">
      <c r="A776" s="382">
        <v>44240</v>
      </c>
      <c r="B776" s="14">
        <v>359.3</v>
      </c>
      <c r="C776" s="383">
        <v>6</v>
      </c>
      <c r="D776" s="383" t="s">
        <v>225</v>
      </c>
    </row>
    <row r="777" spans="1:4" ht="15" x14ac:dyDescent="0.25">
      <c r="A777" s="382">
        <v>44241</v>
      </c>
      <c r="B777" s="14">
        <v>359.3</v>
      </c>
      <c r="C777" s="383">
        <v>7</v>
      </c>
      <c r="D777" s="383" t="s">
        <v>226</v>
      </c>
    </row>
    <row r="778" spans="1:4" ht="15" x14ac:dyDescent="0.25">
      <c r="A778" s="382">
        <v>44242</v>
      </c>
      <c r="B778" s="14">
        <v>359.12</v>
      </c>
      <c r="C778" s="383">
        <v>1</v>
      </c>
      <c r="D778" s="383" t="s">
        <v>220</v>
      </c>
    </row>
    <row r="779" spans="1:4" ht="15" x14ac:dyDescent="0.25">
      <c r="A779" s="382">
        <v>44243</v>
      </c>
      <c r="B779" s="14">
        <v>357.65</v>
      </c>
      <c r="C779" s="383">
        <v>2</v>
      </c>
      <c r="D779" s="383" t="s">
        <v>221</v>
      </c>
    </row>
    <row r="780" spans="1:4" ht="15" x14ac:dyDescent="0.25">
      <c r="A780" s="382">
        <v>44244</v>
      </c>
      <c r="B780" s="14">
        <v>359.05</v>
      </c>
      <c r="C780" s="383">
        <v>3</v>
      </c>
      <c r="D780" s="383" t="s">
        <v>222</v>
      </c>
    </row>
    <row r="781" spans="1:4" ht="15" x14ac:dyDescent="0.25">
      <c r="A781" s="382">
        <v>44245</v>
      </c>
      <c r="B781" s="14">
        <v>358.8</v>
      </c>
      <c r="C781" s="383">
        <v>4</v>
      </c>
      <c r="D781" s="383" t="s">
        <v>223</v>
      </c>
    </row>
    <row r="782" spans="1:4" ht="15" x14ac:dyDescent="0.25">
      <c r="A782" s="382">
        <v>44246</v>
      </c>
      <c r="B782" s="14">
        <v>358.65</v>
      </c>
      <c r="C782" s="383">
        <v>5</v>
      </c>
      <c r="D782" s="383" t="s">
        <v>224</v>
      </c>
    </row>
    <row r="783" spans="1:4" ht="15" x14ac:dyDescent="0.25">
      <c r="A783" s="382">
        <v>44247</v>
      </c>
      <c r="B783" s="14">
        <v>358.65</v>
      </c>
      <c r="C783" s="383">
        <v>6</v>
      </c>
      <c r="D783" s="383" t="s">
        <v>225</v>
      </c>
    </row>
    <row r="784" spans="1:4" ht="15" x14ac:dyDescent="0.25">
      <c r="A784" s="382">
        <v>44248</v>
      </c>
      <c r="B784" s="14">
        <v>358.65</v>
      </c>
      <c r="C784" s="383">
        <v>7</v>
      </c>
      <c r="D784" s="383" t="s">
        <v>226</v>
      </c>
    </row>
    <row r="785" spans="1:4" ht="15" x14ac:dyDescent="0.25">
      <c r="A785" s="382">
        <v>44249</v>
      </c>
      <c r="B785" s="14">
        <v>359.24</v>
      </c>
      <c r="C785" s="383">
        <v>1</v>
      </c>
      <c r="D785" s="383" t="s">
        <v>220</v>
      </c>
    </row>
    <row r="786" spans="1:4" ht="15" x14ac:dyDescent="0.25">
      <c r="A786" s="382">
        <v>44250</v>
      </c>
      <c r="B786" s="14">
        <v>359.61</v>
      </c>
      <c r="C786" s="383">
        <v>2</v>
      </c>
      <c r="D786" s="383" t="s">
        <v>221</v>
      </c>
    </row>
    <row r="787" spans="1:4" ht="15" x14ac:dyDescent="0.25">
      <c r="A787" s="382">
        <v>44251</v>
      </c>
      <c r="B787" s="14">
        <v>359.23</v>
      </c>
      <c r="C787" s="383">
        <v>3</v>
      </c>
      <c r="D787" s="383" t="s">
        <v>222</v>
      </c>
    </row>
    <row r="788" spans="1:4" ht="15" x14ac:dyDescent="0.25">
      <c r="A788" s="382">
        <v>44252</v>
      </c>
      <c r="B788" s="14">
        <v>360.17</v>
      </c>
      <c r="C788" s="383">
        <v>4</v>
      </c>
      <c r="D788" s="383" t="s">
        <v>223</v>
      </c>
    </row>
    <row r="789" spans="1:4" ht="15" x14ac:dyDescent="0.25">
      <c r="A789" s="382">
        <v>44253</v>
      </c>
      <c r="B789" s="14">
        <v>361.01</v>
      </c>
      <c r="C789" s="383">
        <v>5</v>
      </c>
      <c r="D789" s="383" t="s">
        <v>224</v>
      </c>
    </row>
    <row r="790" spans="1:4" ht="15" x14ac:dyDescent="0.25">
      <c r="A790" s="382">
        <v>44254</v>
      </c>
      <c r="B790" s="14">
        <v>361.01</v>
      </c>
      <c r="C790" s="383">
        <v>6</v>
      </c>
      <c r="D790" s="383" t="s">
        <v>225</v>
      </c>
    </row>
    <row r="791" spans="1:4" ht="15" x14ac:dyDescent="0.25">
      <c r="A791" s="382">
        <v>44255</v>
      </c>
      <c r="B791" s="14">
        <v>361.01</v>
      </c>
      <c r="C791" s="383">
        <v>7</v>
      </c>
      <c r="D791" s="383" t="s">
        <v>226</v>
      </c>
    </row>
    <row r="792" spans="1:4" ht="15" x14ac:dyDescent="0.25">
      <c r="A792" s="382">
        <v>44256</v>
      </c>
      <c r="B792" s="14">
        <v>362.82</v>
      </c>
      <c r="C792" s="383">
        <v>1</v>
      </c>
      <c r="D792" s="383" t="s">
        <v>220</v>
      </c>
    </row>
    <row r="793" spans="1:4" ht="15" x14ac:dyDescent="0.25">
      <c r="A793" s="382">
        <v>44257</v>
      </c>
      <c r="B793" s="14">
        <v>363.85</v>
      </c>
      <c r="C793" s="383">
        <v>2</v>
      </c>
      <c r="D793" s="383" t="s">
        <v>221</v>
      </c>
    </row>
    <row r="794" spans="1:4" ht="15" x14ac:dyDescent="0.25">
      <c r="A794" s="382">
        <v>44258</v>
      </c>
      <c r="B794" s="14">
        <v>363.55</v>
      </c>
      <c r="C794" s="383">
        <v>3</v>
      </c>
      <c r="D794" s="383" t="s">
        <v>222</v>
      </c>
    </row>
    <row r="795" spans="1:4" ht="15" x14ac:dyDescent="0.25">
      <c r="A795" s="382">
        <v>44259</v>
      </c>
      <c r="B795" s="14">
        <v>364.56</v>
      </c>
      <c r="C795" s="383">
        <v>4</v>
      </c>
      <c r="D795" s="383" t="s">
        <v>223</v>
      </c>
    </row>
    <row r="796" spans="1:4" ht="15" x14ac:dyDescent="0.25">
      <c r="A796" s="382">
        <v>44260</v>
      </c>
      <c r="B796" s="14">
        <v>366.42</v>
      </c>
      <c r="C796" s="383">
        <v>5</v>
      </c>
      <c r="D796" s="383" t="s">
        <v>224</v>
      </c>
    </row>
    <row r="797" spans="1:4" ht="15" x14ac:dyDescent="0.25">
      <c r="A797" s="382">
        <v>44261</v>
      </c>
      <c r="B797" s="14">
        <v>366.42</v>
      </c>
      <c r="C797" s="383">
        <v>6</v>
      </c>
      <c r="D797" s="383" t="s">
        <v>225</v>
      </c>
    </row>
    <row r="798" spans="1:4" ht="15" x14ac:dyDescent="0.25">
      <c r="A798" s="382">
        <v>44262</v>
      </c>
      <c r="B798" s="14">
        <v>366.42</v>
      </c>
      <c r="C798" s="383">
        <v>7</v>
      </c>
      <c r="D798" s="383" t="s">
        <v>226</v>
      </c>
    </row>
    <row r="799" spans="1:4" ht="15" x14ac:dyDescent="0.25">
      <c r="A799" s="382">
        <v>44263</v>
      </c>
      <c r="B799" s="14">
        <v>367.75</v>
      </c>
      <c r="C799" s="383">
        <v>1</v>
      </c>
      <c r="D799" s="383" t="s">
        <v>220</v>
      </c>
    </row>
    <row r="800" spans="1:4" ht="15" x14ac:dyDescent="0.25">
      <c r="A800" s="382">
        <v>44264</v>
      </c>
      <c r="B800" s="14">
        <v>366.4</v>
      </c>
      <c r="C800" s="383">
        <v>2</v>
      </c>
      <c r="D800" s="383" t="s">
        <v>221</v>
      </c>
    </row>
    <row r="801" spans="1:4" ht="15" x14ac:dyDescent="0.25">
      <c r="A801" s="382">
        <v>44265</v>
      </c>
      <c r="B801" s="14">
        <v>366.83</v>
      </c>
      <c r="C801" s="383">
        <v>3</v>
      </c>
      <c r="D801" s="383" t="s">
        <v>222</v>
      </c>
    </row>
    <row r="802" spans="1:4" ht="15" x14ac:dyDescent="0.25">
      <c r="A802" s="382">
        <v>44266</v>
      </c>
      <c r="B802" s="14">
        <v>366.12</v>
      </c>
      <c r="C802" s="383">
        <v>4</v>
      </c>
      <c r="D802" s="383" t="s">
        <v>223</v>
      </c>
    </row>
    <row r="803" spans="1:4" ht="15" x14ac:dyDescent="0.25">
      <c r="A803" s="382">
        <v>44267</v>
      </c>
      <c r="B803" s="14">
        <v>366.38</v>
      </c>
      <c r="C803" s="383">
        <v>5</v>
      </c>
      <c r="D803" s="383" t="s">
        <v>224</v>
      </c>
    </row>
    <row r="804" spans="1:4" ht="15" x14ac:dyDescent="0.25">
      <c r="A804" s="382">
        <v>44268</v>
      </c>
      <c r="B804" s="14">
        <v>366.38</v>
      </c>
      <c r="C804" s="383">
        <v>6</v>
      </c>
      <c r="D804" s="383" t="s">
        <v>225</v>
      </c>
    </row>
    <row r="805" spans="1:4" ht="15" x14ac:dyDescent="0.25">
      <c r="A805" s="382">
        <v>44269</v>
      </c>
      <c r="B805" s="14">
        <v>366.38</v>
      </c>
      <c r="C805" s="383">
        <v>7</v>
      </c>
      <c r="D805" s="383" t="s">
        <v>226</v>
      </c>
    </row>
    <row r="806" spans="1:4" ht="15" x14ac:dyDescent="0.25">
      <c r="A806" s="382">
        <v>44270</v>
      </c>
      <c r="B806" s="14">
        <v>366.38</v>
      </c>
      <c r="C806" s="383">
        <v>1</v>
      </c>
      <c r="D806" s="383" t="s">
        <v>220</v>
      </c>
    </row>
    <row r="807" spans="1:4" ht="15" x14ac:dyDescent="0.25">
      <c r="A807" s="382">
        <v>44271</v>
      </c>
      <c r="B807" s="14">
        <v>367.34</v>
      </c>
      <c r="C807" s="383">
        <v>2</v>
      </c>
      <c r="D807" s="383" t="s">
        <v>221</v>
      </c>
    </row>
    <row r="808" spans="1:4" ht="15" x14ac:dyDescent="0.25">
      <c r="A808" s="382">
        <v>44272</v>
      </c>
      <c r="B808" s="14">
        <v>367.46</v>
      </c>
      <c r="C808" s="383">
        <v>3</v>
      </c>
      <c r="D808" s="383" t="s">
        <v>222</v>
      </c>
    </row>
    <row r="809" spans="1:4" ht="15" x14ac:dyDescent="0.25">
      <c r="A809" s="382">
        <v>44273</v>
      </c>
      <c r="B809" s="14">
        <v>367.71</v>
      </c>
      <c r="C809" s="383">
        <v>4</v>
      </c>
      <c r="D809" s="383" t="s">
        <v>223</v>
      </c>
    </row>
    <row r="810" spans="1:4" ht="15" x14ac:dyDescent="0.25">
      <c r="A810" s="382">
        <v>44274</v>
      </c>
      <c r="B810" s="14">
        <v>368.25</v>
      </c>
      <c r="C810" s="383">
        <v>5</v>
      </c>
      <c r="D810" s="383" t="s">
        <v>224</v>
      </c>
    </row>
    <row r="811" spans="1:4" ht="15" x14ac:dyDescent="0.25">
      <c r="A811" s="382">
        <v>44275</v>
      </c>
      <c r="B811" s="14">
        <v>368.25</v>
      </c>
      <c r="C811" s="383">
        <v>6</v>
      </c>
      <c r="D811" s="383" t="s">
        <v>225</v>
      </c>
    </row>
    <row r="812" spans="1:4" ht="15" x14ac:dyDescent="0.25">
      <c r="A812" s="382">
        <v>44276</v>
      </c>
      <c r="B812" s="14">
        <v>368.25</v>
      </c>
      <c r="C812" s="383">
        <v>7</v>
      </c>
      <c r="D812" s="383" t="s">
        <v>226</v>
      </c>
    </row>
    <row r="813" spans="1:4" ht="15" x14ac:dyDescent="0.25">
      <c r="A813" s="382">
        <v>44277</v>
      </c>
      <c r="B813" s="14">
        <v>367.33</v>
      </c>
      <c r="C813" s="383">
        <v>1</v>
      </c>
      <c r="D813" s="383" t="s">
        <v>220</v>
      </c>
    </row>
    <row r="814" spans="1:4" ht="15" x14ac:dyDescent="0.25">
      <c r="A814" s="382">
        <v>44278</v>
      </c>
      <c r="B814" s="14">
        <v>366.9</v>
      </c>
      <c r="C814" s="383">
        <v>2</v>
      </c>
      <c r="D814" s="383" t="s">
        <v>221</v>
      </c>
    </row>
    <row r="815" spans="1:4" ht="15" x14ac:dyDescent="0.25">
      <c r="A815" s="382">
        <v>44279</v>
      </c>
      <c r="B815" s="14">
        <v>365.62</v>
      </c>
      <c r="C815" s="383">
        <v>3</v>
      </c>
      <c r="D815" s="383" t="s">
        <v>222</v>
      </c>
    </row>
    <row r="816" spans="1:4" ht="15" x14ac:dyDescent="0.25">
      <c r="A816" s="382">
        <v>44280</v>
      </c>
      <c r="B816" s="14">
        <v>364.71</v>
      </c>
      <c r="C816" s="383">
        <v>4</v>
      </c>
      <c r="D816" s="383" t="s">
        <v>223</v>
      </c>
    </row>
    <row r="817" spans="1:4" ht="15" x14ac:dyDescent="0.25">
      <c r="A817" s="382">
        <v>44281</v>
      </c>
      <c r="B817" s="14">
        <v>364.13</v>
      </c>
      <c r="C817" s="383">
        <v>5</v>
      </c>
      <c r="D817" s="383" t="s">
        <v>224</v>
      </c>
    </row>
    <row r="818" spans="1:4" ht="15" x14ac:dyDescent="0.25">
      <c r="A818" s="382">
        <v>44282</v>
      </c>
      <c r="B818" s="14">
        <v>364.13</v>
      </c>
      <c r="C818" s="383">
        <v>6</v>
      </c>
      <c r="D818" s="383" t="s">
        <v>225</v>
      </c>
    </row>
    <row r="819" spans="1:4" ht="15" x14ac:dyDescent="0.25">
      <c r="A819" s="382">
        <v>44283</v>
      </c>
      <c r="B819" s="14">
        <v>364.13</v>
      </c>
      <c r="C819" s="383">
        <v>7</v>
      </c>
      <c r="D819" s="383" t="s">
        <v>226</v>
      </c>
    </row>
    <row r="820" spans="1:4" ht="15" x14ac:dyDescent="0.25">
      <c r="A820" s="382">
        <v>44284</v>
      </c>
      <c r="B820" s="14">
        <v>362.72</v>
      </c>
      <c r="C820" s="383">
        <v>1</v>
      </c>
      <c r="D820" s="383" t="s">
        <v>220</v>
      </c>
    </row>
    <row r="821" spans="1:4" ht="15" x14ac:dyDescent="0.25">
      <c r="A821" s="382">
        <v>44285</v>
      </c>
      <c r="B821" s="14">
        <v>363.11</v>
      </c>
      <c r="C821" s="383">
        <v>2</v>
      </c>
      <c r="D821" s="383" t="s">
        <v>221</v>
      </c>
    </row>
    <row r="822" spans="1:4" ht="15" x14ac:dyDescent="0.25">
      <c r="A822" s="382">
        <v>44286</v>
      </c>
      <c r="B822" s="14">
        <v>363.73</v>
      </c>
      <c r="C822" s="383">
        <v>3</v>
      </c>
      <c r="D822" s="383" t="s">
        <v>222</v>
      </c>
    </row>
    <row r="823" spans="1:4" ht="15" x14ac:dyDescent="0.25">
      <c r="A823" s="382">
        <v>44287</v>
      </c>
      <c r="B823" s="14">
        <v>361.93</v>
      </c>
      <c r="C823" s="383">
        <v>4</v>
      </c>
      <c r="D823" s="383" t="s">
        <v>223</v>
      </c>
    </row>
    <row r="824" spans="1:4" ht="15" x14ac:dyDescent="0.25">
      <c r="A824" s="382">
        <v>44288</v>
      </c>
      <c r="B824" s="14">
        <v>361.93</v>
      </c>
      <c r="C824" s="383">
        <v>5</v>
      </c>
      <c r="D824" s="383" t="s">
        <v>224</v>
      </c>
    </row>
    <row r="825" spans="1:4" ht="15" x14ac:dyDescent="0.25">
      <c r="A825" s="382">
        <v>44289</v>
      </c>
      <c r="B825" s="14">
        <v>361.93</v>
      </c>
      <c r="C825" s="383">
        <v>6</v>
      </c>
      <c r="D825" s="383" t="s">
        <v>225</v>
      </c>
    </row>
    <row r="826" spans="1:4" ht="15" x14ac:dyDescent="0.25">
      <c r="A826" s="382">
        <v>44290</v>
      </c>
      <c r="B826" s="14">
        <v>361.93</v>
      </c>
      <c r="C826" s="383">
        <v>7</v>
      </c>
      <c r="D826" s="383" t="s">
        <v>226</v>
      </c>
    </row>
    <row r="827" spans="1:4" ht="15" x14ac:dyDescent="0.25">
      <c r="A827" s="382">
        <v>44291</v>
      </c>
      <c r="B827" s="14">
        <v>361.93</v>
      </c>
      <c r="C827" s="383">
        <v>1</v>
      </c>
      <c r="D827" s="383" t="s">
        <v>220</v>
      </c>
    </row>
    <row r="828" spans="1:4" ht="15" x14ac:dyDescent="0.25">
      <c r="A828" s="382">
        <v>44292</v>
      </c>
      <c r="B828" s="14">
        <v>361.4</v>
      </c>
      <c r="C828" s="383">
        <v>2</v>
      </c>
      <c r="D828" s="383" t="s">
        <v>221</v>
      </c>
    </row>
    <row r="829" spans="1:4" ht="15" x14ac:dyDescent="0.25">
      <c r="A829" s="382">
        <v>44293</v>
      </c>
      <c r="B829" s="14">
        <v>360.45</v>
      </c>
      <c r="C829" s="383">
        <v>3</v>
      </c>
      <c r="D829" s="383" t="s">
        <v>222</v>
      </c>
    </row>
    <row r="830" spans="1:4" ht="15" x14ac:dyDescent="0.25">
      <c r="A830" s="382">
        <v>44294</v>
      </c>
      <c r="B830" s="14">
        <v>358.7</v>
      </c>
      <c r="C830" s="383">
        <v>4</v>
      </c>
      <c r="D830" s="383" t="s">
        <v>223</v>
      </c>
    </row>
    <row r="831" spans="1:4" ht="15" x14ac:dyDescent="0.25">
      <c r="A831" s="382">
        <v>44295</v>
      </c>
      <c r="B831" s="14">
        <v>358.67</v>
      </c>
      <c r="C831" s="383">
        <v>5</v>
      </c>
      <c r="D831" s="383" t="s">
        <v>224</v>
      </c>
    </row>
    <row r="832" spans="1:4" ht="15" x14ac:dyDescent="0.25">
      <c r="A832" s="382">
        <v>44296</v>
      </c>
      <c r="B832" s="14">
        <v>358.67</v>
      </c>
      <c r="C832" s="383">
        <v>6</v>
      </c>
      <c r="D832" s="383" t="s">
        <v>225</v>
      </c>
    </row>
    <row r="833" spans="1:4" ht="15" x14ac:dyDescent="0.25">
      <c r="A833" s="382">
        <v>44297</v>
      </c>
      <c r="B833" s="14">
        <v>358.67</v>
      </c>
      <c r="C833" s="383">
        <v>7</v>
      </c>
      <c r="D833" s="383" t="s">
        <v>226</v>
      </c>
    </row>
    <row r="834" spans="1:4" ht="15" x14ac:dyDescent="0.25">
      <c r="A834" s="382">
        <v>44298</v>
      </c>
      <c r="B834" s="14">
        <v>357.09</v>
      </c>
      <c r="C834" s="383">
        <v>1</v>
      </c>
      <c r="D834" s="383" t="s">
        <v>220</v>
      </c>
    </row>
    <row r="835" spans="1:4" ht="15" x14ac:dyDescent="0.25">
      <c r="A835" s="382">
        <v>44299</v>
      </c>
      <c r="B835" s="14">
        <v>358.57</v>
      </c>
      <c r="C835" s="383">
        <v>2</v>
      </c>
      <c r="D835" s="383" t="s">
        <v>221</v>
      </c>
    </row>
    <row r="836" spans="1:4" ht="15" x14ac:dyDescent="0.25">
      <c r="A836" s="382">
        <v>44300</v>
      </c>
      <c r="B836" s="14">
        <v>358.94</v>
      </c>
      <c r="C836" s="383">
        <v>3</v>
      </c>
      <c r="D836" s="383" t="s">
        <v>222</v>
      </c>
    </row>
    <row r="837" spans="1:4" ht="15" x14ac:dyDescent="0.25">
      <c r="A837" s="382">
        <v>44301</v>
      </c>
      <c r="B837" s="14">
        <v>358.91</v>
      </c>
      <c r="C837" s="383">
        <v>4</v>
      </c>
      <c r="D837" s="383" t="s">
        <v>223</v>
      </c>
    </row>
    <row r="838" spans="1:4" ht="15" x14ac:dyDescent="0.25">
      <c r="A838" s="382">
        <v>44302</v>
      </c>
      <c r="B838" s="14">
        <v>360.84</v>
      </c>
      <c r="C838" s="383">
        <v>5</v>
      </c>
      <c r="D838" s="383" t="s">
        <v>224</v>
      </c>
    </row>
    <row r="839" spans="1:4" ht="15" x14ac:dyDescent="0.25">
      <c r="A839" s="382">
        <v>44303</v>
      </c>
      <c r="B839" s="14">
        <v>360.84</v>
      </c>
      <c r="C839" s="383">
        <v>6</v>
      </c>
      <c r="D839" s="383" t="s">
        <v>225</v>
      </c>
    </row>
    <row r="840" spans="1:4" ht="15" x14ac:dyDescent="0.25">
      <c r="A840" s="382">
        <v>44304</v>
      </c>
      <c r="B840" s="14">
        <v>360.84</v>
      </c>
      <c r="C840" s="383">
        <v>7</v>
      </c>
      <c r="D840" s="383" t="s">
        <v>226</v>
      </c>
    </row>
    <row r="841" spans="1:4" ht="15" x14ac:dyDescent="0.25">
      <c r="A841" s="382">
        <v>44305</v>
      </c>
      <c r="B841" s="14">
        <v>361.31</v>
      </c>
      <c r="C841" s="383">
        <v>1</v>
      </c>
      <c r="D841" s="383" t="s">
        <v>220</v>
      </c>
    </row>
    <row r="842" spans="1:4" ht="15" x14ac:dyDescent="0.25">
      <c r="A842" s="382">
        <v>44306</v>
      </c>
      <c r="B842" s="14">
        <v>360.97</v>
      </c>
      <c r="C842" s="383">
        <v>2</v>
      </c>
      <c r="D842" s="383" t="s">
        <v>221</v>
      </c>
    </row>
    <row r="843" spans="1:4" ht="15" x14ac:dyDescent="0.25">
      <c r="A843" s="382">
        <v>44307</v>
      </c>
      <c r="B843" s="14">
        <v>362.16</v>
      </c>
      <c r="C843" s="383">
        <v>3</v>
      </c>
      <c r="D843" s="383" t="s">
        <v>222</v>
      </c>
    </row>
    <row r="844" spans="1:4" ht="15" x14ac:dyDescent="0.25">
      <c r="A844" s="382">
        <v>44308</v>
      </c>
      <c r="B844" s="14">
        <v>363.21</v>
      </c>
      <c r="C844" s="383">
        <v>4</v>
      </c>
      <c r="D844" s="383" t="s">
        <v>223</v>
      </c>
    </row>
    <row r="845" spans="1:4" ht="15" x14ac:dyDescent="0.25">
      <c r="A845" s="382">
        <v>44309</v>
      </c>
      <c r="B845" s="14">
        <v>363.4</v>
      </c>
      <c r="C845" s="383">
        <v>5</v>
      </c>
      <c r="D845" s="383" t="s">
        <v>224</v>
      </c>
    </row>
    <row r="846" spans="1:4" ht="15" x14ac:dyDescent="0.25">
      <c r="A846" s="382">
        <v>44310</v>
      </c>
      <c r="B846" s="14">
        <v>363.4</v>
      </c>
      <c r="C846" s="383">
        <v>6</v>
      </c>
      <c r="D846" s="383" t="s">
        <v>225</v>
      </c>
    </row>
    <row r="847" spans="1:4" ht="15" x14ac:dyDescent="0.25">
      <c r="A847" s="382">
        <v>44311</v>
      </c>
      <c r="B847" s="14">
        <v>363.4</v>
      </c>
      <c r="C847" s="383">
        <v>7</v>
      </c>
      <c r="D847" s="383" t="s">
        <v>226</v>
      </c>
    </row>
    <row r="848" spans="1:4" ht="15" x14ac:dyDescent="0.25">
      <c r="A848" s="382">
        <v>44312</v>
      </c>
      <c r="B848" s="14">
        <v>363.85</v>
      </c>
      <c r="C848" s="383">
        <v>1</v>
      </c>
      <c r="D848" s="383" t="s">
        <v>220</v>
      </c>
    </row>
    <row r="849" spans="1:4" ht="15" x14ac:dyDescent="0.25">
      <c r="A849" s="382">
        <v>44313</v>
      </c>
      <c r="B849" s="14">
        <v>363.11</v>
      </c>
      <c r="C849" s="383">
        <v>2</v>
      </c>
      <c r="D849" s="383" t="s">
        <v>221</v>
      </c>
    </row>
    <row r="850" spans="1:4" ht="15" x14ac:dyDescent="0.25">
      <c r="A850" s="382">
        <v>44314</v>
      </c>
      <c r="B850" s="14">
        <v>362.01</v>
      </c>
      <c r="C850" s="383">
        <v>3</v>
      </c>
      <c r="D850" s="383" t="s">
        <v>222</v>
      </c>
    </row>
    <row r="851" spans="1:4" ht="15" x14ac:dyDescent="0.25">
      <c r="A851" s="382">
        <v>44315</v>
      </c>
      <c r="B851" s="14">
        <v>361.1</v>
      </c>
      <c r="C851" s="383">
        <v>4</v>
      </c>
      <c r="D851" s="383" t="s">
        <v>223</v>
      </c>
    </row>
    <row r="852" spans="1:4" ht="15" x14ac:dyDescent="0.25">
      <c r="A852" s="382">
        <v>44316</v>
      </c>
      <c r="B852" s="14">
        <v>359.59</v>
      </c>
      <c r="C852" s="383">
        <v>5</v>
      </c>
      <c r="D852" s="383" t="s">
        <v>224</v>
      </c>
    </row>
    <row r="853" spans="1:4" ht="15" x14ac:dyDescent="0.25">
      <c r="A853" s="382">
        <v>44317</v>
      </c>
      <c r="B853" s="14">
        <v>359.59</v>
      </c>
      <c r="C853" s="383">
        <v>6</v>
      </c>
      <c r="D853" s="383" t="s">
        <v>225</v>
      </c>
    </row>
    <row r="854" spans="1:4" ht="15" x14ac:dyDescent="0.25">
      <c r="A854" s="382">
        <v>44318</v>
      </c>
      <c r="B854" s="14">
        <v>359.59</v>
      </c>
      <c r="C854" s="383">
        <v>7</v>
      </c>
      <c r="D854" s="383" t="s">
        <v>226</v>
      </c>
    </row>
    <row r="855" spans="1:4" ht="15" x14ac:dyDescent="0.25">
      <c r="A855" s="382">
        <v>44319</v>
      </c>
      <c r="B855" s="14">
        <v>360.21</v>
      </c>
      <c r="C855" s="383">
        <v>1</v>
      </c>
      <c r="D855" s="383" t="s">
        <v>220</v>
      </c>
    </row>
    <row r="856" spans="1:4" ht="15" x14ac:dyDescent="0.25">
      <c r="A856" s="382">
        <v>44320</v>
      </c>
      <c r="B856" s="14">
        <v>360.45</v>
      </c>
      <c r="C856" s="383">
        <v>2</v>
      </c>
      <c r="D856" s="383" t="s">
        <v>221</v>
      </c>
    </row>
    <row r="857" spans="1:4" ht="15" x14ac:dyDescent="0.25">
      <c r="A857" s="382">
        <v>44321</v>
      </c>
      <c r="B857" s="14">
        <v>360.08</v>
      </c>
      <c r="C857" s="383">
        <v>3</v>
      </c>
      <c r="D857" s="383" t="s">
        <v>222</v>
      </c>
    </row>
    <row r="858" spans="1:4" ht="15" x14ac:dyDescent="0.25">
      <c r="A858" s="382">
        <v>44322</v>
      </c>
      <c r="B858" s="14">
        <v>358.72</v>
      </c>
      <c r="C858" s="383">
        <v>4</v>
      </c>
      <c r="D858" s="383" t="s">
        <v>223</v>
      </c>
    </row>
    <row r="859" spans="1:4" ht="15" x14ac:dyDescent="0.25">
      <c r="A859" s="382">
        <v>44323</v>
      </c>
      <c r="B859" s="14">
        <v>358.54</v>
      </c>
      <c r="C859" s="383">
        <v>5</v>
      </c>
      <c r="D859" s="383" t="s">
        <v>224</v>
      </c>
    </row>
    <row r="860" spans="1:4" ht="15" x14ac:dyDescent="0.25">
      <c r="A860" s="382">
        <v>44324</v>
      </c>
      <c r="B860" s="14">
        <v>358.54</v>
      </c>
      <c r="C860" s="383">
        <v>6</v>
      </c>
      <c r="D860" s="383" t="s">
        <v>225</v>
      </c>
    </row>
    <row r="861" spans="1:4" ht="15" x14ac:dyDescent="0.25">
      <c r="A861" s="382">
        <v>44325</v>
      </c>
      <c r="B861" s="14">
        <v>358.54</v>
      </c>
      <c r="C861" s="383">
        <v>7</v>
      </c>
      <c r="D861" s="383" t="s">
        <v>226</v>
      </c>
    </row>
    <row r="862" spans="1:4" ht="15" x14ac:dyDescent="0.25">
      <c r="A862" s="382">
        <v>44326</v>
      </c>
      <c r="B862" s="14">
        <v>358.2</v>
      </c>
      <c r="C862" s="383">
        <v>1</v>
      </c>
      <c r="D862" s="383" t="s">
        <v>220</v>
      </c>
    </row>
    <row r="863" spans="1:4" ht="15" x14ac:dyDescent="0.25">
      <c r="A863" s="382">
        <v>44327</v>
      </c>
      <c r="B863" s="14">
        <v>358.71</v>
      </c>
      <c r="C863" s="383">
        <v>2</v>
      </c>
      <c r="D863" s="383" t="s">
        <v>221</v>
      </c>
    </row>
    <row r="864" spans="1:4" ht="15" x14ac:dyDescent="0.25">
      <c r="A864" s="382">
        <v>44328</v>
      </c>
      <c r="B864" s="14">
        <v>357.81</v>
      </c>
      <c r="C864" s="383">
        <v>3</v>
      </c>
      <c r="D864" s="383" t="s">
        <v>222</v>
      </c>
    </row>
    <row r="865" spans="1:4" ht="15" x14ac:dyDescent="0.25">
      <c r="A865" s="382">
        <v>44329</v>
      </c>
      <c r="B865" s="14">
        <v>356.91</v>
      </c>
      <c r="C865" s="383">
        <v>4</v>
      </c>
      <c r="D865" s="383" t="s">
        <v>223</v>
      </c>
    </row>
    <row r="866" spans="1:4" ht="15" x14ac:dyDescent="0.25">
      <c r="A866" s="382">
        <v>44330</v>
      </c>
      <c r="B866" s="14">
        <v>356.16</v>
      </c>
      <c r="C866" s="383">
        <v>5</v>
      </c>
      <c r="D866" s="383" t="s">
        <v>224</v>
      </c>
    </row>
    <row r="867" spans="1:4" ht="15" x14ac:dyDescent="0.25">
      <c r="A867" s="382">
        <v>44331</v>
      </c>
      <c r="B867" s="14">
        <v>356.16</v>
      </c>
      <c r="C867" s="383">
        <v>6</v>
      </c>
      <c r="D867" s="383" t="s">
        <v>225</v>
      </c>
    </row>
    <row r="868" spans="1:4" ht="15" x14ac:dyDescent="0.25">
      <c r="A868" s="382">
        <v>44332</v>
      </c>
      <c r="B868" s="14">
        <v>356.16</v>
      </c>
      <c r="C868" s="383">
        <v>7</v>
      </c>
      <c r="D868" s="383" t="s">
        <v>226</v>
      </c>
    </row>
    <row r="869" spans="1:4" ht="15" x14ac:dyDescent="0.25">
      <c r="A869" s="382">
        <v>44333</v>
      </c>
      <c r="B869" s="14">
        <v>352.47</v>
      </c>
      <c r="C869" s="383">
        <v>1</v>
      </c>
      <c r="D869" s="383" t="s">
        <v>220</v>
      </c>
    </row>
    <row r="870" spans="1:4" ht="15" x14ac:dyDescent="0.25">
      <c r="A870" s="382">
        <v>44334</v>
      </c>
      <c r="B870" s="14">
        <v>350.99</v>
      </c>
      <c r="C870" s="383">
        <v>2</v>
      </c>
      <c r="D870" s="383" t="s">
        <v>221</v>
      </c>
    </row>
    <row r="871" spans="1:4" ht="15" x14ac:dyDescent="0.25">
      <c r="A871" s="382">
        <v>44335</v>
      </c>
      <c r="B871" s="14">
        <v>351.47</v>
      </c>
      <c r="C871" s="383">
        <v>3</v>
      </c>
      <c r="D871" s="383" t="s">
        <v>222</v>
      </c>
    </row>
    <row r="872" spans="1:4" ht="15" x14ac:dyDescent="0.25">
      <c r="A872" s="382">
        <v>44336</v>
      </c>
      <c r="B872" s="14">
        <v>349.76</v>
      </c>
      <c r="C872" s="383">
        <v>4</v>
      </c>
      <c r="D872" s="383" t="s">
        <v>223</v>
      </c>
    </row>
    <row r="873" spans="1:4" ht="15" x14ac:dyDescent="0.25">
      <c r="A873" s="382">
        <v>44337</v>
      </c>
      <c r="B873" s="14">
        <v>349.51</v>
      </c>
      <c r="C873" s="383">
        <v>5</v>
      </c>
      <c r="D873" s="383" t="s">
        <v>224</v>
      </c>
    </row>
    <row r="874" spans="1:4" ht="15" x14ac:dyDescent="0.25">
      <c r="A874" s="382">
        <v>44338</v>
      </c>
      <c r="B874" s="14">
        <v>349.51</v>
      </c>
      <c r="C874" s="383">
        <v>6</v>
      </c>
      <c r="D874" s="383" t="s">
        <v>225</v>
      </c>
    </row>
    <row r="875" spans="1:4" ht="15" x14ac:dyDescent="0.25">
      <c r="A875" s="382">
        <v>44339</v>
      </c>
      <c r="B875" s="14">
        <v>349.51</v>
      </c>
      <c r="C875" s="383">
        <v>7</v>
      </c>
      <c r="D875" s="383" t="s">
        <v>226</v>
      </c>
    </row>
    <row r="876" spans="1:4" ht="15" x14ac:dyDescent="0.25">
      <c r="A876" s="382">
        <v>44340</v>
      </c>
      <c r="B876" s="14">
        <v>349.51</v>
      </c>
      <c r="C876" s="383">
        <v>1</v>
      </c>
      <c r="D876" s="383" t="s">
        <v>220</v>
      </c>
    </row>
    <row r="877" spans="1:4" ht="15" x14ac:dyDescent="0.25">
      <c r="A877" s="382">
        <v>44341</v>
      </c>
      <c r="B877" s="14">
        <v>348.42</v>
      </c>
      <c r="C877" s="383">
        <v>2</v>
      </c>
      <c r="D877" s="383" t="s">
        <v>221</v>
      </c>
    </row>
    <row r="878" spans="1:4" ht="15" x14ac:dyDescent="0.25">
      <c r="A878" s="382">
        <v>44342</v>
      </c>
      <c r="B878" s="14">
        <v>350.32</v>
      </c>
      <c r="C878" s="383">
        <v>3</v>
      </c>
      <c r="D878" s="383" t="s">
        <v>222</v>
      </c>
    </row>
    <row r="879" spans="1:4" ht="15" x14ac:dyDescent="0.25">
      <c r="A879" s="382">
        <v>44343</v>
      </c>
      <c r="B879" s="14">
        <v>349.16</v>
      </c>
      <c r="C879" s="383">
        <v>4</v>
      </c>
      <c r="D879" s="383" t="s">
        <v>223</v>
      </c>
    </row>
    <row r="880" spans="1:4" ht="15" x14ac:dyDescent="0.25">
      <c r="A880" s="382">
        <v>44344</v>
      </c>
      <c r="B880" s="14">
        <v>348</v>
      </c>
      <c r="C880" s="383">
        <v>5</v>
      </c>
      <c r="D880" s="383" t="s">
        <v>224</v>
      </c>
    </row>
    <row r="881" spans="1:4" ht="15" x14ac:dyDescent="0.25">
      <c r="A881" s="382">
        <v>44345</v>
      </c>
      <c r="B881" s="14">
        <v>348</v>
      </c>
      <c r="C881" s="383">
        <v>6</v>
      </c>
      <c r="D881" s="383" t="s">
        <v>225</v>
      </c>
    </row>
    <row r="882" spans="1:4" ht="15" x14ac:dyDescent="0.25">
      <c r="A882" s="382">
        <v>44346</v>
      </c>
      <c r="B882" s="14">
        <v>348</v>
      </c>
      <c r="C882" s="383">
        <v>7</v>
      </c>
      <c r="D882" s="383" t="s">
        <v>226</v>
      </c>
    </row>
    <row r="883" spans="1:4" ht="15" x14ac:dyDescent="0.25">
      <c r="A883" s="382">
        <v>44347</v>
      </c>
      <c r="B883" s="14">
        <v>348.24</v>
      </c>
      <c r="C883" s="383">
        <v>1</v>
      </c>
      <c r="D883" s="383" t="s">
        <v>220</v>
      </c>
    </row>
    <row r="884" spans="1:4" ht="15" x14ac:dyDescent="0.25">
      <c r="A884" s="382">
        <v>44348</v>
      </c>
      <c r="B884" s="14">
        <v>347.32</v>
      </c>
      <c r="C884" s="383">
        <v>2</v>
      </c>
      <c r="D884" s="383" t="s">
        <v>221</v>
      </c>
    </row>
    <row r="885" spans="1:4" ht="15" x14ac:dyDescent="0.25">
      <c r="A885" s="382">
        <v>44349</v>
      </c>
      <c r="B885" s="14">
        <v>346.38</v>
      </c>
      <c r="C885" s="383">
        <v>3</v>
      </c>
      <c r="D885" s="383" t="s">
        <v>222</v>
      </c>
    </row>
    <row r="886" spans="1:4" ht="15" x14ac:dyDescent="0.25">
      <c r="A886" s="382">
        <v>44350</v>
      </c>
      <c r="B886" s="14">
        <v>346.43</v>
      </c>
      <c r="C886" s="383">
        <v>4</v>
      </c>
      <c r="D886" s="383" t="s">
        <v>223</v>
      </c>
    </row>
    <row r="887" spans="1:4" ht="15" x14ac:dyDescent="0.25">
      <c r="A887" s="382">
        <v>44351</v>
      </c>
      <c r="B887" s="14">
        <v>347.35</v>
      </c>
      <c r="C887" s="383">
        <v>5</v>
      </c>
      <c r="D887" s="383" t="s">
        <v>224</v>
      </c>
    </row>
    <row r="888" spans="1:4" ht="15" x14ac:dyDescent="0.25">
      <c r="A888" s="382">
        <v>44352</v>
      </c>
      <c r="B888" s="14">
        <v>347.35</v>
      </c>
      <c r="C888" s="383">
        <v>6</v>
      </c>
      <c r="D888" s="383" t="s">
        <v>225</v>
      </c>
    </row>
    <row r="889" spans="1:4" ht="15" x14ac:dyDescent="0.25">
      <c r="A889" s="382">
        <v>44353</v>
      </c>
      <c r="B889" s="14">
        <v>347.35</v>
      </c>
      <c r="C889" s="383">
        <v>7</v>
      </c>
      <c r="D889" s="383" t="s">
        <v>226</v>
      </c>
    </row>
    <row r="890" spans="1:4" ht="15" x14ac:dyDescent="0.25">
      <c r="A890" s="382">
        <v>44354</v>
      </c>
      <c r="B890" s="14">
        <v>345.64</v>
      </c>
      <c r="C890" s="383">
        <v>1</v>
      </c>
      <c r="D890" s="383" t="s">
        <v>220</v>
      </c>
    </row>
    <row r="891" spans="1:4" ht="15" x14ac:dyDescent="0.25">
      <c r="A891" s="382">
        <v>44355</v>
      </c>
      <c r="B891" s="14">
        <v>347.37</v>
      </c>
      <c r="C891" s="383">
        <v>2</v>
      </c>
      <c r="D891" s="383" t="s">
        <v>221</v>
      </c>
    </row>
    <row r="892" spans="1:4" ht="15" x14ac:dyDescent="0.25">
      <c r="A892" s="382">
        <v>44356</v>
      </c>
      <c r="B892" s="14">
        <v>347.05</v>
      </c>
      <c r="C892" s="383">
        <v>3</v>
      </c>
      <c r="D892" s="383" t="s">
        <v>222</v>
      </c>
    </row>
    <row r="893" spans="1:4" ht="15" x14ac:dyDescent="0.25">
      <c r="A893" s="382">
        <v>44357</v>
      </c>
      <c r="B893" s="14">
        <v>346.3</v>
      </c>
      <c r="C893" s="383">
        <v>4</v>
      </c>
      <c r="D893" s="383" t="s">
        <v>223</v>
      </c>
    </row>
    <row r="894" spans="1:4" ht="15" x14ac:dyDescent="0.25">
      <c r="A894" s="382">
        <v>44358</v>
      </c>
      <c r="B894" s="14">
        <v>346.08</v>
      </c>
      <c r="C894" s="383">
        <v>5</v>
      </c>
      <c r="D894" s="383" t="s">
        <v>224</v>
      </c>
    </row>
    <row r="895" spans="1:4" ht="15" x14ac:dyDescent="0.25">
      <c r="A895" s="382">
        <v>44359</v>
      </c>
      <c r="B895" s="14">
        <v>346.08</v>
      </c>
      <c r="C895" s="383">
        <v>6</v>
      </c>
      <c r="D895" s="383" t="s">
        <v>225</v>
      </c>
    </row>
    <row r="896" spans="1:4" ht="15" x14ac:dyDescent="0.25">
      <c r="A896" s="382">
        <v>44360</v>
      </c>
      <c r="B896" s="14">
        <v>346.08</v>
      </c>
      <c r="C896" s="383">
        <v>7</v>
      </c>
      <c r="D896" s="383" t="s">
        <v>226</v>
      </c>
    </row>
    <row r="897" spans="1:4" ht="15" x14ac:dyDescent="0.25">
      <c r="A897" s="382">
        <v>44361</v>
      </c>
      <c r="B897" s="14">
        <v>350.14</v>
      </c>
      <c r="C897" s="383">
        <v>1</v>
      </c>
      <c r="D897" s="383" t="s">
        <v>220</v>
      </c>
    </row>
    <row r="898" spans="1:4" ht="15" x14ac:dyDescent="0.25">
      <c r="A898" s="382">
        <v>44362</v>
      </c>
      <c r="B898" s="14">
        <v>351.26</v>
      </c>
      <c r="C898" s="383">
        <v>2</v>
      </c>
      <c r="D898" s="383" t="s">
        <v>221</v>
      </c>
    </row>
    <row r="899" spans="1:4" ht="15" x14ac:dyDescent="0.25">
      <c r="A899" s="382">
        <v>44363</v>
      </c>
      <c r="B899" s="14">
        <v>351.14</v>
      </c>
      <c r="C899" s="383">
        <v>3</v>
      </c>
      <c r="D899" s="383" t="s">
        <v>222</v>
      </c>
    </row>
    <row r="900" spans="1:4" ht="15" x14ac:dyDescent="0.25">
      <c r="A900" s="382">
        <v>44364</v>
      </c>
      <c r="B900" s="14">
        <v>353.79</v>
      </c>
      <c r="C900" s="383">
        <v>4</v>
      </c>
      <c r="D900" s="383" t="s">
        <v>223</v>
      </c>
    </row>
    <row r="901" spans="1:4" ht="15" x14ac:dyDescent="0.25">
      <c r="A901" s="382">
        <v>44365</v>
      </c>
      <c r="B901" s="14">
        <v>355.38</v>
      </c>
      <c r="C901" s="383">
        <v>5</v>
      </c>
      <c r="D901" s="383" t="s">
        <v>224</v>
      </c>
    </row>
    <row r="902" spans="1:4" ht="15" x14ac:dyDescent="0.25">
      <c r="A902" s="382">
        <v>44366</v>
      </c>
      <c r="B902" s="14">
        <v>355.38</v>
      </c>
      <c r="C902" s="383">
        <v>6</v>
      </c>
      <c r="D902" s="383" t="s">
        <v>225</v>
      </c>
    </row>
    <row r="903" spans="1:4" ht="15" x14ac:dyDescent="0.25">
      <c r="A903" s="382">
        <v>44367</v>
      </c>
      <c r="B903" s="14">
        <v>355.38</v>
      </c>
      <c r="C903" s="383">
        <v>7</v>
      </c>
      <c r="D903" s="383" t="s">
        <v>226</v>
      </c>
    </row>
    <row r="904" spans="1:4" ht="15" x14ac:dyDescent="0.25">
      <c r="A904" s="382">
        <v>44368</v>
      </c>
      <c r="B904" s="14">
        <v>354.72</v>
      </c>
      <c r="C904" s="383">
        <v>1</v>
      </c>
      <c r="D904" s="383" t="s">
        <v>220</v>
      </c>
    </row>
    <row r="905" spans="1:4" ht="15" x14ac:dyDescent="0.25">
      <c r="A905" s="382">
        <v>44369</v>
      </c>
      <c r="B905" s="14">
        <v>353.85</v>
      </c>
      <c r="C905" s="383">
        <v>2</v>
      </c>
      <c r="D905" s="383" t="s">
        <v>221</v>
      </c>
    </row>
    <row r="906" spans="1:4" ht="15" x14ac:dyDescent="0.25">
      <c r="A906" s="382">
        <v>44370</v>
      </c>
      <c r="B906" s="14">
        <v>349.28</v>
      </c>
      <c r="C906" s="383">
        <v>3</v>
      </c>
      <c r="D906" s="383" t="s">
        <v>222</v>
      </c>
    </row>
    <row r="907" spans="1:4" ht="15" x14ac:dyDescent="0.25">
      <c r="A907" s="382">
        <v>44371</v>
      </c>
      <c r="B907" s="14">
        <v>349.51</v>
      </c>
      <c r="C907" s="383">
        <v>4</v>
      </c>
      <c r="D907" s="383" t="s">
        <v>223</v>
      </c>
    </row>
    <row r="908" spans="1:4" ht="15" x14ac:dyDescent="0.25">
      <c r="A908" s="382">
        <v>44372</v>
      </c>
      <c r="B908" s="14">
        <v>351.33</v>
      </c>
      <c r="C908" s="383">
        <v>5</v>
      </c>
      <c r="D908" s="383" t="s">
        <v>224</v>
      </c>
    </row>
    <row r="909" spans="1:4" ht="15" x14ac:dyDescent="0.25">
      <c r="A909" s="382">
        <v>44373</v>
      </c>
      <c r="B909" s="14">
        <v>351.33</v>
      </c>
      <c r="C909" s="383">
        <v>6</v>
      </c>
      <c r="D909" s="383" t="s">
        <v>225</v>
      </c>
    </row>
    <row r="910" spans="1:4" ht="15" x14ac:dyDescent="0.25">
      <c r="A910" s="382">
        <v>44374</v>
      </c>
      <c r="B910" s="14">
        <v>351.33</v>
      </c>
      <c r="C910" s="383">
        <v>7</v>
      </c>
      <c r="D910" s="383" t="s">
        <v>226</v>
      </c>
    </row>
    <row r="911" spans="1:4" ht="15" x14ac:dyDescent="0.25">
      <c r="A911" s="382">
        <v>44375</v>
      </c>
      <c r="B911" s="14">
        <v>351.1</v>
      </c>
      <c r="C911" s="383">
        <v>1</v>
      </c>
      <c r="D911" s="383" t="s">
        <v>220</v>
      </c>
    </row>
    <row r="912" spans="1:4" ht="15" x14ac:dyDescent="0.25">
      <c r="A912" s="382">
        <v>44376</v>
      </c>
      <c r="B912" s="14">
        <v>351.13</v>
      </c>
      <c r="C912" s="383">
        <v>2</v>
      </c>
      <c r="D912" s="383" t="s">
        <v>221</v>
      </c>
    </row>
    <row r="913" spans="1:4" ht="15" x14ac:dyDescent="0.25">
      <c r="A913" s="382">
        <v>44377</v>
      </c>
      <c r="B913" s="14">
        <v>351.9</v>
      </c>
      <c r="C913" s="383">
        <v>3</v>
      </c>
      <c r="D913" s="383" t="s">
        <v>222</v>
      </c>
    </row>
    <row r="914" spans="1:4" ht="15" x14ac:dyDescent="0.25">
      <c r="A914" s="382">
        <v>44378</v>
      </c>
      <c r="B914" s="14">
        <v>351.31</v>
      </c>
      <c r="C914" s="383">
        <v>4</v>
      </c>
      <c r="D914" s="383" t="s">
        <v>223</v>
      </c>
    </row>
    <row r="915" spans="1:4" ht="15" x14ac:dyDescent="0.25">
      <c r="A915" s="382">
        <v>44379</v>
      </c>
      <c r="B915" s="14">
        <v>351.76</v>
      </c>
      <c r="C915" s="383">
        <v>5</v>
      </c>
      <c r="D915" s="383" t="s">
        <v>224</v>
      </c>
    </row>
    <row r="916" spans="1:4" ht="15" x14ac:dyDescent="0.25">
      <c r="A916" s="382">
        <v>44380</v>
      </c>
      <c r="B916" s="14">
        <v>351.76</v>
      </c>
      <c r="C916" s="383">
        <v>6</v>
      </c>
      <c r="D916" s="383" t="s">
        <v>225</v>
      </c>
    </row>
    <row r="917" spans="1:4" ht="15" x14ac:dyDescent="0.25">
      <c r="A917" s="382">
        <v>44381</v>
      </c>
      <c r="B917" s="14">
        <v>351.76</v>
      </c>
      <c r="C917" s="383">
        <v>7</v>
      </c>
      <c r="D917" s="383" t="s">
        <v>226</v>
      </c>
    </row>
    <row r="918" spans="1:4" ht="15" x14ac:dyDescent="0.25">
      <c r="A918" s="382">
        <v>44382</v>
      </c>
      <c r="B918" s="14">
        <v>351.44</v>
      </c>
      <c r="C918" s="383">
        <v>1</v>
      </c>
      <c r="D918" s="383" t="s">
        <v>220</v>
      </c>
    </row>
    <row r="919" spans="1:4" ht="15" x14ac:dyDescent="0.25">
      <c r="A919" s="382">
        <v>44383</v>
      </c>
      <c r="B919" s="14">
        <v>353.54</v>
      </c>
      <c r="C919" s="383">
        <v>2</v>
      </c>
      <c r="D919" s="383" t="s">
        <v>221</v>
      </c>
    </row>
    <row r="920" spans="1:4" ht="15" x14ac:dyDescent="0.25">
      <c r="A920" s="382">
        <v>44384</v>
      </c>
      <c r="B920" s="14">
        <v>354.33</v>
      </c>
      <c r="C920" s="383">
        <v>3</v>
      </c>
      <c r="D920" s="383" t="s">
        <v>222</v>
      </c>
    </row>
    <row r="921" spans="1:4" ht="15" x14ac:dyDescent="0.25">
      <c r="A921" s="382">
        <v>44385</v>
      </c>
      <c r="B921" s="14">
        <v>358.1</v>
      </c>
      <c r="C921" s="383">
        <v>4</v>
      </c>
      <c r="D921" s="383" t="s">
        <v>223</v>
      </c>
    </row>
    <row r="922" spans="1:4" ht="15" x14ac:dyDescent="0.25">
      <c r="A922" s="382">
        <v>44386</v>
      </c>
      <c r="B922" s="14">
        <v>355.98</v>
      </c>
      <c r="C922" s="383">
        <v>5</v>
      </c>
      <c r="D922" s="383" t="s">
        <v>224</v>
      </c>
    </row>
    <row r="923" spans="1:4" ht="15" x14ac:dyDescent="0.25">
      <c r="A923" s="382">
        <v>44387</v>
      </c>
      <c r="B923" s="14">
        <v>355.98</v>
      </c>
      <c r="C923" s="383">
        <v>6</v>
      </c>
      <c r="D923" s="383" t="s">
        <v>225</v>
      </c>
    </row>
    <row r="924" spans="1:4" ht="15" x14ac:dyDescent="0.25">
      <c r="A924" s="382">
        <v>44388</v>
      </c>
      <c r="B924" s="14">
        <v>355.98</v>
      </c>
      <c r="C924" s="383">
        <v>7</v>
      </c>
      <c r="D924" s="383" t="s">
        <v>226</v>
      </c>
    </row>
    <row r="925" spans="1:4" ht="15" x14ac:dyDescent="0.25">
      <c r="A925" s="382">
        <v>44389</v>
      </c>
      <c r="B925" s="14">
        <v>355.34</v>
      </c>
      <c r="C925" s="383">
        <v>1</v>
      </c>
      <c r="D925" s="383" t="s">
        <v>220</v>
      </c>
    </row>
    <row r="926" spans="1:4" ht="15" x14ac:dyDescent="0.25">
      <c r="A926" s="382">
        <v>44390</v>
      </c>
      <c r="B926" s="14">
        <v>356.35</v>
      </c>
      <c r="C926" s="383">
        <v>2</v>
      </c>
      <c r="D926" s="383" t="s">
        <v>221</v>
      </c>
    </row>
    <row r="927" spans="1:4" ht="15" x14ac:dyDescent="0.25">
      <c r="A927" s="382">
        <v>44391</v>
      </c>
      <c r="B927" s="14">
        <v>358.65</v>
      </c>
      <c r="C927" s="383">
        <v>3</v>
      </c>
      <c r="D927" s="383" t="s">
        <v>222</v>
      </c>
    </row>
    <row r="928" spans="1:4" ht="15" x14ac:dyDescent="0.25">
      <c r="A928" s="382">
        <v>44392</v>
      </c>
      <c r="B928" s="14">
        <v>358.94</v>
      </c>
      <c r="C928" s="383">
        <v>4</v>
      </c>
      <c r="D928" s="383" t="s">
        <v>223</v>
      </c>
    </row>
    <row r="929" spans="1:4" ht="15" x14ac:dyDescent="0.25">
      <c r="A929" s="382">
        <v>44393</v>
      </c>
      <c r="B929" s="14">
        <v>359.29</v>
      </c>
      <c r="C929" s="383">
        <v>5</v>
      </c>
      <c r="D929" s="383" t="s">
        <v>224</v>
      </c>
    </row>
    <row r="930" spans="1:4" ht="15" x14ac:dyDescent="0.25">
      <c r="A930" s="382">
        <v>44394</v>
      </c>
      <c r="B930" s="14">
        <v>359.29</v>
      </c>
      <c r="C930" s="383">
        <v>6</v>
      </c>
      <c r="D930" s="383" t="s">
        <v>225</v>
      </c>
    </row>
    <row r="931" spans="1:4" ht="15" x14ac:dyDescent="0.25">
      <c r="A931" s="382">
        <v>44395</v>
      </c>
      <c r="B931" s="14">
        <v>359.29</v>
      </c>
      <c r="C931" s="383">
        <v>7</v>
      </c>
      <c r="D931" s="383" t="s">
        <v>226</v>
      </c>
    </row>
    <row r="932" spans="1:4" ht="15" x14ac:dyDescent="0.25">
      <c r="A932" s="382">
        <v>44396</v>
      </c>
      <c r="B932" s="14">
        <v>360.09</v>
      </c>
      <c r="C932" s="383">
        <v>1</v>
      </c>
      <c r="D932" s="383" t="s">
        <v>220</v>
      </c>
    </row>
    <row r="933" spans="1:4" ht="15" x14ac:dyDescent="0.25">
      <c r="A933" s="382">
        <v>44397</v>
      </c>
      <c r="B933" s="14">
        <v>359.55</v>
      </c>
      <c r="C933" s="383">
        <v>2</v>
      </c>
      <c r="D933" s="383" t="s">
        <v>221</v>
      </c>
    </row>
    <row r="934" spans="1:4" ht="15" x14ac:dyDescent="0.25">
      <c r="A934" s="382">
        <v>44398</v>
      </c>
      <c r="B934" s="14">
        <v>359.73</v>
      </c>
      <c r="C934" s="383">
        <v>3</v>
      </c>
      <c r="D934" s="383" t="s">
        <v>222</v>
      </c>
    </row>
    <row r="935" spans="1:4" ht="15" x14ac:dyDescent="0.25">
      <c r="A935" s="382">
        <v>44399</v>
      </c>
      <c r="B935" s="14">
        <v>359.01</v>
      </c>
      <c r="C935" s="383">
        <v>4</v>
      </c>
      <c r="D935" s="383" t="s">
        <v>223</v>
      </c>
    </row>
    <row r="936" spans="1:4" ht="15" x14ac:dyDescent="0.25">
      <c r="A936" s="382">
        <v>44400</v>
      </c>
      <c r="B936" s="14">
        <v>358.76</v>
      </c>
      <c r="C936" s="383">
        <v>5</v>
      </c>
      <c r="D936" s="383" t="s">
        <v>224</v>
      </c>
    </row>
    <row r="937" spans="1:4" ht="15" x14ac:dyDescent="0.25">
      <c r="A937" s="382">
        <v>44401</v>
      </c>
      <c r="B937" s="14">
        <v>358.76</v>
      </c>
      <c r="C937" s="383">
        <v>6</v>
      </c>
      <c r="D937" s="383" t="s">
        <v>225</v>
      </c>
    </row>
    <row r="938" spans="1:4" ht="15" x14ac:dyDescent="0.25">
      <c r="A938" s="382">
        <v>44402</v>
      </c>
      <c r="B938" s="14">
        <v>358.76</v>
      </c>
      <c r="C938" s="383">
        <v>7</v>
      </c>
      <c r="D938" s="383" t="s">
        <v>226</v>
      </c>
    </row>
    <row r="939" spans="1:4" ht="15" x14ac:dyDescent="0.25">
      <c r="A939" s="382">
        <v>44403</v>
      </c>
      <c r="B939" s="14">
        <v>361.48</v>
      </c>
      <c r="C939" s="383">
        <v>1</v>
      </c>
      <c r="D939" s="383" t="s">
        <v>220</v>
      </c>
    </row>
    <row r="940" spans="1:4" ht="15" x14ac:dyDescent="0.25">
      <c r="A940" s="382">
        <v>44404</v>
      </c>
      <c r="B940" s="14">
        <v>361.8</v>
      </c>
      <c r="C940" s="383">
        <v>2</v>
      </c>
      <c r="D940" s="383" t="s">
        <v>221</v>
      </c>
    </row>
    <row r="941" spans="1:4" ht="15" x14ac:dyDescent="0.25">
      <c r="A941" s="382">
        <v>44405</v>
      </c>
      <c r="B941" s="14">
        <v>359.25</v>
      </c>
      <c r="C941" s="383">
        <v>3</v>
      </c>
      <c r="D941" s="383" t="s">
        <v>222</v>
      </c>
    </row>
    <row r="942" spans="1:4" ht="15" x14ac:dyDescent="0.25">
      <c r="A942" s="382">
        <v>44406</v>
      </c>
      <c r="B942" s="14">
        <v>358.81</v>
      </c>
      <c r="C942" s="383">
        <v>4</v>
      </c>
      <c r="D942" s="383" t="s">
        <v>223</v>
      </c>
    </row>
    <row r="943" spans="1:4" ht="15" x14ac:dyDescent="0.25">
      <c r="A943" s="382">
        <v>44407</v>
      </c>
      <c r="B943" s="14">
        <v>357.62</v>
      </c>
      <c r="C943" s="383">
        <v>5</v>
      </c>
      <c r="D943" s="383" t="s">
        <v>224</v>
      </c>
    </row>
    <row r="944" spans="1:4" ht="15" x14ac:dyDescent="0.25">
      <c r="A944" s="382">
        <v>44408</v>
      </c>
      <c r="B944" s="14">
        <v>357.62</v>
      </c>
      <c r="C944" s="383">
        <v>6</v>
      </c>
      <c r="D944" s="383" t="s">
        <v>225</v>
      </c>
    </row>
    <row r="945" spans="1:4" ht="15" x14ac:dyDescent="0.25">
      <c r="A945" s="382">
        <v>44409</v>
      </c>
      <c r="B945" s="14">
        <v>357.62</v>
      </c>
      <c r="C945" s="383">
        <v>7</v>
      </c>
      <c r="D945" s="383" t="s">
        <v>226</v>
      </c>
    </row>
    <row r="946" spans="1:4" ht="15" x14ac:dyDescent="0.25">
      <c r="A946" s="382">
        <v>44410</v>
      </c>
      <c r="B946" s="14">
        <v>356.85</v>
      </c>
      <c r="C946" s="383">
        <v>1</v>
      </c>
      <c r="D946" s="383" t="s">
        <v>220</v>
      </c>
    </row>
    <row r="947" spans="1:4" ht="15" x14ac:dyDescent="0.25">
      <c r="A947" s="382">
        <v>44411</v>
      </c>
      <c r="B947" s="14">
        <v>355.16</v>
      </c>
      <c r="C947" s="383">
        <v>2</v>
      </c>
      <c r="D947" s="383" t="s">
        <v>221</v>
      </c>
    </row>
    <row r="948" spans="1:4" ht="15" x14ac:dyDescent="0.25">
      <c r="A948" s="382">
        <v>44412</v>
      </c>
      <c r="B948" s="14">
        <v>354.8</v>
      </c>
      <c r="C948" s="383">
        <v>3</v>
      </c>
      <c r="D948" s="383" t="s">
        <v>222</v>
      </c>
    </row>
    <row r="949" spans="1:4" ht="15" x14ac:dyDescent="0.25">
      <c r="A949" s="382">
        <v>44413</v>
      </c>
      <c r="B949" s="14">
        <v>354.07</v>
      </c>
      <c r="C949" s="383">
        <v>4</v>
      </c>
      <c r="D949" s="383" t="s">
        <v>223</v>
      </c>
    </row>
    <row r="950" spans="1:4" ht="15" x14ac:dyDescent="0.25">
      <c r="A950" s="382">
        <v>44414</v>
      </c>
      <c r="B950" s="14">
        <v>353.07</v>
      </c>
      <c r="C950" s="383">
        <v>5</v>
      </c>
      <c r="D950" s="383" t="s">
        <v>224</v>
      </c>
    </row>
    <row r="951" spans="1:4" ht="15" x14ac:dyDescent="0.25">
      <c r="A951" s="382">
        <v>44415</v>
      </c>
      <c r="B951" s="14">
        <v>353.07</v>
      </c>
      <c r="C951" s="383">
        <v>6</v>
      </c>
      <c r="D951" s="383" t="s">
        <v>225</v>
      </c>
    </row>
    <row r="952" spans="1:4" ht="15" x14ac:dyDescent="0.25">
      <c r="A952" s="382">
        <v>44416</v>
      </c>
      <c r="B952" s="14">
        <v>353.07</v>
      </c>
      <c r="C952" s="383">
        <v>7</v>
      </c>
      <c r="D952" s="383" t="s">
        <v>226</v>
      </c>
    </row>
    <row r="953" spans="1:4" ht="15" x14ac:dyDescent="0.25">
      <c r="A953" s="382">
        <v>44417</v>
      </c>
      <c r="B953" s="14">
        <v>354.46</v>
      </c>
      <c r="C953" s="383">
        <v>1</v>
      </c>
      <c r="D953" s="383" t="s">
        <v>220</v>
      </c>
    </row>
    <row r="954" spans="1:4" ht="15" x14ac:dyDescent="0.25">
      <c r="A954" s="382">
        <v>44418</v>
      </c>
      <c r="B954" s="14">
        <v>352.58</v>
      </c>
      <c r="C954" s="383">
        <v>2</v>
      </c>
      <c r="D954" s="383" t="s">
        <v>221</v>
      </c>
    </row>
    <row r="955" spans="1:4" ht="15" x14ac:dyDescent="0.25">
      <c r="A955" s="382">
        <v>44419</v>
      </c>
      <c r="B955" s="14">
        <v>354.73</v>
      </c>
      <c r="C955" s="383">
        <v>3</v>
      </c>
      <c r="D955" s="383" t="s">
        <v>222</v>
      </c>
    </row>
    <row r="956" spans="1:4" ht="15" x14ac:dyDescent="0.25">
      <c r="A956" s="382">
        <v>44420</v>
      </c>
      <c r="B956" s="14">
        <v>353.21</v>
      </c>
      <c r="C956" s="383">
        <v>4</v>
      </c>
      <c r="D956" s="383" t="s">
        <v>223</v>
      </c>
    </row>
    <row r="957" spans="1:4" ht="15" x14ac:dyDescent="0.25">
      <c r="A957" s="382">
        <v>44421</v>
      </c>
      <c r="B957" s="14">
        <v>352.69</v>
      </c>
      <c r="C957" s="383">
        <v>5</v>
      </c>
      <c r="D957" s="383" t="s">
        <v>224</v>
      </c>
    </row>
    <row r="958" spans="1:4" ht="15" x14ac:dyDescent="0.25">
      <c r="A958" s="382">
        <v>44422</v>
      </c>
      <c r="B958" s="14">
        <v>352.69</v>
      </c>
      <c r="C958" s="383">
        <v>6</v>
      </c>
      <c r="D958" s="383" t="s">
        <v>225</v>
      </c>
    </row>
    <row r="959" spans="1:4" ht="15" x14ac:dyDescent="0.25">
      <c r="A959" s="382">
        <v>44423</v>
      </c>
      <c r="B959" s="14">
        <v>352.69</v>
      </c>
      <c r="C959" s="383">
        <v>7</v>
      </c>
      <c r="D959" s="383" t="s">
        <v>226</v>
      </c>
    </row>
    <row r="960" spans="1:4" ht="15" x14ac:dyDescent="0.25">
      <c r="A960" s="382">
        <v>44424</v>
      </c>
      <c r="B960" s="14">
        <v>351.86</v>
      </c>
      <c r="C960" s="383">
        <v>1</v>
      </c>
      <c r="D960" s="383" t="s">
        <v>220</v>
      </c>
    </row>
    <row r="961" spans="1:4" ht="15" x14ac:dyDescent="0.25">
      <c r="A961" s="382">
        <v>44425</v>
      </c>
      <c r="B961" s="14">
        <v>351.93</v>
      </c>
      <c r="C961" s="383">
        <v>2</v>
      </c>
      <c r="D961" s="383" t="s">
        <v>221</v>
      </c>
    </row>
    <row r="962" spans="1:4" ht="15" x14ac:dyDescent="0.25">
      <c r="A962" s="382">
        <v>44426</v>
      </c>
      <c r="B962" s="14">
        <v>351.13</v>
      </c>
      <c r="C962" s="383">
        <v>3</v>
      </c>
      <c r="D962" s="383" t="s">
        <v>222</v>
      </c>
    </row>
    <row r="963" spans="1:4" ht="15" x14ac:dyDescent="0.25">
      <c r="A963" s="382">
        <v>44427</v>
      </c>
      <c r="B963" s="14">
        <v>351.48</v>
      </c>
      <c r="C963" s="383">
        <v>4</v>
      </c>
      <c r="D963" s="383" t="s">
        <v>223</v>
      </c>
    </row>
    <row r="964" spans="1:4" ht="15" x14ac:dyDescent="0.25">
      <c r="A964" s="382">
        <v>44428</v>
      </c>
      <c r="B964" s="14">
        <v>351.48</v>
      </c>
      <c r="C964" s="383">
        <v>5</v>
      </c>
      <c r="D964" s="383" t="s">
        <v>224</v>
      </c>
    </row>
    <row r="965" spans="1:4" ht="15" x14ac:dyDescent="0.25">
      <c r="A965" s="382">
        <v>44429</v>
      </c>
      <c r="B965" s="14">
        <v>351.48</v>
      </c>
      <c r="C965" s="383">
        <v>6</v>
      </c>
      <c r="D965" s="383" t="s">
        <v>225</v>
      </c>
    </row>
    <row r="966" spans="1:4" ht="15" x14ac:dyDescent="0.25">
      <c r="A966" s="382">
        <v>44430</v>
      </c>
      <c r="B966" s="14">
        <v>351.48</v>
      </c>
      <c r="C966" s="383">
        <v>7</v>
      </c>
      <c r="D966" s="383" t="s">
        <v>226</v>
      </c>
    </row>
    <row r="967" spans="1:4" ht="15" x14ac:dyDescent="0.25">
      <c r="A967" s="382">
        <v>44431</v>
      </c>
      <c r="B967" s="14">
        <v>350.07</v>
      </c>
      <c r="C967" s="383">
        <v>1</v>
      </c>
      <c r="D967" s="383" t="s">
        <v>220</v>
      </c>
    </row>
    <row r="968" spans="1:4" ht="15" x14ac:dyDescent="0.25">
      <c r="A968" s="382">
        <v>44432</v>
      </c>
      <c r="B968" s="14">
        <v>349.17</v>
      </c>
      <c r="C968" s="383">
        <v>2</v>
      </c>
      <c r="D968" s="383" t="s">
        <v>221</v>
      </c>
    </row>
    <row r="969" spans="1:4" ht="15" x14ac:dyDescent="0.25">
      <c r="A969" s="382">
        <v>44433</v>
      </c>
      <c r="B969" s="14">
        <v>347.35</v>
      </c>
      <c r="C969" s="383">
        <v>3</v>
      </c>
      <c r="D969" s="383" t="s">
        <v>222</v>
      </c>
    </row>
    <row r="970" spans="1:4" ht="15" x14ac:dyDescent="0.25">
      <c r="A970" s="382">
        <v>44434</v>
      </c>
      <c r="B970" s="14">
        <v>348.83</v>
      </c>
      <c r="C970" s="383">
        <v>4</v>
      </c>
      <c r="D970" s="383" t="s">
        <v>223</v>
      </c>
    </row>
    <row r="971" spans="1:4" ht="15" x14ac:dyDescent="0.25">
      <c r="A971" s="382">
        <v>44435</v>
      </c>
      <c r="B971" s="14">
        <v>350.73</v>
      </c>
      <c r="C971" s="383">
        <v>5</v>
      </c>
      <c r="D971" s="383" t="s">
        <v>224</v>
      </c>
    </row>
    <row r="972" spans="1:4" ht="15" x14ac:dyDescent="0.25">
      <c r="A972" s="382">
        <v>44436</v>
      </c>
      <c r="B972" s="14">
        <v>350.73</v>
      </c>
      <c r="C972" s="383">
        <v>6</v>
      </c>
      <c r="D972" s="383" t="s">
        <v>225</v>
      </c>
    </row>
    <row r="973" spans="1:4" ht="15" x14ac:dyDescent="0.25">
      <c r="A973" s="382">
        <v>44437</v>
      </c>
      <c r="B973" s="14">
        <v>350.73</v>
      </c>
      <c r="C973" s="383">
        <v>7</v>
      </c>
      <c r="D973" s="383" t="s">
        <v>226</v>
      </c>
    </row>
    <row r="974" spans="1:4" ht="15" x14ac:dyDescent="0.25">
      <c r="A974" s="382">
        <v>44438</v>
      </c>
      <c r="B974" s="14">
        <v>348.25</v>
      </c>
      <c r="C974" s="383">
        <v>1</v>
      </c>
      <c r="D974" s="383" t="s">
        <v>220</v>
      </c>
    </row>
    <row r="975" spans="1:4" ht="15" x14ac:dyDescent="0.25">
      <c r="A975" s="382">
        <v>44439</v>
      </c>
      <c r="B975" s="14">
        <v>348.48</v>
      </c>
      <c r="C975" s="383">
        <v>2</v>
      </c>
      <c r="D975" s="383" t="s">
        <v>221</v>
      </c>
    </row>
    <row r="976" spans="1:4" ht="15" x14ac:dyDescent="0.25">
      <c r="A976" s="382">
        <v>44440</v>
      </c>
      <c r="B976" s="14">
        <v>348.43</v>
      </c>
      <c r="C976" s="383">
        <v>3</v>
      </c>
      <c r="D976" s="383" t="s">
        <v>222</v>
      </c>
    </row>
    <row r="977" spans="1:4" ht="15" x14ac:dyDescent="0.25">
      <c r="A977" s="382">
        <v>44441</v>
      </c>
      <c r="B977" s="14">
        <v>347.15</v>
      </c>
      <c r="C977" s="383">
        <v>4</v>
      </c>
      <c r="D977" s="383" t="s">
        <v>223</v>
      </c>
    </row>
    <row r="978" spans="1:4" ht="15" x14ac:dyDescent="0.25">
      <c r="A978" s="382">
        <v>44442</v>
      </c>
      <c r="B978" s="14">
        <v>348.49</v>
      </c>
      <c r="C978" s="383">
        <v>5</v>
      </c>
      <c r="D978" s="383" t="s">
        <v>224</v>
      </c>
    </row>
    <row r="979" spans="1:4" ht="15" x14ac:dyDescent="0.25">
      <c r="A979" s="382">
        <v>44443</v>
      </c>
      <c r="B979" s="14">
        <v>348.49</v>
      </c>
      <c r="C979" s="383">
        <v>6</v>
      </c>
      <c r="D979" s="383" t="s">
        <v>225</v>
      </c>
    </row>
    <row r="980" spans="1:4" ht="15" x14ac:dyDescent="0.25">
      <c r="A980" s="382">
        <v>44444</v>
      </c>
      <c r="B980" s="14">
        <v>348.49</v>
      </c>
      <c r="C980" s="383">
        <v>7</v>
      </c>
      <c r="D980" s="383" t="s">
        <v>226</v>
      </c>
    </row>
    <row r="981" spans="1:4" ht="15" x14ac:dyDescent="0.25">
      <c r="A981" s="382">
        <v>44445</v>
      </c>
      <c r="B981" s="14">
        <v>347.41</v>
      </c>
      <c r="C981" s="383">
        <v>1</v>
      </c>
      <c r="D981" s="383" t="s">
        <v>220</v>
      </c>
    </row>
    <row r="982" spans="1:4" ht="15" x14ac:dyDescent="0.25">
      <c r="A982" s="382">
        <v>44446</v>
      </c>
      <c r="B982" s="14">
        <v>347.79</v>
      </c>
      <c r="C982" s="383">
        <v>2</v>
      </c>
      <c r="D982" s="383" t="s">
        <v>221</v>
      </c>
    </row>
    <row r="983" spans="1:4" ht="15" x14ac:dyDescent="0.25">
      <c r="A983" s="382">
        <v>44447</v>
      </c>
      <c r="B983" s="14">
        <v>349.84</v>
      </c>
      <c r="C983" s="383">
        <v>3</v>
      </c>
      <c r="D983" s="383" t="s">
        <v>222</v>
      </c>
    </row>
    <row r="984" spans="1:4" ht="15" x14ac:dyDescent="0.25">
      <c r="A984" s="382">
        <v>44448</v>
      </c>
      <c r="B984" s="14">
        <v>351.36</v>
      </c>
      <c r="C984" s="383">
        <v>4</v>
      </c>
      <c r="D984" s="383" t="s">
        <v>223</v>
      </c>
    </row>
    <row r="985" spans="1:4" ht="15" x14ac:dyDescent="0.25">
      <c r="A985" s="382">
        <v>44449</v>
      </c>
      <c r="B985" s="14">
        <v>351.1</v>
      </c>
      <c r="C985" s="383">
        <v>5</v>
      </c>
      <c r="D985" s="383" t="s">
        <v>224</v>
      </c>
    </row>
    <row r="986" spans="1:4" ht="15" x14ac:dyDescent="0.25">
      <c r="A986" s="382">
        <v>44450</v>
      </c>
      <c r="B986" s="14">
        <v>351.1</v>
      </c>
      <c r="C986" s="383">
        <v>6</v>
      </c>
      <c r="D986" s="383" t="s">
        <v>225</v>
      </c>
    </row>
    <row r="987" spans="1:4" ht="15" x14ac:dyDescent="0.25">
      <c r="A987" s="382">
        <v>44451</v>
      </c>
      <c r="B987" s="14">
        <v>351.1</v>
      </c>
      <c r="C987" s="383">
        <v>7</v>
      </c>
      <c r="D987" s="383" t="s">
        <v>226</v>
      </c>
    </row>
    <row r="988" spans="1:4" ht="15" x14ac:dyDescent="0.25">
      <c r="A988" s="382">
        <v>44452</v>
      </c>
      <c r="B988" s="14">
        <v>349.77</v>
      </c>
      <c r="C988" s="383">
        <v>1</v>
      </c>
      <c r="D988" s="383" t="s">
        <v>220</v>
      </c>
    </row>
    <row r="989" spans="1:4" ht="15" x14ac:dyDescent="0.25">
      <c r="A989" s="382">
        <v>44453</v>
      </c>
      <c r="B989" s="14">
        <v>349.72</v>
      </c>
      <c r="C989" s="383">
        <v>2</v>
      </c>
      <c r="D989" s="383" t="s">
        <v>221</v>
      </c>
    </row>
    <row r="990" spans="1:4" ht="15" x14ac:dyDescent="0.25">
      <c r="A990" s="382">
        <v>44454</v>
      </c>
      <c r="B990" s="14">
        <v>349.49</v>
      </c>
      <c r="C990" s="383">
        <v>3</v>
      </c>
      <c r="D990" s="383" t="s">
        <v>222</v>
      </c>
    </row>
    <row r="991" spans="1:4" ht="15" x14ac:dyDescent="0.25">
      <c r="A991" s="382">
        <v>44455</v>
      </c>
      <c r="B991" s="14">
        <v>348.9</v>
      </c>
      <c r="C991" s="383">
        <v>4</v>
      </c>
      <c r="D991" s="383" t="s">
        <v>223</v>
      </c>
    </row>
    <row r="992" spans="1:4" ht="15" x14ac:dyDescent="0.25">
      <c r="A992" s="382">
        <v>44456</v>
      </c>
      <c r="B992" s="14">
        <v>351.42</v>
      </c>
      <c r="C992" s="383">
        <v>5</v>
      </c>
      <c r="D992" s="383" t="s">
        <v>224</v>
      </c>
    </row>
    <row r="993" spans="1:4" ht="15" x14ac:dyDescent="0.25">
      <c r="A993" s="382">
        <v>44457</v>
      </c>
      <c r="B993" s="14">
        <v>351.42</v>
      </c>
      <c r="C993" s="383">
        <v>6</v>
      </c>
      <c r="D993" s="383" t="s">
        <v>225</v>
      </c>
    </row>
    <row r="994" spans="1:4" ht="15" x14ac:dyDescent="0.25">
      <c r="A994" s="382">
        <v>44458</v>
      </c>
      <c r="B994" s="14">
        <v>351.42</v>
      </c>
      <c r="C994" s="383">
        <v>7</v>
      </c>
      <c r="D994" s="383" t="s">
        <v>226</v>
      </c>
    </row>
    <row r="995" spans="1:4" ht="15" x14ac:dyDescent="0.25">
      <c r="A995" s="382">
        <v>44459</v>
      </c>
      <c r="B995" s="14">
        <v>353.75</v>
      </c>
      <c r="C995" s="383">
        <v>1</v>
      </c>
      <c r="D995" s="383" t="s">
        <v>220</v>
      </c>
    </row>
    <row r="996" spans="1:4" ht="15" x14ac:dyDescent="0.25">
      <c r="A996" s="382">
        <v>44460</v>
      </c>
      <c r="B996" s="14">
        <v>352.89</v>
      </c>
      <c r="C996" s="383">
        <v>2</v>
      </c>
      <c r="D996" s="383" t="s">
        <v>221</v>
      </c>
    </row>
    <row r="997" spans="1:4" ht="15" x14ac:dyDescent="0.25">
      <c r="A997" s="382">
        <v>44461</v>
      </c>
      <c r="B997" s="14">
        <v>354.3</v>
      </c>
      <c r="C997" s="383">
        <v>3</v>
      </c>
      <c r="D997" s="383" t="s">
        <v>222</v>
      </c>
    </row>
    <row r="998" spans="1:4" ht="15" x14ac:dyDescent="0.25">
      <c r="A998" s="382">
        <v>44462</v>
      </c>
      <c r="B998" s="14">
        <v>355.39</v>
      </c>
      <c r="C998" s="383">
        <v>4</v>
      </c>
      <c r="D998" s="383" t="s">
        <v>223</v>
      </c>
    </row>
    <row r="999" spans="1:4" ht="15" x14ac:dyDescent="0.25">
      <c r="A999" s="382">
        <v>44463</v>
      </c>
      <c r="B999" s="14">
        <v>356.68</v>
      </c>
      <c r="C999" s="383">
        <v>5</v>
      </c>
      <c r="D999" s="383" t="s">
        <v>224</v>
      </c>
    </row>
    <row r="1000" spans="1:4" ht="15" x14ac:dyDescent="0.25">
      <c r="A1000" s="382">
        <v>44464</v>
      </c>
      <c r="B1000" s="14">
        <v>356.68</v>
      </c>
      <c r="C1000" s="383">
        <v>6</v>
      </c>
      <c r="D1000" s="383" t="s">
        <v>225</v>
      </c>
    </row>
    <row r="1001" spans="1:4" ht="15" x14ac:dyDescent="0.25">
      <c r="A1001" s="382">
        <v>44465</v>
      </c>
      <c r="B1001" s="14">
        <v>356.68</v>
      </c>
      <c r="C1001" s="383">
        <v>7</v>
      </c>
      <c r="D1001" s="383" t="s">
        <v>226</v>
      </c>
    </row>
    <row r="1002" spans="1:4" ht="15" x14ac:dyDescent="0.25">
      <c r="A1002" s="382">
        <v>44466</v>
      </c>
      <c r="B1002" s="14">
        <v>357.71</v>
      </c>
      <c r="C1002" s="383">
        <v>1</v>
      </c>
      <c r="D1002" s="383" t="s">
        <v>220</v>
      </c>
    </row>
    <row r="1003" spans="1:4" ht="15" x14ac:dyDescent="0.25">
      <c r="A1003" s="382">
        <v>44467</v>
      </c>
      <c r="B1003" s="14">
        <v>359.41</v>
      </c>
      <c r="C1003" s="383">
        <v>2</v>
      </c>
      <c r="D1003" s="383" t="s">
        <v>221</v>
      </c>
    </row>
    <row r="1004" spans="1:4" ht="15" x14ac:dyDescent="0.25">
      <c r="A1004" s="382">
        <v>44468</v>
      </c>
      <c r="B1004" s="14">
        <v>359.47</v>
      </c>
      <c r="C1004" s="383">
        <v>3</v>
      </c>
      <c r="D1004" s="383" t="s">
        <v>222</v>
      </c>
    </row>
    <row r="1005" spans="1:4" ht="15" x14ac:dyDescent="0.25">
      <c r="A1005" s="382">
        <v>44469</v>
      </c>
      <c r="B1005" s="14">
        <v>360.52</v>
      </c>
      <c r="C1005" s="383">
        <v>4</v>
      </c>
      <c r="D1005" s="383" t="s">
        <v>223</v>
      </c>
    </row>
    <row r="1006" spans="1:4" ht="15" x14ac:dyDescent="0.25">
      <c r="A1006" s="382">
        <v>44470</v>
      </c>
      <c r="B1006" s="14">
        <v>359.21</v>
      </c>
      <c r="C1006" s="383">
        <v>5</v>
      </c>
      <c r="D1006" s="383" t="s">
        <v>224</v>
      </c>
    </row>
    <row r="1007" spans="1:4" ht="15" x14ac:dyDescent="0.25">
      <c r="A1007" s="382">
        <v>44471</v>
      </c>
      <c r="B1007" s="14">
        <v>359.21</v>
      </c>
      <c r="C1007" s="383">
        <v>6</v>
      </c>
      <c r="D1007" s="383" t="s">
        <v>225</v>
      </c>
    </row>
    <row r="1008" spans="1:4" ht="15" x14ac:dyDescent="0.25">
      <c r="A1008" s="382">
        <v>44472</v>
      </c>
      <c r="B1008" s="14">
        <v>359.21</v>
      </c>
      <c r="C1008" s="383">
        <v>7</v>
      </c>
      <c r="D1008" s="383" t="s">
        <v>226</v>
      </c>
    </row>
    <row r="1009" spans="1:4" ht="15" x14ac:dyDescent="0.25">
      <c r="A1009" s="382">
        <v>44473</v>
      </c>
      <c r="B1009" s="14">
        <v>356.21</v>
      </c>
      <c r="C1009" s="383">
        <v>1</v>
      </c>
      <c r="D1009" s="383" t="s">
        <v>220</v>
      </c>
    </row>
    <row r="1010" spans="1:4" ht="15" x14ac:dyDescent="0.25">
      <c r="A1010" s="382">
        <v>44474</v>
      </c>
      <c r="B1010" s="14">
        <v>357.05</v>
      </c>
      <c r="C1010" s="383">
        <v>2</v>
      </c>
      <c r="D1010" s="383" t="s">
        <v>221</v>
      </c>
    </row>
    <row r="1011" spans="1:4" ht="15" x14ac:dyDescent="0.25">
      <c r="A1011" s="382">
        <v>44475</v>
      </c>
      <c r="B1011" s="14">
        <v>359.87</v>
      </c>
      <c r="C1011" s="383">
        <v>3</v>
      </c>
      <c r="D1011" s="383" t="s">
        <v>222</v>
      </c>
    </row>
    <row r="1012" spans="1:4" ht="15" x14ac:dyDescent="0.25">
      <c r="A1012" s="382">
        <v>44476</v>
      </c>
      <c r="B1012" s="14">
        <v>358.42</v>
      </c>
      <c r="C1012" s="383">
        <v>4</v>
      </c>
      <c r="D1012" s="383" t="s">
        <v>223</v>
      </c>
    </row>
    <row r="1013" spans="1:4" ht="15" x14ac:dyDescent="0.25">
      <c r="A1013" s="382">
        <v>44477</v>
      </c>
      <c r="B1013" s="14">
        <v>359.46</v>
      </c>
      <c r="C1013" s="383">
        <v>5</v>
      </c>
      <c r="D1013" s="383" t="s">
        <v>224</v>
      </c>
    </row>
    <row r="1014" spans="1:4" ht="15" x14ac:dyDescent="0.25">
      <c r="A1014" s="382">
        <v>44478</v>
      </c>
      <c r="B1014" s="14">
        <v>359.46</v>
      </c>
      <c r="C1014" s="383">
        <v>6</v>
      </c>
      <c r="D1014" s="383" t="s">
        <v>225</v>
      </c>
    </row>
    <row r="1015" spans="1:4" ht="15" x14ac:dyDescent="0.25">
      <c r="A1015" s="382">
        <v>44479</v>
      </c>
      <c r="B1015" s="14">
        <v>359.46</v>
      </c>
      <c r="C1015" s="383">
        <v>7</v>
      </c>
      <c r="D1015" s="383" t="s">
        <v>226</v>
      </c>
    </row>
    <row r="1016" spans="1:4" ht="15" x14ac:dyDescent="0.25">
      <c r="A1016" s="382">
        <v>44480</v>
      </c>
      <c r="B1016" s="14">
        <v>361.58</v>
      </c>
      <c r="C1016" s="383">
        <v>1</v>
      </c>
      <c r="D1016" s="383" t="s">
        <v>220</v>
      </c>
    </row>
    <row r="1017" spans="1:4" ht="15" x14ac:dyDescent="0.25">
      <c r="A1017" s="382">
        <v>44481</v>
      </c>
      <c r="B1017" s="14">
        <v>359.89</v>
      </c>
      <c r="C1017" s="383">
        <v>2</v>
      </c>
      <c r="D1017" s="383" t="s">
        <v>221</v>
      </c>
    </row>
    <row r="1018" spans="1:4" ht="15" x14ac:dyDescent="0.25">
      <c r="A1018" s="382">
        <v>44482</v>
      </c>
      <c r="B1018" s="14">
        <v>360.34</v>
      </c>
      <c r="C1018" s="383">
        <v>3</v>
      </c>
      <c r="D1018" s="383" t="s">
        <v>222</v>
      </c>
    </row>
    <row r="1019" spans="1:4" ht="15" x14ac:dyDescent="0.25">
      <c r="A1019" s="382">
        <v>44483</v>
      </c>
      <c r="B1019" s="14">
        <v>359.77</v>
      </c>
      <c r="C1019" s="383">
        <v>4</v>
      </c>
      <c r="D1019" s="383" t="s">
        <v>223</v>
      </c>
    </row>
    <row r="1020" spans="1:4" ht="15" x14ac:dyDescent="0.25">
      <c r="A1020" s="382">
        <v>44484</v>
      </c>
      <c r="B1020" s="14">
        <v>359.76</v>
      </c>
      <c r="C1020" s="383">
        <v>5</v>
      </c>
      <c r="D1020" s="383" t="s">
        <v>224</v>
      </c>
    </row>
    <row r="1021" spans="1:4" ht="15" x14ac:dyDescent="0.25">
      <c r="A1021" s="382">
        <v>44485</v>
      </c>
      <c r="B1021" s="14">
        <v>359.76</v>
      </c>
      <c r="C1021" s="383">
        <v>6</v>
      </c>
      <c r="D1021" s="383" t="s">
        <v>225</v>
      </c>
    </row>
    <row r="1022" spans="1:4" ht="15" x14ac:dyDescent="0.25">
      <c r="A1022" s="382">
        <v>44486</v>
      </c>
      <c r="B1022" s="14">
        <v>359.76</v>
      </c>
      <c r="C1022" s="383">
        <v>7</v>
      </c>
      <c r="D1022" s="383" t="s">
        <v>226</v>
      </c>
    </row>
    <row r="1023" spans="1:4" ht="15" x14ac:dyDescent="0.25">
      <c r="A1023" s="382">
        <v>44487</v>
      </c>
      <c r="B1023" s="14">
        <v>360.86</v>
      </c>
      <c r="C1023" s="383">
        <v>1</v>
      </c>
      <c r="D1023" s="383" t="s">
        <v>220</v>
      </c>
    </row>
    <row r="1024" spans="1:4" ht="15" x14ac:dyDescent="0.25">
      <c r="A1024" s="382">
        <v>44488</v>
      </c>
      <c r="B1024" s="14">
        <v>359.99</v>
      </c>
      <c r="C1024" s="383">
        <v>2</v>
      </c>
      <c r="D1024" s="383" t="s">
        <v>221</v>
      </c>
    </row>
    <row r="1025" spans="1:4" ht="15" x14ac:dyDescent="0.25">
      <c r="A1025" s="382">
        <v>44489</v>
      </c>
      <c r="B1025" s="14">
        <v>362.88</v>
      </c>
      <c r="C1025" s="383">
        <v>3</v>
      </c>
      <c r="D1025" s="383" t="s">
        <v>222</v>
      </c>
    </row>
    <row r="1026" spans="1:4" ht="15" x14ac:dyDescent="0.25">
      <c r="A1026" s="382">
        <v>44490</v>
      </c>
      <c r="B1026" s="14">
        <v>361.65</v>
      </c>
      <c r="C1026" s="383">
        <v>4</v>
      </c>
      <c r="D1026" s="383" t="s">
        <v>223</v>
      </c>
    </row>
    <row r="1027" spans="1:4" ht="15" x14ac:dyDescent="0.25">
      <c r="A1027" s="382">
        <v>44491</v>
      </c>
      <c r="B1027" s="14">
        <v>363.24</v>
      </c>
      <c r="C1027" s="383">
        <v>5</v>
      </c>
      <c r="D1027" s="383" t="s">
        <v>224</v>
      </c>
    </row>
    <row r="1028" spans="1:4" ht="15" x14ac:dyDescent="0.25">
      <c r="A1028" s="382">
        <v>44492</v>
      </c>
      <c r="B1028" s="14">
        <v>363.24</v>
      </c>
      <c r="C1028" s="383">
        <v>6</v>
      </c>
      <c r="D1028" s="383" t="s">
        <v>225</v>
      </c>
    </row>
    <row r="1029" spans="1:4" ht="15" x14ac:dyDescent="0.25">
      <c r="A1029" s="382">
        <v>44493</v>
      </c>
      <c r="B1029" s="14">
        <v>363.24</v>
      </c>
      <c r="C1029" s="383">
        <v>7</v>
      </c>
      <c r="D1029" s="383" t="s">
        <v>226</v>
      </c>
    </row>
    <row r="1030" spans="1:4" ht="15" x14ac:dyDescent="0.25">
      <c r="A1030" s="382">
        <v>44494</v>
      </c>
      <c r="B1030" s="14">
        <v>364.46</v>
      </c>
      <c r="C1030" s="383">
        <v>1</v>
      </c>
      <c r="D1030" s="383" t="s">
        <v>220</v>
      </c>
    </row>
    <row r="1031" spans="1:4" ht="15" x14ac:dyDescent="0.25">
      <c r="A1031" s="382">
        <v>44495</v>
      </c>
      <c r="B1031" s="14">
        <v>365.36</v>
      </c>
      <c r="C1031" s="383">
        <v>2</v>
      </c>
      <c r="D1031" s="383" t="s">
        <v>221</v>
      </c>
    </row>
    <row r="1032" spans="1:4" ht="15" x14ac:dyDescent="0.25">
      <c r="A1032" s="382">
        <v>44496</v>
      </c>
      <c r="B1032" s="14">
        <v>365.34</v>
      </c>
      <c r="C1032" s="383">
        <v>3</v>
      </c>
      <c r="D1032" s="383" t="s">
        <v>222</v>
      </c>
    </row>
    <row r="1033" spans="1:4" ht="15" x14ac:dyDescent="0.25">
      <c r="A1033" s="382">
        <v>44497</v>
      </c>
      <c r="B1033" s="14">
        <v>363.84</v>
      </c>
      <c r="C1033" s="383">
        <v>4</v>
      </c>
      <c r="D1033" s="383" t="s">
        <v>223</v>
      </c>
    </row>
    <row r="1034" spans="1:4" ht="15" x14ac:dyDescent="0.25">
      <c r="A1034" s="382">
        <v>44498</v>
      </c>
      <c r="B1034" s="14">
        <v>360.8</v>
      </c>
      <c r="C1034" s="383">
        <v>5</v>
      </c>
      <c r="D1034" s="383" t="s">
        <v>224</v>
      </c>
    </row>
    <row r="1035" spans="1:4" ht="15" x14ac:dyDescent="0.25">
      <c r="A1035" s="382">
        <v>44499</v>
      </c>
      <c r="B1035" s="14">
        <v>360.8</v>
      </c>
      <c r="C1035" s="383">
        <v>6</v>
      </c>
      <c r="D1035" s="383" t="s">
        <v>225</v>
      </c>
    </row>
    <row r="1036" spans="1:4" ht="15" x14ac:dyDescent="0.25">
      <c r="A1036" s="382">
        <v>44500</v>
      </c>
      <c r="B1036" s="14">
        <v>360.8</v>
      </c>
      <c r="C1036" s="383">
        <v>7</v>
      </c>
      <c r="D1036" s="383" t="s">
        <v>226</v>
      </c>
    </row>
    <row r="1037" spans="1:4" ht="15" x14ac:dyDescent="0.25">
      <c r="A1037" s="382">
        <v>44501</v>
      </c>
      <c r="B1037" s="14">
        <v>360.8</v>
      </c>
      <c r="C1037" s="383">
        <v>1</v>
      </c>
      <c r="D1037" s="383" t="s">
        <v>220</v>
      </c>
    </row>
    <row r="1038" spans="1:4" ht="15" x14ac:dyDescent="0.25">
      <c r="A1038" s="382">
        <v>44502</v>
      </c>
      <c r="B1038" s="14">
        <v>360.22</v>
      </c>
      <c r="C1038" s="383">
        <v>2</v>
      </c>
      <c r="D1038" s="383" t="s">
        <v>221</v>
      </c>
    </row>
    <row r="1039" spans="1:4" ht="15" x14ac:dyDescent="0.25">
      <c r="A1039" s="382">
        <v>44503</v>
      </c>
      <c r="B1039" s="14">
        <v>359.09</v>
      </c>
      <c r="C1039" s="383">
        <v>3</v>
      </c>
      <c r="D1039" s="383" t="s">
        <v>222</v>
      </c>
    </row>
    <row r="1040" spans="1:4" ht="15" x14ac:dyDescent="0.25">
      <c r="A1040" s="382">
        <v>44504</v>
      </c>
      <c r="B1040" s="14">
        <v>360.19</v>
      </c>
      <c r="C1040" s="383">
        <v>4</v>
      </c>
      <c r="D1040" s="383" t="s">
        <v>223</v>
      </c>
    </row>
    <row r="1041" spans="1:4" ht="15" x14ac:dyDescent="0.25">
      <c r="A1041" s="382">
        <v>44505</v>
      </c>
      <c r="B1041" s="14">
        <v>359.88</v>
      </c>
      <c r="C1041" s="383">
        <v>5</v>
      </c>
      <c r="D1041" s="383" t="s">
        <v>224</v>
      </c>
    </row>
    <row r="1042" spans="1:4" ht="15" x14ac:dyDescent="0.25">
      <c r="A1042" s="382">
        <v>44506</v>
      </c>
      <c r="B1042" s="14">
        <v>359.88</v>
      </c>
      <c r="C1042" s="383">
        <v>6</v>
      </c>
      <c r="D1042" s="383" t="s">
        <v>225</v>
      </c>
    </row>
    <row r="1043" spans="1:4" ht="15" x14ac:dyDescent="0.25">
      <c r="A1043" s="382">
        <v>44507</v>
      </c>
      <c r="B1043" s="14">
        <v>359.88</v>
      </c>
      <c r="C1043" s="383">
        <v>7</v>
      </c>
      <c r="D1043" s="383" t="s">
        <v>226</v>
      </c>
    </row>
    <row r="1044" spans="1:4" ht="15" x14ac:dyDescent="0.25">
      <c r="A1044" s="382">
        <v>44508</v>
      </c>
      <c r="B1044" s="14">
        <v>359.87</v>
      </c>
      <c r="C1044" s="383">
        <v>1</v>
      </c>
      <c r="D1044" s="383" t="s">
        <v>220</v>
      </c>
    </row>
    <row r="1045" spans="1:4" ht="15" x14ac:dyDescent="0.25">
      <c r="A1045" s="382">
        <v>44509</v>
      </c>
      <c r="B1045" s="14">
        <v>362.23</v>
      </c>
      <c r="C1045" s="383">
        <v>2</v>
      </c>
      <c r="D1045" s="383" t="s">
        <v>221</v>
      </c>
    </row>
    <row r="1046" spans="1:4" ht="15" x14ac:dyDescent="0.25">
      <c r="A1046" s="382">
        <v>44510</v>
      </c>
      <c r="B1046" s="14">
        <v>361.53</v>
      </c>
      <c r="C1046" s="383">
        <v>3</v>
      </c>
      <c r="D1046" s="383" t="s">
        <v>222</v>
      </c>
    </row>
    <row r="1047" spans="1:4" ht="15" x14ac:dyDescent="0.25">
      <c r="A1047" s="382">
        <v>44511</v>
      </c>
      <c r="B1047" s="14">
        <v>365.15</v>
      </c>
      <c r="C1047" s="383">
        <v>4</v>
      </c>
      <c r="D1047" s="383" t="s">
        <v>223</v>
      </c>
    </row>
    <row r="1048" spans="1:4" ht="15" x14ac:dyDescent="0.25">
      <c r="A1048" s="382">
        <v>44512</v>
      </c>
      <c r="B1048" s="14">
        <v>365.43</v>
      </c>
      <c r="C1048" s="383">
        <v>5</v>
      </c>
      <c r="D1048" s="383" t="s">
        <v>224</v>
      </c>
    </row>
    <row r="1049" spans="1:4" ht="15" x14ac:dyDescent="0.25">
      <c r="A1049" s="382">
        <v>44513</v>
      </c>
      <c r="B1049" s="14">
        <v>365.43</v>
      </c>
      <c r="C1049" s="383">
        <v>6</v>
      </c>
      <c r="D1049" s="383" t="s">
        <v>225</v>
      </c>
    </row>
    <row r="1050" spans="1:4" ht="15" x14ac:dyDescent="0.25">
      <c r="A1050" s="382">
        <v>44514</v>
      </c>
      <c r="B1050" s="14">
        <v>365.43</v>
      </c>
      <c r="C1050" s="383">
        <v>7</v>
      </c>
      <c r="D1050" s="383" t="s">
        <v>226</v>
      </c>
    </row>
    <row r="1051" spans="1:4" ht="15" x14ac:dyDescent="0.25">
      <c r="A1051" s="382">
        <v>44515</v>
      </c>
      <c r="B1051" s="14">
        <v>367.08</v>
      </c>
      <c r="C1051" s="383">
        <v>1</v>
      </c>
      <c r="D1051" s="383" t="s">
        <v>220</v>
      </c>
    </row>
    <row r="1052" spans="1:4" ht="15" x14ac:dyDescent="0.25">
      <c r="A1052" s="382">
        <v>44516</v>
      </c>
      <c r="B1052" s="14">
        <v>365.64</v>
      </c>
      <c r="C1052" s="383">
        <v>2</v>
      </c>
      <c r="D1052" s="383" t="s">
        <v>221</v>
      </c>
    </row>
    <row r="1053" spans="1:4" ht="15" x14ac:dyDescent="0.25">
      <c r="A1053" s="382">
        <v>44517</v>
      </c>
      <c r="B1053" s="14">
        <v>365.24</v>
      </c>
      <c r="C1053" s="383">
        <v>3</v>
      </c>
      <c r="D1053" s="383" t="s">
        <v>222</v>
      </c>
    </row>
    <row r="1054" spans="1:4" ht="15" x14ac:dyDescent="0.25">
      <c r="A1054" s="382">
        <v>44518</v>
      </c>
      <c r="B1054" s="14">
        <v>363.66</v>
      </c>
      <c r="C1054" s="383">
        <v>4</v>
      </c>
      <c r="D1054" s="383" t="s">
        <v>223</v>
      </c>
    </row>
    <row r="1055" spans="1:4" ht="15" x14ac:dyDescent="0.25">
      <c r="A1055" s="382">
        <v>44519</v>
      </c>
      <c r="B1055" s="14">
        <v>365.03</v>
      </c>
      <c r="C1055" s="383">
        <v>5</v>
      </c>
      <c r="D1055" s="383" t="s">
        <v>224</v>
      </c>
    </row>
    <row r="1056" spans="1:4" ht="15" x14ac:dyDescent="0.25">
      <c r="A1056" s="382">
        <v>44520</v>
      </c>
      <c r="B1056" s="14">
        <v>365.03</v>
      </c>
      <c r="C1056" s="383">
        <v>6</v>
      </c>
      <c r="D1056" s="383" t="s">
        <v>225</v>
      </c>
    </row>
    <row r="1057" spans="1:4" ht="15" x14ac:dyDescent="0.25">
      <c r="A1057" s="382">
        <v>44521</v>
      </c>
      <c r="B1057" s="14">
        <v>365.03</v>
      </c>
      <c r="C1057" s="383">
        <v>7</v>
      </c>
      <c r="D1057" s="383" t="s">
        <v>226</v>
      </c>
    </row>
    <row r="1058" spans="1:4" ht="15" x14ac:dyDescent="0.25">
      <c r="A1058" s="382">
        <v>44522</v>
      </c>
      <c r="B1058" s="14">
        <v>369.86</v>
      </c>
      <c r="C1058" s="383">
        <v>1</v>
      </c>
      <c r="D1058" s="383" t="s">
        <v>220</v>
      </c>
    </row>
    <row r="1059" spans="1:4" ht="15" x14ac:dyDescent="0.25">
      <c r="A1059" s="382">
        <v>44523</v>
      </c>
      <c r="B1059" s="14">
        <v>371.35</v>
      </c>
      <c r="C1059" s="383">
        <v>2</v>
      </c>
      <c r="D1059" s="383" t="s">
        <v>221</v>
      </c>
    </row>
    <row r="1060" spans="1:4" ht="15" x14ac:dyDescent="0.25">
      <c r="A1060" s="382">
        <v>44524</v>
      </c>
      <c r="B1060" s="14">
        <v>368.29</v>
      </c>
      <c r="C1060" s="383">
        <v>3</v>
      </c>
      <c r="D1060" s="383" t="s">
        <v>222</v>
      </c>
    </row>
    <row r="1061" spans="1:4" ht="15" x14ac:dyDescent="0.25">
      <c r="A1061" s="382">
        <v>44525</v>
      </c>
      <c r="B1061" s="14">
        <v>366.69</v>
      </c>
      <c r="C1061" s="383">
        <v>4</v>
      </c>
      <c r="D1061" s="383" t="s">
        <v>223</v>
      </c>
    </row>
    <row r="1062" spans="1:4" ht="15" x14ac:dyDescent="0.25">
      <c r="A1062" s="382">
        <v>44526</v>
      </c>
      <c r="B1062" s="14">
        <v>367.69</v>
      </c>
      <c r="C1062" s="383">
        <v>5</v>
      </c>
      <c r="D1062" s="383" t="s">
        <v>224</v>
      </c>
    </row>
    <row r="1063" spans="1:4" ht="15" x14ac:dyDescent="0.25">
      <c r="A1063" s="382">
        <v>44527</v>
      </c>
      <c r="B1063" s="14">
        <v>367.69</v>
      </c>
      <c r="C1063" s="383">
        <v>6</v>
      </c>
      <c r="D1063" s="383" t="s">
        <v>225</v>
      </c>
    </row>
    <row r="1064" spans="1:4" ht="15" x14ac:dyDescent="0.25">
      <c r="A1064" s="382">
        <v>44528</v>
      </c>
      <c r="B1064" s="14">
        <v>367.69</v>
      </c>
      <c r="C1064" s="383">
        <v>7</v>
      </c>
      <c r="D1064" s="383" t="s">
        <v>226</v>
      </c>
    </row>
    <row r="1065" spans="1:4" ht="15" x14ac:dyDescent="0.25">
      <c r="A1065" s="382">
        <v>44529</v>
      </c>
      <c r="B1065" s="14">
        <v>368.63</v>
      </c>
      <c r="C1065" s="383">
        <v>1</v>
      </c>
      <c r="D1065" s="383" t="s">
        <v>220</v>
      </c>
    </row>
    <row r="1066" spans="1:4" ht="15" x14ac:dyDescent="0.25">
      <c r="A1066" s="382">
        <v>44530</v>
      </c>
      <c r="B1066" s="14">
        <v>366.83</v>
      </c>
      <c r="C1066" s="383">
        <v>2</v>
      </c>
      <c r="D1066" s="383" t="s">
        <v>221</v>
      </c>
    </row>
    <row r="1067" spans="1:4" ht="15" x14ac:dyDescent="0.25">
      <c r="A1067" s="382">
        <v>44531</v>
      </c>
      <c r="B1067" s="14">
        <v>364.35</v>
      </c>
      <c r="C1067" s="383">
        <v>3</v>
      </c>
      <c r="D1067" s="383" t="s">
        <v>222</v>
      </c>
    </row>
    <row r="1068" spans="1:4" ht="15" x14ac:dyDescent="0.25">
      <c r="A1068" s="382">
        <v>44532</v>
      </c>
      <c r="B1068" s="14">
        <v>362.22</v>
      </c>
      <c r="C1068" s="383">
        <v>4</v>
      </c>
      <c r="D1068" s="383" t="s">
        <v>223</v>
      </c>
    </row>
    <row r="1069" spans="1:4" ht="15" x14ac:dyDescent="0.25">
      <c r="A1069" s="382">
        <v>44533</v>
      </c>
      <c r="B1069" s="14">
        <v>363.51</v>
      </c>
      <c r="C1069" s="383">
        <v>5</v>
      </c>
      <c r="D1069" s="383" t="s">
        <v>224</v>
      </c>
    </row>
    <row r="1070" spans="1:4" ht="15" x14ac:dyDescent="0.25">
      <c r="A1070" s="382">
        <v>44534</v>
      </c>
      <c r="B1070" s="14">
        <v>363.51</v>
      </c>
      <c r="C1070" s="383">
        <v>6</v>
      </c>
      <c r="D1070" s="383" t="s">
        <v>225</v>
      </c>
    </row>
    <row r="1071" spans="1:4" ht="15" x14ac:dyDescent="0.25">
      <c r="A1071" s="382">
        <v>44535</v>
      </c>
      <c r="B1071" s="14">
        <v>363.51</v>
      </c>
      <c r="C1071" s="383">
        <v>7</v>
      </c>
      <c r="D1071" s="383" t="s">
        <v>226</v>
      </c>
    </row>
    <row r="1072" spans="1:4" ht="15" x14ac:dyDescent="0.25">
      <c r="A1072" s="382">
        <v>44536</v>
      </c>
      <c r="B1072" s="14">
        <v>363.94</v>
      </c>
      <c r="C1072" s="383">
        <v>1</v>
      </c>
      <c r="D1072" s="383" t="s">
        <v>220</v>
      </c>
    </row>
    <row r="1073" spans="1:4" ht="15" x14ac:dyDescent="0.25">
      <c r="A1073" s="382">
        <v>44537</v>
      </c>
      <c r="B1073" s="14">
        <v>365.65</v>
      </c>
      <c r="C1073" s="383">
        <v>2</v>
      </c>
      <c r="D1073" s="383" t="s">
        <v>221</v>
      </c>
    </row>
    <row r="1074" spans="1:4" ht="15" x14ac:dyDescent="0.25">
      <c r="A1074" s="382">
        <v>44538</v>
      </c>
      <c r="B1074" s="14">
        <v>367.62</v>
      </c>
      <c r="C1074" s="383">
        <v>3</v>
      </c>
      <c r="D1074" s="383" t="s">
        <v>222</v>
      </c>
    </row>
    <row r="1075" spans="1:4" ht="15" x14ac:dyDescent="0.25">
      <c r="A1075" s="382">
        <v>44539</v>
      </c>
      <c r="B1075" s="14">
        <v>365.85</v>
      </c>
      <c r="C1075" s="383">
        <v>4</v>
      </c>
      <c r="D1075" s="383" t="s">
        <v>223</v>
      </c>
    </row>
    <row r="1076" spans="1:4" ht="15" x14ac:dyDescent="0.25">
      <c r="A1076" s="382">
        <v>44540</v>
      </c>
      <c r="B1076" s="14">
        <v>365.75</v>
      </c>
      <c r="C1076" s="383">
        <v>5</v>
      </c>
      <c r="D1076" s="383" t="s">
        <v>224</v>
      </c>
    </row>
    <row r="1077" spans="1:4" ht="15" x14ac:dyDescent="0.25">
      <c r="A1077" s="382">
        <v>44541</v>
      </c>
      <c r="B1077" s="14">
        <v>365.75</v>
      </c>
      <c r="C1077" s="383">
        <v>6</v>
      </c>
      <c r="D1077" s="383" t="s">
        <v>225</v>
      </c>
    </row>
    <row r="1078" spans="1:4" ht="15" x14ac:dyDescent="0.25">
      <c r="A1078" s="382">
        <v>44542</v>
      </c>
      <c r="B1078" s="14">
        <v>365.75</v>
      </c>
      <c r="C1078" s="383">
        <v>7</v>
      </c>
      <c r="D1078" s="383" t="s">
        <v>226</v>
      </c>
    </row>
    <row r="1079" spans="1:4" ht="15" x14ac:dyDescent="0.25">
      <c r="A1079" s="382">
        <v>44543</v>
      </c>
      <c r="B1079" s="14">
        <v>366.51</v>
      </c>
      <c r="C1079" s="383">
        <v>1</v>
      </c>
      <c r="D1079" s="383" t="s">
        <v>220</v>
      </c>
    </row>
    <row r="1080" spans="1:4" ht="15" x14ac:dyDescent="0.25">
      <c r="A1080" s="382">
        <v>44544</v>
      </c>
      <c r="B1080" s="14">
        <v>367.03</v>
      </c>
      <c r="C1080" s="383">
        <v>2</v>
      </c>
      <c r="D1080" s="383" t="s">
        <v>221</v>
      </c>
    </row>
    <row r="1081" spans="1:4" ht="15" x14ac:dyDescent="0.25">
      <c r="A1081" s="382">
        <v>44545</v>
      </c>
      <c r="B1081" s="14">
        <v>368.76</v>
      </c>
      <c r="C1081" s="383">
        <v>3</v>
      </c>
      <c r="D1081" s="383" t="s">
        <v>222</v>
      </c>
    </row>
    <row r="1082" spans="1:4" ht="15" x14ac:dyDescent="0.25">
      <c r="A1082" s="382">
        <v>44546</v>
      </c>
      <c r="B1082" s="14">
        <v>368.92</v>
      </c>
      <c r="C1082" s="383">
        <v>4</v>
      </c>
      <c r="D1082" s="383" t="s">
        <v>223</v>
      </c>
    </row>
    <row r="1083" spans="1:4" ht="15" x14ac:dyDescent="0.25">
      <c r="A1083" s="382">
        <v>44547</v>
      </c>
      <c r="B1083" s="14">
        <v>367.71</v>
      </c>
      <c r="C1083" s="383">
        <v>5</v>
      </c>
      <c r="D1083" s="383" t="s">
        <v>224</v>
      </c>
    </row>
    <row r="1084" spans="1:4" ht="15" x14ac:dyDescent="0.25">
      <c r="A1084" s="382">
        <v>44548</v>
      </c>
      <c r="B1084" s="14">
        <v>367.71</v>
      </c>
      <c r="C1084" s="383">
        <v>6</v>
      </c>
      <c r="D1084" s="383" t="s">
        <v>225</v>
      </c>
    </row>
    <row r="1085" spans="1:4" ht="15" x14ac:dyDescent="0.25">
      <c r="A1085" s="382">
        <v>44549</v>
      </c>
      <c r="B1085" s="14">
        <v>367.71</v>
      </c>
      <c r="C1085" s="383">
        <v>7</v>
      </c>
      <c r="D1085" s="383" t="s">
        <v>226</v>
      </c>
    </row>
    <row r="1086" spans="1:4" ht="15" x14ac:dyDescent="0.25">
      <c r="A1086" s="382">
        <v>44550</v>
      </c>
      <c r="B1086" s="14">
        <v>367.12</v>
      </c>
      <c r="C1086" s="383">
        <v>1</v>
      </c>
      <c r="D1086" s="383" t="s">
        <v>220</v>
      </c>
    </row>
    <row r="1087" spans="1:4" ht="15" x14ac:dyDescent="0.25">
      <c r="A1087" s="382">
        <v>44551</v>
      </c>
      <c r="B1087" s="14">
        <v>367.98</v>
      </c>
      <c r="C1087" s="383">
        <v>2</v>
      </c>
      <c r="D1087" s="383" t="s">
        <v>221</v>
      </c>
    </row>
    <row r="1088" spans="1:4" ht="15" x14ac:dyDescent="0.25">
      <c r="A1088" s="382">
        <v>44552</v>
      </c>
      <c r="B1088" s="14">
        <v>367.94</v>
      </c>
      <c r="C1088" s="383">
        <v>3</v>
      </c>
      <c r="D1088" s="383" t="s">
        <v>222</v>
      </c>
    </row>
    <row r="1089" spans="1:4" ht="15" x14ac:dyDescent="0.25">
      <c r="A1089" s="382">
        <v>44553</v>
      </c>
      <c r="B1089" s="14">
        <v>369.52</v>
      </c>
      <c r="C1089" s="383">
        <v>4</v>
      </c>
      <c r="D1089" s="383" t="s">
        <v>223</v>
      </c>
    </row>
    <row r="1090" spans="1:4" ht="15" x14ac:dyDescent="0.25">
      <c r="A1090" s="382">
        <v>44554</v>
      </c>
      <c r="B1090" s="14">
        <v>369.52</v>
      </c>
      <c r="C1090" s="383">
        <v>5</v>
      </c>
      <c r="D1090" s="383" t="s">
        <v>224</v>
      </c>
    </row>
    <row r="1091" spans="1:4" ht="15" x14ac:dyDescent="0.25">
      <c r="A1091" s="382">
        <v>44555</v>
      </c>
      <c r="B1091" s="14">
        <v>369.52</v>
      </c>
      <c r="C1091" s="383">
        <v>6</v>
      </c>
      <c r="D1091" s="383" t="s">
        <v>225</v>
      </c>
    </row>
    <row r="1092" spans="1:4" ht="15" x14ac:dyDescent="0.25">
      <c r="A1092" s="382">
        <v>44556</v>
      </c>
      <c r="B1092" s="14">
        <v>369.52</v>
      </c>
      <c r="C1092" s="383">
        <v>7</v>
      </c>
      <c r="D1092" s="383" t="s">
        <v>226</v>
      </c>
    </row>
    <row r="1093" spans="1:4" ht="15" x14ac:dyDescent="0.25">
      <c r="A1093" s="382">
        <v>44557</v>
      </c>
      <c r="B1093" s="14">
        <v>371.2</v>
      </c>
      <c r="C1093" s="383">
        <v>1</v>
      </c>
      <c r="D1093" s="383" t="s">
        <v>220</v>
      </c>
    </row>
    <row r="1094" spans="1:4" ht="15" x14ac:dyDescent="0.25">
      <c r="A1094" s="382">
        <v>44558</v>
      </c>
      <c r="B1094" s="14">
        <v>369.52</v>
      </c>
      <c r="C1094" s="383">
        <v>2</v>
      </c>
      <c r="D1094" s="383" t="s">
        <v>221</v>
      </c>
    </row>
    <row r="1095" spans="1:4" ht="15" x14ac:dyDescent="0.25">
      <c r="A1095" s="382">
        <v>44559</v>
      </c>
      <c r="B1095" s="14">
        <v>369.55</v>
      </c>
      <c r="C1095" s="383">
        <v>3</v>
      </c>
      <c r="D1095" s="383" t="s">
        <v>222</v>
      </c>
    </row>
    <row r="1096" spans="1:4" ht="15" x14ac:dyDescent="0.25">
      <c r="A1096" s="382">
        <v>44560</v>
      </c>
      <c r="B1096" s="14">
        <v>369.71</v>
      </c>
      <c r="C1096" s="383">
        <v>4</v>
      </c>
      <c r="D1096" s="383" t="s">
        <v>223</v>
      </c>
    </row>
    <row r="1097" spans="1:4" ht="15" x14ac:dyDescent="0.25">
      <c r="A1097" s="382">
        <v>44561</v>
      </c>
      <c r="B1097" s="14">
        <v>369</v>
      </c>
      <c r="C1097" s="383">
        <v>5</v>
      </c>
      <c r="D1097" s="383" t="s">
        <v>224</v>
      </c>
    </row>
    <row r="1098" spans="1:4" ht="15" x14ac:dyDescent="0.25">
      <c r="A1098" s="382">
        <v>44562</v>
      </c>
      <c r="B1098" s="14">
        <v>369</v>
      </c>
      <c r="C1098" s="383">
        <v>6</v>
      </c>
      <c r="D1098" s="383" t="s">
        <v>225</v>
      </c>
    </row>
    <row r="1099" spans="1:4" ht="15" x14ac:dyDescent="0.25">
      <c r="A1099" s="382">
        <v>44563</v>
      </c>
      <c r="B1099" s="14">
        <v>369</v>
      </c>
      <c r="C1099" s="383">
        <v>7</v>
      </c>
      <c r="D1099" s="383" t="s">
        <v>226</v>
      </c>
    </row>
    <row r="1100" spans="1:4" ht="15" x14ac:dyDescent="0.25">
      <c r="A1100" s="382">
        <v>44564</v>
      </c>
      <c r="B1100" s="14">
        <v>367.66</v>
      </c>
      <c r="C1100" s="383">
        <v>1</v>
      </c>
      <c r="D1100" s="383" t="s">
        <v>220</v>
      </c>
    </row>
    <row r="1101" spans="1:4" ht="15" x14ac:dyDescent="0.25">
      <c r="A1101" s="382">
        <v>44565</v>
      </c>
      <c r="B1101" s="14">
        <v>365.44</v>
      </c>
      <c r="C1101" s="383">
        <v>2</v>
      </c>
      <c r="D1101" s="383" t="s">
        <v>221</v>
      </c>
    </row>
    <row r="1102" spans="1:4" ht="15" x14ac:dyDescent="0.25">
      <c r="A1102" s="382">
        <v>44566</v>
      </c>
      <c r="B1102" s="14">
        <v>361.71</v>
      </c>
      <c r="C1102" s="383">
        <v>3</v>
      </c>
      <c r="D1102" s="383" t="s">
        <v>222</v>
      </c>
    </row>
    <row r="1103" spans="1:4" ht="15" x14ac:dyDescent="0.25">
      <c r="A1103" s="382">
        <v>44567</v>
      </c>
      <c r="B1103" s="14">
        <v>361.12</v>
      </c>
      <c r="C1103" s="383">
        <v>4</v>
      </c>
      <c r="D1103" s="383" t="s">
        <v>223</v>
      </c>
    </row>
    <row r="1104" spans="1:4" ht="15" x14ac:dyDescent="0.25">
      <c r="A1104" s="382">
        <v>44568</v>
      </c>
      <c r="B1104" s="14">
        <v>359.36</v>
      </c>
      <c r="C1104" s="383">
        <v>5</v>
      </c>
      <c r="D1104" s="383" t="s">
        <v>224</v>
      </c>
    </row>
    <row r="1105" spans="1:4" ht="15" x14ac:dyDescent="0.25">
      <c r="A1105" s="382">
        <v>44569</v>
      </c>
      <c r="B1105" s="14">
        <v>359.36</v>
      </c>
      <c r="C1105" s="383">
        <v>6</v>
      </c>
      <c r="D1105" s="383" t="s">
        <v>225</v>
      </c>
    </row>
    <row r="1106" spans="1:4" ht="15" x14ac:dyDescent="0.25">
      <c r="A1106" s="382">
        <v>44570</v>
      </c>
      <c r="B1106" s="14">
        <v>359.36</v>
      </c>
      <c r="C1106" s="383">
        <v>7</v>
      </c>
      <c r="D1106" s="383" t="s">
        <v>226</v>
      </c>
    </row>
    <row r="1107" spans="1:4" ht="15" x14ac:dyDescent="0.25">
      <c r="A1107" s="382">
        <v>44571</v>
      </c>
      <c r="B1107" s="14">
        <v>357.88</v>
      </c>
      <c r="C1107" s="383">
        <v>1</v>
      </c>
      <c r="D1107" s="383" t="s">
        <v>220</v>
      </c>
    </row>
    <row r="1108" spans="1:4" ht="15" x14ac:dyDescent="0.25">
      <c r="A1108" s="382">
        <v>44572</v>
      </c>
      <c r="B1108" s="14">
        <v>357.39</v>
      </c>
      <c r="C1108" s="383">
        <v>2</v>
      </c>
      <c r="D1108" s="383" t="s">
        <v>221</v>
      </c>
    </row>
    <row r="1109" spans="1:4" ht="15" x14ac:dyDescent="0.25">
      <c r="A1109" s="382">
        <v>44573</v>
      </c>
      <c r="B1109" s="14">
        <v>356.11</v>
      </c>
      <c r="C1109" s="383">
        <v>3</v>
      </c>
      <c r="D1109" s="383" t="s">
        <v>222</v>
      </c>
    </row>
    <row r="1110" spans="1:4" ht="15" x14ac:dyDescent="0.25">
      <c r="A1110" s="382">
        <v>44574</v>
      </c>
      <c r="B1110" s="14">
        <v>355.15</v>
      </c>
      <c r="C1110" s="383">
        <v>4</v>
      </c>
      <c r="D1110" s="383" t="s">
        <v>223</v>
      </c>
    </row>
    <row r="1111" spans="1:4" ht="15" x14ac:dyDescent="0.25">
      <c r="A1111" s="382">
        <v>44575</v>
      </c>
      <c r="B1111" s="14">
        <v>354.74</v>
      </c>
      <c r="C1111" s="383">
        <v>5</v>
      </c>
      <c r="D1111" s="383" t="s">
        <v>224</v>
      </c>
    </row>
    <row r="1112" spans="1:4" ht="15" x14ac:dyDescent="0.25">
      <c r="A1112" s="382">
        <v>44576</v>
      </c>
      <c r="B1112" s="14">
        <v>354.74</v>
      </c>
      <c r="C1112" s="383">
        <v>6</v>
      </c>
      <c r="D1112" s="383" t="s">
        <v>225</v>
      </c>
    </row>
    <row r="1113" spans="1:4" ht="15" x14ac:dyDescent="0.25">
      <c r="A1113" s="382">
        <v>44577</v>
      </c>
      <c r="B1113" s="14">
        <v>354.74</v>
      </c>
      <c r="C1113" s="383">
        <v>7</v>
      </c>
      <c r="D1113" s="383" t="s">
        <v>226</v>
      </c>
    </row>
    <row r="1114" spans="1:4" ht="15" x14ac:dyDescent="0.25">
      <c r="A1114" s="382">
        <v>44578</v>
      </c>
      <c r="B1114" s="14">
        <v>355.89</v>
      </c>
      <c r="C1114" s="383">
        <v>1</v>
      </c>
      <c r="D1114" s="383" t="s">
        <v>220</v>
      </c>
    </row>
    <row r="1115" spans="1:4" ht="15" x14ac:dyDescent="0.25">
      <c r="A1115" s="382">
        <v>44579</v>
      </c>
      <c r="B1115" s="14">
        <v>356.74</v>
      </c>
      <c r="C1115" s="383">
        <v>2</v>
      </c>
      <c r="D1115" s="383" t="s">
        <v>221</v>
      </c>
    </row>
    <row r="1116" spans="1:4" ht="15" x14ac:dyDescent="0.25">
      <c r="A1116" s="382">
        <v>44580</v>
      </c>
      <c r="B1116" s="14">
        <v>356.48</v>
      </c>
      <c r="C1116" s="383">
        <v>3</v>
      </c>
      <c r="D1116" s="383" t="s">
        <v>222</v>
      </c>
    </row>
    <row r="1117" spans="1:4" ht="15" x14ac:dyDescent="0.25">
      <c r="A1117" s="382">
        <v>44581</v>
      </c>
      <c r="B1117" s="14">
        <v>357.05</v>
      </c>
      <c r="C1117" s="383">
        <v>4</v>
      </c>
      <c r="D1117" s="383" t="s">
        <v>223</v>
      </c>
    </row>
    <row r="1118" spans="1:4" ht="15" x14ac:dyDescent="0.25">
      <c r="A1118" s="382">
        <v>44582</v>
      </c>
      <c r="B1118" s="14">
        <v>357.02</v>
      </c>
      <c r="C1118" s="383">
        <v>5</v>
      </c>
      <c r="D1118" s="383" t="s">
        <v>224</v>
      </c>
    </row>
    <row r="1119" spans="1:4" ht="15" x14ac:dyDescent="0.25">
      <c r="A1119" s="382">
        <v>44583</v>
      </c>
      <c r="B1119" s="14">
        <v>357.02</v>
      </c>
      <c r="C1119" s="383">
        <v>6</v>
      </c>
      <c r="D1119" s="383" t="s">
        <v>225</v>
      </c>
    </row>
    <row r="1120" spans="1:4" ht="15" x14ac:dyDescent="0.25">
      <c r="A1120" s="382">
        <v>44584</v>
      </c>
      <c r="B1120" s="14">
        <v>357.02</v>
      </c>
      <c r="C1120" s="383">
        <v>7</v>
      </c>
      <c r="D1120" s="383" t="s">
        <v>226</v>
      </c>
    </row>
    <row r="1121" spans="1:4" ht="15" x14ac:dyDescent="0.25">
      <c r="A1121" s="382">
        <v>44585</v>
      </c>
      <c r="B1121" s="14">
        <v>358.7</v>
      </c>
      <c r="C1121" s="383">
        <v>1</v>
      </c>
      <c r="D1121" s="383" t="s">
        <v>220</v>
      </c>
    </row>
    <row r="1122" spans="1:4" ht="15" x14ac:dyDescent="0.25">
      <c r="A1122" s="382">
        <v>44586</v>
      </c>
      <c r="B1122" s="14">
        <v>360.52</v>
      </c>
      <c r="C1122" s="383">
        <v>2</v>
      </c>
      <c r="D1122" s="383" t="s">
        <v>221</v>
      </c>
    </row>
    <row r="1123" spans="1:4" ht="15" x14ac:dyDescent="0.25">
      <c r="A1123" s="382">
        <v>44587</v>
      </c>
      <c r="B1123" s="14">
        <v>359.65</v>
      </c>
      <c r="C1123" s="383">
        <v>3</v>
      </c>
      <c r="D1123" s="383" t="s">
        <v>222</v>
      </c>
    </row>
    <row r="1124" spans="1:4" ht="15" x14ac:dyDescent="0.25">
      <c r="A1124" s="382">
        <v>44588</v>
      </c>
      <c r="B1124" s="14">
        <v>358.69</v>
      </c>
      <c r="C1124" s="383">
        <v>4</v>
      </c>
      <c r="D1124" s="383" t="s">
        <v>223</v>
      </c>
    </row>
    <row r="1125" spans="1:4" ht="15" x14ac:dyDescent="0.25">
      <c r="A1125" s="382">
        <v>44589</v>
      </c>
      <c r="B1125" s="14">
        <v>357.28</v>
      </c>
      <c r="C1125" s="383">
        <v>5</v>
      </c>
      <c r="D1125" s="383" t="s">
        <v>224</v>
      </c>
    </row>
    <row r="1126" spans="1:4" ht="15" x14ac:dyDescent="0.25">
      <c r="A1126" s="382">
        <v>44590</v>
      </c>
      <c r="B1126" s="14">
        <v>357.28</v>
      </c>
      <c r="C1126" s="383">
        <v>6</v>
      </c>
      <c r="D1126" s="383" t="s">
        <v>225</v>
      </c>
    </row>
    <row r="1127" spans="1:4" ht="15" x14ac:dyDescent="0.25">
      <c r="A1127" s="382">
        <v>44591</v>
      </c>
      <c r="B1127" s="14">
        <v>357.28</v>
      </c>
      <c r="C1127" s="383">
        <v>7</v>
      </c>
      <c r="D1127" s="383" t="s">
        <v>226</v>
      </c>
    </row>
    <row r="1128" spans="1:4" ht="15" x14ac:dyDescent="0.25">
      <c r="A1128" s="382">
        <v>44592</v>
      </c>
      <c r="B1128" s="14">
        <v>358.11</v>
      </c>
      <c r="C1128" s="383">
        <v>1</v>
      </c>
      <c r="D1128" s="383" t="s">
        <v>220</v>
      </c>
    </row>
    <row r="1129" spans="1:4" ht="15" x14ac:dyDescent="0.25">
      <c r="A1129" s="382">
        <v>44593</v>
      </c>
      <c r="B1129" s="14">
        <v>355.5</v>
      </c>
      <c r="C1129" s="383">
        <v>2</v>
      </c>
      <c r="D1129" s="383" t="s">
        <v>221</v>
      </c>
    </row>
    <row r="1130" spans="1:4" ht="15" x14ac:dyDescent="0.25">
      <c r="A1130" s="382">
        <v>44594</v>
      </c>
      <c r="B1130" s="14">
        <v>355.25</v>
      </c>
      <c r="C1130" s="383">
        <v>3</v>
      </c>
      <c r="D1130" s="383" t="s">
        <v>222</v>
      </c>
    </row>
    <row r="1131" spans="1:4" ht="15" x14ac:dyDescent="0.25">
      <c r="A1131" s="382">
        <v>44595</v>
      </c>
      <c r="B1131" s="14">
        <v>354.66</v>
      </c>
      <c r="C1131" s="383">
        <v>4</v>
      </c>
      <c r="D1131" s="383" t="s">
        <v>223</v>
      </c>
    </row>
    <row r="1132" spans="1:4" ht="15" x14ac:dyDescent="0.25">
      <c r="A1132" s="382">
        <v>44596</v>
      </c>
      <c r="B1132" s="14">
        <v>354.51</v>
      </c>
      <c r="C1132" s="383">
        <v>5</v>
      </c>
      <c r="D1132" s="383" t="s">
        <v>224</v>
      </c>
    </row>
    <row r="1133" spans="1:4" ht="15" x14ac:dyDescent="0.25">
      <c r="A1133" s="382">
        <v>44597</v>
      </c>
      <c r="B1133" s="14">
        <v>354.51</v>
      </c>
      <c r="C1133" s="383">
        <v>6</v>
      </c>
      <c r="D1133" s="383" t="s">
        <v>225</v>
      </c>
    </row>
    <row r="1134" spans="1:4" ht="15" x14ac:dyDescent="0.25">
      <c r="A1134" s="382">
        <v>44598</v>
      </c>
      <c r="B1134" s="14">
        <v>354.51</v>
      </c>
      <c r="C1134" s="383">
        <v>7</v>
      </c>
      <c r="D1134" s="383" t="s">
        <v>226</v>
      </c>
    </row>
    <row r="1135" spans="1:4" ht="15" x14ac:dyDescent="0.25">
      <c r="A1135" s="382">
        <v>44599</v>
      </c>
      <c r="B1135" s="14">
        <v>353.14</v>
      </c>
      <c r="C1135" s="383">
        <v>1</v>
      </c>
      <c r="D1135" s="383" t="s">
        <v>220</v>
      </c>
    </row>
    <row r="1136" spans="1:4" ht="15" x14ac:dyDescent="0.25">
      <c r="A1136" s="382">
        <v>44600</v>
      </c>
      <c r="B1136" s="14">
        <v>353.69</v>
      </c>
      <c r="C1136" s="383">
        <v>2</v>
      </c>
      <c r="D1136" s="383" t="s">
        <v>221</v>
      </c>
    </row>
    <row r="1137" spans="1:4" ht="15" x14ac:dyDescent="0.25">
      <c r="A1137" s="382">
        <v>44601</v>
      </c>
      <c r="B1137" s="14">
        <v>353.15</v>
      </c>
      <c r="C1137" s="383">
        <v>3</v>
      </c>
      <c r="D1137" s="383" t="s">
        <v>222</v>
      </c>
    </row>
    <row r="1138" spans="1:4" ht="15" x14ac:dyDescent="0.25">
      <c r="A1138" s="382">
        <v>44602</v>
      </c>
      <c r="B1138" s="14">
        <v>353.52</v>
      </c>
      <c r="C1138" s="383">
        <v>4</v>
      </c>
      <c r="D1138" s="383" t="s">
        <v>223</v>
      </c>
    </row>
    <row r="1139" spans="1:4" ht="15" x14ac:dyDescent="0.25">
      <c r="A1139" s="382">
        <v>44603</v>
      </c>
      <c r="B1139" s="14">
        <v>353.69</v>
      </c>
      <c r="C1139" s="383">
        <v>5</v>
      </c>
      <c r="D1139" s="383" t="s">
        <v>224</v>
      </c>
    </row>
    <row r="1140" spans="1:4" ht="15" x14ac:dyDescent="0.25">
      <c r="A1140" s="382">
        <v>44604</v>
      </c>
      <c r="B1140" s="14">
        <v>353.69</v>
      </c>
      <c r="C1140" s="383">
        <v>6</v>
      </c>
      <c r="D1140" s="383" t="s">
        <v>225</v>
      </c>
    </row>
    <row r="1141" spans="1:4" ht="15" x14ac:dyDescent="0.25">
      <c r="A1141" s="382">
        <v>44605</v>
      </c>
      <c r="B1141" s="14">
        <v>353.69</v>
      </c>
      <c r="C1141" s="383">
        <v>7</v>
      </c>
      <c r="D1141" s="383" t="s">
        <v>226</v>
      </c>
    </row>
    <row r="1142" spans="1:4" ht="15" x14ac:dyDescent="0.25">
      <c r="A1142" s="382">
        <v>44606</v>
      </c>
      <c r="B1142" s="14">
        <v>357</v>
      </c>
      <c r="C1142" s="383">
        <v>1</v>
      </c>
      <c r="D1142" s="383" t="s">
        <v>220</v>
      </c>
    </row>
    <row r="1143" spans="1:4" ht="15" x14ac:dyDescent="0.25">
      <c r="A1143" s="382">
        <v>44607</v>
      </c>
      <c r="B1143" s="14">
        <v>355.52</v>
      </c>
      <c r="C1143" s="383">
        <v>2</v>
      </c>
      <c r="D1143" s="383" t="s">
        <v>221</v>
      </c>
    </row>
    <row r="1144" spans="1:4" ht="15" x14ac:dyDescent="0.25">
      <c r="A1144" s="382">
        <v>44608</v>
      </c>
      <c r="B1144" s="14">
        <v>354.49</v>
      </c>
      <c r="C1144" s="383">
        <v>3</v>
      </c>
      <c r="D1144" s="383" t="s">
        <v>222</v>
      </c>
    </row>
    <row r="1145" spans="1:4" ht="15" x14ac:dyDescent="0.25">
      <c r="A1145" s="382">
        <v>44609</v>
      </c>
      <c r="B1145" s="14">
        <v>356.14</v>
      </c>
      <c r="C1145" s="383">
        <v>4</v>
      </c>
      <c r="D1145" s="383" t="s">
        <v>223</v>
      </c>
    </row>
    <row r="1146" spans="1:4" ht="15" x14ac:dyDescent="0.25">
      <c r="A1146" s="382">
        <v>44610</v>
      </c>
      <c r="B1146" s="14">
        <v>356.35</v>
      </c>
      <c r="C1146" s="383">
        <v>5</v>
      </c>
      <c r="D1146" s="383" t="s">
        <v>224</v>
      </c>
    </row>
    <row r="1147" spans="1:4" ht="15" x14ac:dyDescent="0.25">
      <c r="A1147" s="382">
        <v>44611</v>
      </c>
      <c r="B1147" s="14">
        <v>356.35</v>
      </c>
      <c r="C1147" s="383">
        <v>6</v>
      </c>
      <c r="D1147" s="383" t="s">
        <v>225</v>
      </c>
    </row>
    <row r="1148" spans="1:4" ht="15" x14ac:dyDescent="0.25">
      <c r="A1148" s="382">
        <v>44612</v>
      </c>
      <c r="B1148" s="14">
        <v>356.35</v>
      </c>
      <c r="C1148" s="383">
        <v>7</v>
      </c>
      <c r="D1148" s="383" t="s">
        <v>226</v>
      </c>
    </row>
    <row r="1149" spans="1:4" ht="15" x14ac:dyDescent="0.25">
      <c r="A1149" s="382">
        <v>44613</v>
      </c>
      <c r="B1149" s="14">
        <v>356.11</v>
      </c>
      <c r="C1149" s="383">
        <v>1</v>
      </c>
      <c r="D1149" s="383" t="s">
        <v>220</v>
      </c>
    </row>
    <row r="1150" spans="1:4" ht="15" x14ac:dyDescent="0.25">
      <c r="A1150" s="382">
        <v>44614</v>
      </c>
      <c r="B1150" s="14">
        <v>357.14</v>
      </c>
      <c r="C1150" s="383">
        <v>2</v>
      </c>
      <c r="D1150" s="383" t="s">
        <v>221</v>
      </c>
    </row>
    <row r="1151" spans="1:4" ht="15" x14ac:dyDescent="0.25">
      <c r="A1151" s="382">
        <v>44615</v>
      </c>
      <c r="B1151" s="14">
        <v>356.55</v>
      </c>
      <c r="C1151" s="383">
        <v>3</v>
      </c>
      <c r="D1151" s="383" t="s">
        <v>222</v>
      </c>
    </row>
    <row r="1152" spans="1:4" ht="15" x14ac:dyDescent="0.25">
      <c r="A1152" s="382">
        <v>44616</v>
      </c>
      <c r="B1152" s="14">
        <v>364.45</v>
      </c>
      <c r="C1152" s="383">
        <v>4</v>
      </c>
      <c r="D1152" s="383" t="s">
        <v>223</v>
      </c>
    </row>
    <row r="1153" spans="1:4" ht="15" x14ac:dyDescent="0.25">
      <c r="A1153" s="382">
        <v>44617</v>
      </c>
      <c r="B1153" s="14">
        <v>368.17</v>
      </c>
      <c r="C1153" s="383">
        <v>5</v>
      </c>
      <c r="D1153" s="383" t="s">
        <v>224</v>
      </c>
    </row>
    <row r="1154" spans="1:4" ht="15" x14ac:dyDescent="0.25">
      <c r="A1154" s="382">
        <v>44618</v>
      </c>
      <c r="B1154" s="14">
        <v>368.17</v>
      </c>
      <c r="C1154" s="383">
        <v>6</v>
      </c>
      <c r="D1154" s="383" t="s">
        <v>225</v>
      </c>
    </row>
    <row r="1155" spans="1:4" ht="15" x14ac:dyDescent="0.25">
      <c r="A1155" s="382">
        <v>44619</v>
      </c>
      <c r="B1155" s="14">
        <v>368.17</v>
      </c>
      <c r="C1155" s="383">
        <v>7</v>
      </c>
      <c r="D1155" s="383" t="s">
        <v>226</v>
      </c>
    </row>
    <row r="1156" spans="1:4" ht="15" x14ac:dyDescent="0.25">
      <c r="A1156" s="382">
        <v>44620</v>
      </c>
      <c r="B1156" s="14">
        <v>369.8</v>
      </c>
      <c r="C1156" s="383">
        <v>1</v>
      </c>
      <c r="D1156" s="383" t="s">
        <v>220</v>
      </c>
    </row>
    <row r="1157" spans="1:4" ht="15" x14ac:dyDescent="0.25">
      <c r="A1157" s="382">
        <v>44621</v>
      </c>
      <c r="B1157" s="14">
        <v>372.46</v>
      </c>
      <c r="C1157" s="383">
        <v>2</v>
      </c>
      <c r="D1157" s="383" t="s">
        <v>221</v>
      </c>
    </row>
    <row r="1158" spans="1:4" ht="15" x14ac:dyDescent="0.25">
      <c r="A1158" s="382">
        <v>44622</v>
      </c>
      <c r="B1158" s="14">
        <v>380.47</v>
      </c>
      <c r="C1158" s="383">
        <v>3</v>
      </c>
      <c r="D1158" s="383" t="s">
        <v>222</v>
      </c>
    </row>
    <row r="1159" spans="1:4" ht="15" x14ac:dyDescent="0.25">
      <c r="A1159" s="382">
        <v>44623</v>
      </c>
      <c r="B1159" s="14">
        <v>378.42</v>
      </c>
      <c r="C1159" s="383">
        <v>4</v>
      </c>
      <c r="D1159" s="383" t="s">
        <v>223</v>
      </c>
    </row>
    <row r="1160" spans="1:4" ht="15" x14ac:dyDescent="0.25">
      <c r="A1160" s="382">
        <v>44624</v>
      </c>
      <c r="B1160" s="14">
        <v>381.71</v>
      </c>
      <c r="C1160" s="383">
        <v>5</v>
      </c>
      <c r="D1160" s="383" t="s">
        <v>224</v>
      </c>
    </row>
    <row r="1161" spans="1:4" ht="15" x14ac:dyDescent="0.25">
      <c r="A1161" s="382">
        <v>44625</v>
      </c>
      <c r="B1161" s="14">
        <v>381.71</v>
      </c>
      <c r="C1161" s="383">
        <v>6</v>
      </c>
      <c r="D1161" s="383" t="s">
        <v>225</v>
      </c>
    </row>
    <row r="1162" spans="1:4" ht="15" x14ac:dyDescent="0.25">
      <c r="A1162" s="382">
        <v>44626</v>
      </c>
      <c r="B1162" s="14">
        <v>381.71</v>
      </c>
      <c r="C1162" s="383">
        <v>7</v>
      </c>
      <c r="D1162" s="383" t="s">
        <v>226</v>
      </c>
    </row>
    <row r="1163" spans="1:4" ht="15" x14ac:dyDescent="0.25">
      <c r="A1163" s="382">
        <v>44627</v>
      </c>
      <c r="B1163" s="14">
        <v>397.31</v>
      </c>
      <c r="C1163" s="383">
        <v>1</v>
      </c>
      <c r="D1163" s="383" t="s">
        <v>220</v>
      </c>
    </row>
    <row r="1164" spans="1:4" ht="15" x14ac:dyDescent="0.25">
      <c r="A1164" s="382">
        <v>44628</v>
      </c>
      <c r="B1164" s="14">
        <v>388.08</v>
      </c>
      <c r="C1164" s="383">
        <v>2</v>
      </c>
      <c r="D1164" s="383" t="s">
        <v>221</v>
      </c>
    </row>
    <row r="1165" spans="1:4" ht="15" x14ac:dyDescent="0.25">
      <c r="A1165" s="382">
        <v>44629</v>
      </c>
      <c r="B1165" s="14">
        <v>383.18</v>
      </c>
      <c r="C1165" s="383">
        <v>3</v>
      </c>
      <c r="D1165" s="383" t="s">
        <v>222</v>
      </c>
    </row>
    <row r="1166" spans="1:4" ht="15" x14ac:dyDescent="0.25">
      <c r="A1166" s="382">
        <v>44630</v>
      </c>
      <c r="B1166" s="14">
        <v>380.06</v>
      </c>
      <c r="C1166" s="383">
        <v>4</v>
      </c>
      <c r="D1166" s="383" t="s">
        <v>223</v>
      </c>
    </row>
    <row r="1167" spans="1:4" ht="15" x14ac:dyDescent="0.25">
      <c r="A1167" s="382">
        <v>44631</v>
      </c>
      <c r="B1167" s="14">
        <v>381.23</v>
      </c>
      <c r="C1167" s="383">
        <v>5</v>
      </c>
      <c r="D1167" s="383" t="s">
        <v>224</v>
      </c>
    </row>
    <row r="1168" spans="1:4" ht="15" x14ac:dyDescent="0.25">
      <c r="A1168" s="382">
        <v>44632</v>
      </c>
      <c r="B1168" s="14">
        <v>381.23</v>
      </c>
      <c r="C1168" s="383">
        <v>6</v>
      </c>
      <c r="D1168" s="383" t="s">
        <v>225</v>
      </c>
    </row>
    <row r="1169" spans="1:4" ht="15" x14ac:dyDescent="0.25">
      <c r="A1169" s="382">
        <v>44633</v>
      </c>
      <c r="B1169" s="14">
        <v>381.23</v>
      </c>
      <c r="C1169" s="383">
        <v>7</v>
      </c>
      <c r="D1169" s="383" t="s">
        <v>226</v>
      </c>
    </row>
    <row r="1170" spans="1:4" ht="15" x14ac:dyDescent="0.25">
      <c r="A1170" s="382">
        <v>44634</v>
      </c>
      <c r="B1170" s="14">
        <v>381.23</v>
      </c>
      <c r="C1170" s="383">
        <v>1</v>
      </c>
      <c r="D1170" s="383" t="s">
        <v>220</v>
      </c>
    </row>
    <row r="1171" spans="1:4" ht="15" x14ac:dyDescent="0.25">
      <c r="A1171" s="382">
        <v>44635</v>
      </c>
      <c r="B1171" s="14">
        <v>381.23</v>
      </c>
      <c r="C1171" s="383">
        <v>2</v>
      </c>
      <c r="D1171" s="383" t="s">
        <v>221</v>
      </c>
    </row>
    <row r="1172" spans="1:4" ht="15" x14ac:dyDescent="0.25">
      <c r="A1172" s="382">
        <v>44636</v>
      </c>
      <c r="B1172" s="14">
        <v>372.2</v>
      </c>
      <c r="C1172" s="383">
        <v>3</v>
      </c>
      <c r="D1172" s="383" t="s">
        <v>222</v>
      </c>
    </row>
    <row r="1173" spans="1:4" ht="15" x14ac:dyDescent="0.25">
      <c r="A1173" s="382">
        <v>44637</v>
      </c>
      <c r="B1173" s="14">
        <v>371.45</v>
      </c>
      <c r="C1173" s="383">
        <v>4</v>
      </c>
      <c r="D1173" s="383" t="s">
        <v>223</v>
      </c>
    </row>
    <row r="1174" spans="1:4" ht="15" x14ac:dyDescent="0.25">
      <c r="A1174" s="382">
        <v>44638</v>
      </c>
      <c r="B1174" s="14">
        <v>373.54</v>
      </c>
      <c r="C1174" s="383">
        <v>5</v>
      </c>
      <c r="D1174" s="383" t="s">
        <v>224</v>
      </c>
    </row>
    <row r="1175" spans="1:4" ht="15" x14ac:dyDescent="0.25">
      <c r="A1175" s="382">
        <v>44639</v>
      </c>
      <c r="B1175" s="14">
        <v>373.54</v>
      </c>
      <c r="C1175" s="383">
        <v>6</v>
      </c>
      <c r="D1175" s="383" t="s">
        <v>225</v>
      </c>
    </row>
    <row r="1176" spans="1:4" ht="15" x14ac:dyDescent="0.25">
      <c r="A1176" s="382">
        <v>44640</v>
      </c>
      <c r="B1176" s="14">
        <v>373.54</v>
      </c>
      <c r="C1176" s="383">
        <v>7</v>
      </c>
      <c r="D1176" s="383" t="s">
        <v>226</v>
      </c>
    </row>
    <row r="1177" spans="1:4" ht="15" x14ac:dyDescent="0.25">
      <c r="A1177" s="382">
        <v>44641</v>
      </c>
      <c r="B1177" s="14">
        <v>374.54</v>
      </c>
      <c r="C1177" s="383">
        <v>1</v>
      </c>
      <c r="D1177" s="383" t="s">
        <v>220</v>
      </c>
    </row>
    <row r="1178" spans="1:4" ht="15" x14ac:dyDescent="0.25">
      <c r="A1178" s="382">
        <v>44642</v>
      </c>
      <c r="B1178" s="14">
        <v>373.46</v>
      </c>
      <c r="C1178" s="383">
        <v>2</v>
      </c>
      <c r="D1178" s="383" t="s">
        <v>221</v>
      </c>
    </row>
    <row r="1179" spans="1:4" ht="15" x14ac:dyDescent="0.25">
      <c r="A1179" s="382">
        <v>44643</v>
      </c>
      <c r="B1179" s="14">
        <v>371.92</v>
      </c>
      <c r="C1179" s="383">
        <v>3</v>
      </c>
      <c r="D1179" s="383" t="s">
        <v>222</v>
      </c>
    </row>
    <row r="1180" spans="1:4" ht="15" x14ac:dyDescent="0.25">
      <c r="A1180" s="382">
        <v>44644</v>
      </c>
      <c r="B1180" s="14">
        <v>375.27</v>
      </c>
      <c r="C1180" s="383">
        <v>4</v>
      </c>
      <c r="D1180" s="383" t="s">
        <v>223</v>
      </c>
    </row>
    <row r="1181" spans="1:4" ht="15" x14ac:dyDescent="0.25">
      <c r="A1181" s="382">
        <v>44645</v>
      </c>
      <c r="B1181" s="14">
        <v>375.18</v>
      </c>
      <c r="C1181" s="383">
        <v>5</v>
      </c>
      <c r="D1181" s="383" t="s">
        <v>224</v>
      </c>
    </row>
    <row r="1182" spans="1:4" ht="15" x14ac:dyDescent="0.25">
      <c r="A1182" s="382">
        <v>44646</v>
      </c>
      <c r="B1182" s="14">
        <v>375.18</v>
      </c>
      <c r="C1182" s="383">
        <v>6</v>
      </c>
      <c r="D1182" s="383" t="s">
        <v>225</v>
      </c>
    </row>
    <row r="1183" spans="1:4" ht="15" x14ac:dyDescent="0.25">
      <c r="A1183" s="382">
        <v>44647</v>
      </c>
      <c r="B1183" s="14">
        <v>375.18</v>
      </c>
      <c r="C1183" s="383">
        <v>7</v>
      </c>
      <c r="D1183" s="383" t="s">
        <v>226</v>
      </c>
    </row>
    <row r="1184" spans="1:4" ht="15" x14ac:dyDescent="0.25">
      <c r="A1184" s="382">
        <v>44648</v>
      </c>
      <c r="B1184" s="14">
        <v>373.15</v>
      </c>
      <c r="C1184" s="383">
        <v>1</v>
      </c>
      <c r="D1184" s="383" t="s">
        <v>220</v>
      </c>
    </row>
    <row r="1185" spans="1:4" ht="15" x14ac:dyDescent="0.25">
      <c r="A1185" s="382">
        <v>44649</v>
      </c>
      <c r="B1185" s="14">
        <v>372.57</v>
      </c>
      <c r="C1185" s="383">
        <v>2</v>
      </c>
      <c r="D1185" s="383" t="s">
        <v>221</v>
      </c>
    </row>
    <row r="1186" spans="1:4" ht="15" x14ac:dyDescent="0.25">
      <c r="A1186" s="382">
        <v>44650</v>
      </c>
      <c r="B1186" s="14">
        <v>367.22</v>
      </c>
      <c r="C1186" s="383">
        <v>3</v>
      </c>
      <c r="D1186" s="383" t="s">
        <v>222</v>
      </c>
    </row>
    <row r="1187" spans="1:4" ht="15" x14ac:dyDescent="0.25">
      <c r="A1187" s="382">
        <v>44651</v>
      </c>
      <c r="B1187" s="14">
        <v>369.62</v>
      </c>
      <c r="C1187" s="383">
        <v>4</v>
      </c>
      <c r="D1187" s="383" t="s">
        <v>223</v>
      </c>
    </row>
    <row r="1188" spans="1:4" ht="15" x14ac:dyDescent="0.25">
      <c r="A1188" s="382">
        <v>44652</v>
      </c>
      <c r="B1188" s="14">
        <v>367.52</v>
      </c>
      <c r="C1188" s="383">
        <v>5</v>
      </c>
      <c r="D1188" s="383" t="s">
        <v>224</v>
      </c>
    </row>
    <row r="1189" spans="1:4" ht="15" x14ac:dyDescent="0.25">
      <c r="A1189" s="382">
        <v>44653</v>
      </c>
      <c r="B1189" s="14">
        <v>367.52</v>
      </c>
      <c r="C1189" s="383">
        <v>6</v>
      </c>
      <c r="D1189" s="383" t="s">
        <v>225</v>
      </c>
    </row>
    <row r="1190" spans="1:4" ht="15" x14ac:dyDescent="0.25">
      <c r="A1190" s="382">
        <v>44654</v>
      </c>
      <c r="B1190" s="14">
        <v>367.52</v>
      </c>
      <c r="C1190" s="383">
        <v>7</v>
      </c>
      <c r="D1190" s="383" t="s">
        <v>226</v>
      </c>
    </row>
    <row r="1191" spans="1:4" ht="15" x14ac:dyDescent="0.25">
      <c r="A1191" s="382">
        <v>44655</v>
      </c>
      <c r="B1191" s="14">
        <v>368.77</v>
      </c>
      <c r="C1191" s="383">
        <v>1</v>
      </c>
      <c r="D1191" s="383" t="s">
        <v>220</v>
      </c>
    </row>
    <row r="1192" spans="1:4" ht="15" x14ac:dyDescent="0.25">
      <c r="A1192" s="382">
        <v>44656</v>
      </c>
      <c r="B1192" s="14">
        <v>370.49</v>
      </c>
      <c r="C1192" s="383">
        <v>2</v>
      </c>
      <c r="D1192" s="383" t="s">
        <v>221</v>
      </c>
    </row>
    <row r="1193" spans="1:4" ht="15" x14ac:dyDescent="0.25">
      <c r="A1193" s="382">
        <v>44657</v>
      </c>
      <c r="B1193" s="14">
        <v>378.43</v>
      </c>
      <c r="C1193" s="383">
        <v>3</v>
      </c>
      <c r="D1193" s="383" t="s">
        <v>222</v>
      </c>
    </row>
    <row r="1194" spans="1:4" ht="15" x14ac:dyDescent="0.25">
      <c r="A1194" s="382">
        <v>44658</v>
      </c>
      <c r="B1194" s="14">
        <v>381.83</v>
      </c>
      <c r="C1194" s="383">
        <v>4</v>
      </c>
      <c r="D1194" s="383" t="s">
        <v>223</v>
      </c>
    </row>
    <row r="1195" spans="1:4" ht="15" x14ac:dyDescent="0.25">
      <c r="A1195" s="382">
        <v>44659</v>
      </c>
      <c r="B1195" s="14">
        <v>377.28</v>
      </c>
      <c r="C1195" s="383">
        <v>5</v>
      </c>
      <c r="D1195" s="383" t="s">
        <v>224</v>
      </c>
    </row>
    <row r="1196" spans="1:4" ht="15" x14ac:dyDescent="0.25">
      <c r="A1196" s="382">
        <v>44660</v>
      </c>
      <c r="B1196" s="14">
        <v>377.28</v>
      </c>
      <c r="C1196" s="383">
        <v>6</v>
      </c>
      <c r="D1196" s="383" t="s">
        <v>225</v>
      </c>
    </row>
    <row r="1197" spans="1:4" ht="15" x14ac:dyDescent="0.25">
      <c r="A1197" s="382">
        <v>44661</v>
      </c>
      <c r="B1197" s="14">
        <v>377.28</v>
      </c>
      <c r="C1197" s="383">
        <v>7</v>
      </c>
      <c r="D1197" s="383" t="s">
        <v>226</v>
      </c>
    </row>
    <row r="1198" spans="1:4" ht="15" x14ac:dyDescent="0.25">
      <c r="A1198" s="382">
        <v>44662</v>
      </c>
      <c r="B1198" s="14">
        <v>379.99</v>
      </c>
      <c r="C1198" s="383">
        <v>1</v>
      </c>
      <c r="D1198" s="383" t="s">
        <v>220</v>
      </c>
    </row>
    <row r="1199" spans="1:4" ht="15" x14ac:dyDescent="0.25">
      <c r="A1199" s="382">
        <v>44663</v>
      </c>
      <c r="B1199" s="14">
        <v>378.68</v>
      </c>
      <c r="C1199" s="383">
        <v>2</v>
      </c>
      <c r="D1199" s="383" t="s">
        <v>221</v>
      </c>
    </row>
    <row r="1200" spans="1:4" ht="15" x14ac:dyDescent="0.25">
      <c r="A1200" s="382">
        <v>44664</v>
      </c>
      <c r="B1200" s="14">
        <v>378.11</v>
      </c>
      <c r="C1200" s="383">
        <v>3</v>
      </c>
      <c r="D1200" s="383" t="s">
        <v>222</v>
      </c>
    </row>
    <row r="1201" spans="1:4" ht="15" x14ac:dyDescent="0.25">
      <c r="A1201" s="382">
        <v>44665</v>
      </c>
      <c r="B1201" s="14">
        <v>376.08</v>
      </c>
      <c r="C1201" s="383">
        <v>4</v>
      </c>
      <c r="D1201" s="383" t="s">
        <v>223</v>
      </c>
    </row>
    <row r="1202" spans="1:4" ht="15" x14ac:dyDescent="0.25">
      <c r="A1202" s="382">
        <v>44666</v>
      </c>
      <c r="B1202" s="14">
        <v>376.08</v>
      </c>
      <c r="C1202" s="383">
        <v>5</v>
      </c>
      <c r="D1202" s="383" t="s">
        <v>224</v>
      </c>
    </row>
    <row r="1203" spans="1:4" ht="15" x14ac:dyDescent="0.25">
      <c r="A1203" s="382">
        <v>44667</v>
      </c>
      <c r="B1203" s="14">
        <v>376.08</v>
      </c>
      <c r="C1203" s="383">
        <v>6</v>
      </c>
      <c r="D1203" s="383" t="s">
        <v>225</v>
      </c>
    </row>
    <row r="1204" spans="1:4" ht="15" x14ac:dyDescent="0.25">
      <c r="A1204" s="382">
        <v>44668</v>
      </c>
      <c r="B1204" s="14">
        <v>376.08</v>
      </c>
      <c r="C1204" s="383">
        <v>7</v>
      </c>
      <c r="D1204" s="383" t="s">
        <v>226</v>
      </c>
    </row>
    <row r="1205" spans="1:4" ht="15" x14ac:dyDescent="0.25">
      <c r="A1205" s="382">
        <v>44669</v>
      </c>
      <c r="B1205" s="14">
        <v>376.08</v>
      </c>
      <c r="C1205" s="383">
        <v>1</v>
      </c>
      <c r="D1205" s="383" t="s">
        <v>220</v>
      </c>
    </row>
    <row r="1206" spans="1:4" ht="15" x14ac:dyDescent="0.25">
      <c r="A1206" s="382">
        <v>44670</v>
      </c>
      <c r="B1206" s="14">
        <v>373.19</v>
      </c>
      <c r="C1206" s="383">
        <v>2</v>
      </c>
      <c r="D1206" s="383" t="s">
        <v>221</v>
      </c>
    </row>
    <row r="1207" spans="1:4" ht="15" x14ac:dyDescent="0.25">
      <c r="A1207" s="382">
        <v>44671</v>
      </c>
      <c r="B1207" s="14">
        <v>371.09</v>
      </c>
      <c r="C1207" s="383">
        <v>3</v>
      </c>
      <c r="D1207" s="383" t="s">
        <v>222</v>
      </c>
    </row>
    <row r="1208" spans="1:4" ht="15" x14ac:dyDescent="0.25">
      <c r="A1208" s="382">
        <v>44672</v>
      </c>
      <c r="B1208" s="14">
        <v>371.6</v>
      </c>
      <c r="C1208" s="383">
        <v>4</v>
      </c>
      <c r="D1208" s="383" t="s">
        <v>223</v>
      </c>
    </row>
    <row r="1209" spans="1:4" ht="15" x14ac:dyDescent="0.25">
      <c r="A1209" s="382">
        <v>44673</v>
      </c>
      <c r="B1209" s="14">
        <v>371.04</v>
      </c>
      <c r="C1209" s="383">
        <v>5</v>
      </c>
      <c r="D1209" s="383" t="s">
        <v>224</v>
      </c>
    </row>
    <row r="1210" spans="1:4" ht="15" x14ac:dyDescent="0.25">
      <c r="A1210" s="382">
        <v>44674</v>
      </c>
      <c r="B1210" s="14">
        <v>371.04</v>
      </c>
      <c r="C1210" s="383">
        <v>6</v>
      </c>
      <c r="D1210" s="383" t="s">
        <v>225</v>
      </c>
    </row>
    <row r="1211" spans="1:4" ht="15" x14ac:dyDescent="0.25">
      <c r="A1211" s="382">
        <v>44675</v>
      </c>
      <c r="B1211" s="14">
        <v>371.04</v>
      </c>
      <c r="C1211" s="383">
        <v>7</v>
      </c>
      <c r="D1211" s="383" t="s">
        <v>226</v>
      </c>
    </row>
    <row r="1212" spans="1:4" ht="15" x14ac:dyDescent="0.25">
      <c r="A1212" s="382">
        <v>44676</v>
      </c>
      <c r="B1212" s="14">
        <v>373.14</v>
      </c>
      <c r="C1212" s="383">
        <v>1</v>
      </c>
      <c r="D1212" s="383" t="s">
        <v>220</v>
      </c>
    </row>
    <row r="1213" spans="1:4" ht="15" x14ac:dyDescent="0.25">
      <c r="A1213" s="382">
        <v>44677</v>
      </c>
      <c r="B1213" s="14">
        <v>376.14</v>
      </c>
      <c r="C1213" s="383">
        <v>2</v>
      </c>
      <c r="D1213" s="383" t="s">
        <v>221</v>
      </c>
    </row>
    <row r="1214" spans="1:4" ht="15" x14ac:dyDescent="0.25">
      <c r="A1214" s="382">
        <v>44678</v>
      </c>
      <c r="B1214" s="14">
        <v>380.41</v>
      </c>
      <c r="C1214" s="383">
        <v>3</v>
      </c>
      <c r="D1214" s="383" t="s">
        <v>222</v>
      </c>
    </row>
    <row r="1215" spans="1:4" ht="15" x14ac:dyDescent="0.25">
      <c r="A1215" s="382">
        <v>44679</v>
      </c>
      <c r="B1215" s="14">
        <v>377.37</v>
      </c>
      <c r="C1215" s="383">
        <v>4</v>
      </c>
      <c r="D1215" s="383" t="s">
        <v>223</v>
      </c>
    </row>
    <row r="1216" spans="1:4" ht="15" x14ac:dyDescent="0.25">
      <c r="A1216" s="382">
        <v>44680</v>
      </c>
      <c r="B1216" s="14">
        <v>377.12</v>
      </c>
      <c r="C1216" s="383">
        <v>5</v>
      </c>
      <c r="D1216" s="383" t="s">
        <v>224</v>
      </c>
    </row>
    <row r="1217" spans="1:4" ht="15" x14ac:dyDescent="0.25">
      <c r="A1217" s="382">
        <v>44681</v>
      </c>
      <c r="B1217" s="14">
        <v>377.12</v>
      </c>
      <c r="C1217" s="383">
        <v>6</v>
      </c>
      <c r="D1217" s="383" t="s">
        <v>225</v>
      </c>
    </row>
    <row r="1218" spans="1:4" ht="15" x14ac:dyDescent="0.25">
      <c r="A1218" s="382">
        <v>44682</v>
      </c>
      <c r="B1218" s="14">
        <v>377.12</v>
      </c>
      <c r="C1218" s="383">
        <v>7</v>
      </c>
      <c r="D1218" s="383" t="s">
        <v>226</v>
      </c>
    </row>
    <row r="1219" spans="1:4" ht="15" x14ac:dyDescent="0.25">
      <c r="A1219" s="382">
        <v>44683</v>
      </c>
      <c r="B1219" s="14">
        <v>378.14</v>
      </c>
      <c r="C1219" s="383">
        <v>1</v>
      </c>
      <c r="D1219" s="383" t="s">
        <v>220</v>
      </c>
    </row>
    <row r="1220" spans="1:4" ht="15" x14ac:dyDescent="0.25">
      <c r="A1220" s="382">
        <v>44684</v>
      </c>
      <c r="B1220" s="14">
        <v>382.38</v>
      </c>
      <c r="C1220" s="383">
        <v>2</v>
      </c>
      <c r="D1220" s="383" t="s">
        <v>221</v>
      </c>
    </row>
    <row r="1221" spans="1:4" ht="15" x14ac:dyDescent="0.25">
      <c r="A1221" s="382">
        <v>44685</v>
      </c>
      <c r="B1221" s="14">
        <v>378.93</v>
      </c>
      <c r="C1221" s="383">
        <v>3</v>
      </c>
      <c r="D1221" s="383" t="s">
        <v>222</v>
      </c>
    </row>
    <row r="1222" spans="1:4" ht="15" x14ac:dyDescent="0.25">
      <c r="A1222" s="382">
        <v>44686</v>
      </c>
      <c r="B1222" s="14">
        <v>378.26</v>
      </c>
      <c r="C1222" s="383">
        <v>4</v>
      </c>
      <c r="D1222" s="383" t="s">
        <v>223</v>
      </c>
    </row>
    <row r="1223" spans="1:4" ht="15" x14ac:dyDescent="0.25">
      <c r="A1223" s="382">
        <v>44687</v>
      </c>
      <c r="B1223" s="14">
        <v>380.41</v>
      </c>
      <c r="C1223" s="383">
        <v>5</v>
      </c>
      <c r="D1223" s="383" t="s">
        <v>224</v>
      </c>
    </row>
    <row r="1224" spans="1:4" ht="15" x14ac:dyDescent="0.25">
      <c r="A1224" s="382">
        <v>44688</v>
      </c>
      <c r="B1224" s="14">
        <v>380.41</v>
      </c>
      <c r="C1224" s="383">
        <v>6</v>
      </c>
      <c r="D1224" s="383" t="s">
        <v>225</v>
      </c>
    </row>
    <row r="1225" spans="1:4" ht="15" x14ac:dyDescent="0.25">
      <c r="A1225" s="382">
        <v>44689</v>
      </c>
      <c r="B1225" s="14">
        <v>380.41</v>
      </c>
      <c r="C1225" s="383">
        <v>7</v>
      </c>
      <c r="D1225" s="383" t="s">
        <v>226</v>
      </c>
    </row>
    <row r="1226" spans="1:4" ht="15" x14ac:dyDescent="0.25">
      <c r="A1226" s="382">
        <v>44690</v>
      </c>
      <c r="B1226" s="14">
        <v>383.6</v>
      </c>
      <c r="C1226" s="383">
        <v>1</v>
      </c>
      <c r="D1226" s="383" t="s">
        <v>220</v>
      </c>
    </row>
    <row r="1227" spans="1:4" ht="15" x14ac:dyDescent="0.25">
      <c r="A1227" s="382">
        <v>44691</v>
      </c>
      <c r="B1227" s="14">
        <v>378.86</v>
      </c>
      <c r="C1227" s="383">
        <v>2</v>
      </c>
      <c r="D1227" s="383" t="s">
        <v>221</v>
      </c>
    </row>
    <row r="1228" spans="1:4" ht="15" x14ac:dyDescent="0.25">
      <c r="A1228" s="382">
        <v>44692</v>
      </c>
      <c r="B1228" s="14">
        <v>379.46</v>
      </c>
      <c r="C1228" s="383">
        <v>3</v>
      </c>
      <c r="D1228" s="383" t="s">
        <v>222</v>
      </c>
    </row>
    <row r="1229" spans="1:4" ht="15" x14ac:dyDescent="0.25">
      <c r="A1229" s="382">
        <v>44693</v>
      </c>
      <c r="B1229" s="14">
        <v>382.76</v>
      </c>
      <c r="C1229" s="383">
        <v>4</v>
      </c>
      <c r="D1229" s="383" t="s">
        <v>223</v>
      </c>
    </row>
    <row r="1230" spans="1:4" ht="15" x14ac:dyDescent="0.25">
      <c r="A1230" s="382">
        <v>44694</v>
      </c>
      <c r="B1230" s="14">
        <v>384.08</v>
      </c>
      <c r="C1230" s="383">
        <v>5</v>
      </c>
      <c r="D1230" s="383" t="s">
        <v>224</v>
      </c>
    </row>
    <row r="1231" spans="1:4" ht="15" x14ac:dyDescent="0.25">
      <c r="A1231" s="382">
        <v>44695</v>
      </c>
      <c r="B1231" s="14">
        <v>384.08</v>
      </c>
      <c r="C1231" s="383">
        <v>6</v>
      </c>
      <c r="D1231" s="383" t="s">
        <v>225</v>
      </c>
    </row>
    <row r="1232" spans="1:4" ht="15" x14ac:dyDescent="0.25">
      <c r="A1232" s="382">
        <v>44696</v>
      </c>
      <c r="B1232" s="14">
        <v>384.08</v>
      </c>
      <c r="C1232" s="383">
        <v>7</v>
      </c>
      <c r="D1232" s="383" t="s">
        <v>226</v>
      </c>
    </row>
    <row r="1233" spans="1:4" ht="15" x14ac:dyDescent="0.25">
      <c r="A1233" s="382">
        <v>44697</v>
      </c>
      <c r="B1233" s="14">
        <v>384.69</v>
      </c>
      <c r="C1233" s="383">
        <v>1</v>
      </c>
      <c r="D1233" s="383" t="s">
        <v>220</v>
      </c>
    </row>
    <row r="1234" spans="1:4" ht="15" x14ac:dyDescent="0.25">
      <c r="A1234" s="382">
        <v>44698</v>
      </c>
      <c r="B1234" s="14">
        <v>387.5</v>
      </c>
      <c r="C1234" s="383">
        <v>2</v>
      </c>
      <c r="D1234" s="383" t="s">
        <v>221</v>
      </c>
    </row>
    <row r="1235" spans="1:4" ht="15" x14ac:dyDescent="0.25">
      <c r="A1235" s="382">
        <v>44699</v>
      </c>
      <c r="B1235" s="14">
        <v>385.28</v>
      </c>
      <c r="C1235" s="383">
        <v>3</v>
      </c>
      <c r="D1235" s="383" t="s">
        <v>222</v>
      </c>
    </row>
    <row r="1236" spans="1:4" ht="15" x14ac:dyDescent="0.25">
      <c r="A1236" s="382">
        <v>44700</v>
      </c>
      <c r="B1236" s="14">
        <v>386.01</v>
      </c>
      <c r="C1236" s="383">
        <v>4</v>
      </c>
      <c r="D1236" s="383" t="s">
        <v>223</v>
      </c>
    </row>
    <row r="1237" spans="1:4" ht="15" x14ac:dyDescent="0.25">
      <c r="A1237" s="382">
        <v>44701</v>
      </c>
      <c r="B1237" s="14">
        <v>384.58</v>
      </c>
      <c r="C1237" s="383">
        <v>5</v>
      </c>
      <c r="D1237" s="383" t="s">
        <v>224</v>
      </c>
    </row>
    <row r="1238" spans="1:4" ht="15" x14ac:dyDescent="0.25">
      <c r="A1238" s="382">
        <v>44702</v>
      </c>
      <c r="B1238" s="14">
        <v>384.58</v>
      </c>
      <c r="C1238" s="383">
        <v>6</v>
      </c>
      <c r="D1238" s="383" t="s">
        <v>225</v>
      </c>
    </row>
    <row r="1239" spans="1:4" ht="15" x14ac:dyDescent="0.25">
      <c r="A1239" s="382">
        <v>44703</v>
      </c>
      <c r="B1239" s="14">
        <v>384.58</v>
      </c>
      <c r="C1239" s="383">
        <v>7</v>
      </c>
      <c r="D1239" s="383" t="s">
        <v>226</v>
      </c>
    </row>
    <row r="1240" spans="1:4" ht="15" x14ac:dyDescent="0.25">
      <c r="A1240" s="382">
        <v>44704</v>
      </c>
      <c r="B1240" s="14">
        <v>382.6</v>
      </c>
      <c r="C1240" s="383">
        <v>1</v>
      </c>
      <c r="D1240" s="383" t="s">
        <v>220</v>
      </c>
    </row>
    <row r="1241" spans="1:4" ht="15" x14ac:dyDescent="0.25">
      <c r="A1241" s="382">
        <v>44705</v>
      </c>
      <c r="B1241" s="14">
        <v>383.23</v>
      </c>
      <c r="C1241" s="383">
        <v>2</v>
      </c>
      <c r="D1241" s="383" t="s">
        <v>221</v>
      </c>
    </row>
    <row r="1242" spans="1:4" ht="15" x14ac:dyDescent="0.25">
      <c r="A1242" s="382">
        <v>44706</v>
      </c>
      <c r="B1242" s="14">
        <v>385.03</v>
      </c>
      <c r="C1242" s="383">
        <v>3</v>
      </c>
      <c r="D1242" s="383" t="s">
        <v>222</v>
      </c>
    </row>
    <row r="1243" spans="1:4" ht="15" x14ac:dyDescent="0.25">
      <c r="A1243" s="382">
        <v>44707</v>
      </c>
      <c r="B1243" s="14">
        <v>393.35</v>
      </c>
      <c r="C1243" s="383">
        <v>4</v>
      </c>
      <c r="D1243" s="383" t="s">
        <v>223</v>
      </c>
    </row>
    <row r="1244" spans="1:4" ht="15" x14ac:dyDescent="0.25">
      <c r="A1244" s="382">
        <v>44708</v>
      </c>
      <c r="B1244" s="14">
        <v>392.82</v>
      </c>
      <c r="C1244" s="383">
        <v>5</v>
      </c>
      <c r="D1244" s="383" t="s">
        <v>224</v>
      </c>
    </row>
    <row r="1245" spans="1:4" ht="15" x14ac:dyDescent="0.25">
      <c r="A1245" s="382">
        <v>44709</v>
      </c>
      <c r="B1245" s="14">
        <v>392.82</v>
      </c>
      <c r="C1245" s="383">
        <v>6</v>
      </c>
      <c r="D1245" s="383" t="s">
        <v>225</v>
      </c>
    </row>
    <row r="1246" spans="1:4" ht="15" x14ac:dyDescent="0.25">
      <c r="A1246" s="382">
        <v>44710</v>
      </c>
      <c r="B1246" s="14">
        <v>392.82</v>
      </c>
      <c r="C1246" s="383">
        <v>7</v>
      </c>
      <c r="D1246" s="383" t="s">
        <v>226</v>
      </c>
    </row>
    <row r="1247" spans="1:4" ht="15" x14ac:dyDescent="0.25">
      <c r="A1247" s="382">
        <v>44711</v>
      </c>
      <c r="B1247" s="14">
        <v>393.01</v>
      </c>
      <c r="C1247" s="383">
        <v>1</v>
      </c>
      <c r="D1247" s="383" t="s">
        <v>220</v>
      </c>
    </row>
    <row r="1248" spans="1:4" ht="15" x14ac:dyDescent="0.25">
      <c r="A1248" s="382">
        <v>44712</v>
      </c>
      <c r="B1248" s="14">
        <v>394.05</v>
      </c>
      <c r="C1248" s="383">
        <v>2</v>
      </c>
      <c r="D1248" s="383" t="s">
        <v>221</v>
      </c>
    </row>
    <row r="1249" spans="1:4" ht="15" x14ac:dyDescent="0.25">
      <c r="A1249" s="382">
        <v>44713</v>
      </c>
      <c r="B1249" s="14">
        <v>397.03</v>
      </c>
      <c r="C1249" s="383">
        <v>3</v>
      </c>
      <c r="D1249" s="383" t="s">
        <v>222</v>
      </c>
    </row>
    <row r="1250" spans="1:4" ht="15" x14ac:dyDescent="0.25">
      <c r="A1250" s="382">
        <v>44714</v>
      </c>
      <c r="B1250" s="14">
        <v>394.53</v>
      </c>
      <c r="C1250" s="383">
        <v>4</v>
      </c>
      <c r="D1250" s="383" t="s">
        <v>223</v>
      </c>
    </row>
    <row r="1251" spans="1:4" ht="15" x14ac:dyDescent="0.25">
      <c r="A1251" s="382">
        <v>44715</v>
      </c>
      <c r="B1251" s="14">
        <v>394.68</v>
      </c>
      <c r="C1251" s="383">
        <v>5</v>
      </c>
      <c r="D1251" s="383" t="s">
        <v>224</v>
      </c>
    </row>
    <row r="1252" spans="1:4" ht="15" x14ac:dyDescent="0.25">
      <c r="A1252" s="382">
        <v>44716</v>
      </c>
      <c r="B1252" s="14">
        <v>394.68</v>
      </c>
      <c r="C1252" s="383">
        <v>6</v>
      </c>
      <c r="D1252" s="383" t="s">
        <v>225</v>
      </c>
    </row>
    <row r="1253" spans="1:4" ht="15" x14ac:dyDescent="0.25">
      <c r="A1253" s="382">
        <v>44717</v>
      </c>
      <c r="B1253" s="14">
        <v>394.68</v>
      </c>
      <c r="C1253" s="383">
        <v>7</v>
      </c>
      <c r="D1253" s="383" t="s">
        <v>226</v>
      </c>
    </row>
    <row r="1254" spans="1:4" ht="15" x14ac:dyDescent="0.25">
      <c r="A1254" s="382">
        <v>44718</v>
      </c>
      <c r="B1254" s="14">
        <v>394.68</v>
      </c>
      <c r="C1254" s="383">
        <v>1</v>
      </c>
      <c r="D1254" s="383" t="s">
        <v>220</v>
      </c>
    </row>
    <row r="1255" spans="1:4" ht="15" x14ac:dyDescent="0.25">
      <c r="A1255" s="382">
        <v>44719</v>
      </c>
      <c r="B1255" s="14">
        <v>389.61</v>
      </c>
      <c r="C1255" s="383">
        <v>2</v>
      </c>
      <c r="D1255" s="383" t="s">
        <v>221</v>
      </c>
    </row>
    <row r="1256" spans="1:4" ht="15" x14ac:dyDescent="0.25">
      <c r="A1256" s="382">
        <v>44720</v>
      </c>
      <c r="B1256" s="14">
        <v>389.9</v>
      </c>
      <c r="C1256" s="383">
        <v>3</v>
      </c>
      <c r="D1256" s="383" t="s">
        <v>222</v>
      </c>
    </row>
    <row r="1257" spans="1:4" ht="15" x14ac:dyDescent="0.25">
      <c r="A1257" s="382">
        <v>44721</v>
      </c>
      <c r="B1257" s="14">
        <v>394.71</v>
      </c>
      <c r="C1257" s="383">
        <v>4</v>
      </c>
      <c r="D1257" s="383" t="s">
        <v>223</v>
      </c>
    </row>
    <row r="1258" spans="1:4" ht="15" x14ac:dyDescent="0.25">
      <c r="A1258" s="382">
        <v>44722</v>
      </c>
      <c r="B1258" s="14">
        <v>398.12</v>
      </c>
      <c r="C1258" s="383">
        <v>5</v>
      </c>
      <c r="D1258" s="383" t="s">
        <v>224</v>
      </c>
    </row>
    <row r="1259" spans="1:4" ht="15" x14ac:dyDescent="0.25">
      <c r="A1259" s="382">
        <v>44723</v>
      </c>
      <c r="B1259" s="14">
        <v>398.12</v>
      </c>
      <c r="C1259" s="383">
        <v>6</v>
      </c>
      <c r="D1259" s="383" t="s">
        <v>225</v>
      </c>
    </row>
    <row r="1260" spans="1:4" ht="15" x14ac:dyDescent="0.25">
      <c r="A1260" s="382">
        <v>44724</v>
      </c>
      <c r="B1260" s="14">
        <v>398.12</v>
      </c>
      <c r="C1260" s="383">
        <v>7</v>
      </c>
      <c r="D1260" s="383" t="s">
        <v>226</v>
      </c>
    </row>
    <row r="1261" spans="1:4" ht="15" x14ac:dyDescent="0.25">
      <c r="A1261" s="382">
        <v>44725</v>
      </c>
      <c r="B1261" s="14">
        <v>397.69</v>
      </c>
      <c r="C1261" s="383">
        <v>1</v>
      </c>
      <c r="D1261" s="383" t="s">
        <v>220</v>
      </c>
    </row>
    <row r="1262" spans="1:4" ht="15" x14ac:dyDescent="0.25">
      <c r="A1262" s="382">
        <v>44726</v>
      </c>
      <c r="B1262" s="14">
        <v>398.53</v>
      </c>
      <c r="C1262" s="383">
        <v>2</v>
      </c>
      <c r="D1262" s="383" t="s">
        <v>221</v>
      </c>
    </row>
    <row r="1263" spans="1:4" ht="15" x14ac:dyDescent="0.25">
      <c r="A1263" s="382">
        <v>44727</v>
      </c>
      <c r="B1263" s="14">
        <v>398.5</v>
      </c>
      <c r="C1263" s="383">
        <v>3</v>
      </c>
      <c r="D1263" s="383" t="s">
        <v>222</v>
      </c>
    </row>
    <row r="1264" spans="1:4" ht="15" x14ac:dyDescent="0.25">
      <c r="A1264" s="382">
        <v>44728</v>
      </c>
      <c r="B1264" s="14">
        <v>395.56</v>
      </c>
      <c r="C1264" s="383">
        <v>4</v>
      </c>
      <c r="D1264" s="383" t="s">
        <v>223</v>
      </c>
    </row>
    <row r="1265" spans="1:4" ht="15" x14ac:dyDescent="0.25">
      <c r="A1265" s="382">
        <v>44729</v>
      </c>
      <c r="B1265" s="14">
        <v>398.81</v>
      </c>
      <c r="C1265" s="383">
        <v>5</v>
      </c>
      <c r="D1265" s="383" t="s">
        <v>224</v>
      </c>
    </row>
    <row r="1266" spans="1:4" ht="15" x14ac:dyDescent="0.25">
      <c r="A1266" s="382">
        <v>44730</v>
      </c>
      <c r="B1266" s="14">
        <v>398.81</v>
      </c>
      <c r="C1266" s="383">
        <v>6</v>
      </c>
      <c r="D1266" s="383" t="s">
        <v>225</v>
      </c>
    </row>
    <row r="1267" spans="1:4" ht="15" x14ac:dyDescent="0.25">
      <c r="A1267" s="382">
        <v>44731</v>
      </c>
      <c r="B1267" s="14">
        <v>398.81</v>
      </c>
      <c r="C1267" s="383">
        <v>7</v>
      </c>
      <c r="D1267" s="383" t="s">
        <v>226</v>
      </c>
    </row>
    <row r="1268" spans="1:4" ht="15" x14ac:dyDescent="0.25">
      <c r="A1268" s="382">
        <v>44732</v>
      </c>
      <c r="B1268" s="14">
        <v>400.21</v>
      </c>
      <c r="C1268" s="383">
        <v>1</v>
      </c>
      <c r="D1268" s="383" t="s">
        <v>220</v>
      </c>
    </row>
    <row r="1269" spans="1:4" ht="15" x14ac:dyDescent="0.25">
      <c r="A1269" s="382">
        <v>44733</v>
      </c>
      <c r="B1269" s="14">
        <v>396.4</v>
      </c>
      <c r="C1269" s="383">
        <v>2</v>
      </c>
      <c r="D1269" s="383" t="s">
        <v>221</v>
      </c>
    </row>
    <row r="1270" spans="1:4" ht="15" x14ac:dyDescent="0.25">
      <c r="A1270" s="382">
        <v>44734</v>
      </c>
      <c r="B1270" s="14">
        <v>395.46</v>
      </c>
      <c r="C1270" s="383">
        <v>3</v>
      </c>
      <c r="D1270" s="383" t="s">
        <v>222</v>
      </c>
    </row>
    <row r="1271" spans="1:4" ht="15" x14ac:dyDescent="0.25">
      <c r="A1271" s="382">
        <v>44735</v>
      </c>
      <c r="B1271" s="14">
        <v>399.58</v>
      </c>
      <c r="C1271" s="383">
        <v>4</v>
      </c>
      <c r="D1271" s="383" t="s">
        <v>223</v>
      </c>
    </row>
    <row r="1272" spans="1:4" ht="15" x14ac:dyDescent="0.25">
      <c r="A1272" s="382">
        <v>44736</v>
      </c>
      <c r="B1272" s="14">
        <v>400.8</v>
      </c>
      <c r="C1272" s="383">
        <v>5</v>
      </c>
      <c r="D1272" s="383" t="s">
        <v>224</v>
      </c>
    </row>
    <row r="1273" spans="1:4" ht="15" x14ac:dyDescent="0.25">
      <c r="A1273" s="382">
        <v>44737</v>
      </c>
      <c r="B1273" s="14">
        <v>400.8</v>
      </c>
      <c r="C1273" s="383">
        <v>6</v>
      </c>
      <c r="D1273" s="383" t="s">
        <v>225</v>
      </c>
    </row>
    <row r="1274" spans="1:4" ht="15" x14ac:dyDescent="0.25">
      <c r="A1274" s="382">
        <v>44738</v>
      </c>
      <c r="B1274" s="14">
        <v>400.8</v>
      </c>
      <c r="C1274" s="383">
        <v>7</v>
      </c>
      <c r="D1274" s="383" t="s">
        <v>226</v>
      </c>
    </row>
    <row r="1275" spans="1:4" ht="15" x14ac:dyDescent="0.25">
      <c r="A1275" s="382">
        <v>44739</v>
      </c>
      <c r="B1275" s="14">
        <v>403.52</v>
      </c>
      <c r="C1275" s="383">
        <v>1</v>
      </c>
      <c r="D1275" s="383" t="s">
        <v>220</v>
      </c>
    </row>
    <row r="1276" spans="1:4" ht="15" x14ac:dyDescent="0.25">
      <c r="A1276" s="382">
        <v>44740</v>
      </c>
      <c r="B1276" s="14">
        <v>400.72</v>
      </c>
      <c r="C1276" s="383">
        <v>2</v>
      </c>
      <c r="D1276" s="383" t="s">
        <v>221</v>
      </c>
    </row>
    <row r="1277" spans="1:4" ht="15" x14ac:dyDescent="0.25">
      <c r="A1277" s="382">
        <v>44741</v>
      </c>
      <c r="B1277" s="14">
        <v>396.27</v>
      </c>
      <c r="C1277" s="383">
        <v>3</v>
      </c>
      <c r="D1277" s="383" t="s">
        <v>222</v>
      </c>
    </row>
    <row r="1278" spans="1:4" ht="15" x14ac:dyDescent="0.25">
      <c r="A1278" s="382">
        <v>44742</v>
      </c>
      <c r="B1278" s="14">
        <v>396.75</v>
      </c>
      <c r="C1278" s="383">
        <v>4</v>
      </c>
      <c r="D1278" s="383" t="s">
        <v>223</v>
      </c>
    </row>
    <row r="1279" spans="1:4" ht="15" x14ac:dyDescent="0.25">
      <c r="A1279" s="382">
        <v>44743</v>
      </c>
      <c r="B1279" s="14">
        <v>398.74</v>
      </c>
      <c r="C1279" s="383">
        <v>5</v>
      </c>
      <c r="D1279" s="383" t="s">
        <v>224</v>
      </c>
    </row>
    <row r="1280" spans="1:4" ht="15" x14ac:dyDescent="0.25">
      <c r="A1280" s="382">
        <v>44744</v>
      </c>
      <c r="B1280" s="14">
        <v>398.74</v>
      </c>
      <c r="C1280" s="383">
        <v>6</v>
      </c>
      <c r="D1280" s="383" t="s">
        <v>225</v>
      </c>
    </row>
    <row r="1281" spans="1:4" ht="15" x14ac:dyDescent="0.25">
      <c r="A1281" s="382">
        <v>44745</v>
      </c>
      <c r="B1281" s="14">
        <v>398.74</v>
      </c>
      <c r="C1281" s="383">
        <v>7</v>
      </c>
      <c r="D1281" s="383" t="s">
        <v>226</v>
      </c>
    </row>
    <row r="1282" spans="1:4" ht="15" x14ac:dyDescent="0.25">
      <c r="A1282" s="382">
        <v>44746</v>
      </c>
      <c r="B1282" s="14">
        <v>400.02</v>
      </c>
      <c r="C1282" s="383">
        <v>1</v>
      </c>
      <c r="D1282" s="383" t="s">
        <v>220</v>
      </c>
    </row>
    <row r="1283" spans="1:4" ht="15" x14ac:dyDescent="0.25">
      <c r="A1283" s="382">
        <v>44747</v>
      </c>
      <c r="B1283" s="14">
        <v>404.79</v>
      </c>
      <c r="C1283" s="383">
        <v>2</v>
      </c>
      <c r="D1283" s="383" t="s">
        <v>221</v>
      </c>
    </row>
    <row r="1284" spans="1:4" ht="15" x14ac:dyDescent="0.25">
      <c r="A1284" s="382">
        <v>44748</v>
      </c>
      <c r="B1284" s="14">
        <v>409.98</v>
      </c>
      <c r="C1284" s="383">
        <v>3</v>
      </c>
      <c r="D1284" s="383" t="s">
        <v>222</v>
      </c>
    </row>
    <row r="1285" spans="1:4" ht="15" x14ac:dyDescent="0.25">
      <c r="A1285" s="382">
        <v>44749</v>
      </c>
      <c r="B1285" s="14">
        <v>412.97</v>
      </c>
      <c r="C1285" s="383">
        <v>4</v>
      </c>
      <c r="D1285" s="383" t="s">
        <v>223</v>
      </c>
    </row>
    <row r="1286" spans="1:4" ht="15" x14ac:dyDescent="0.25">
      <c r="A1286" s="382">
        <v>44750</v>
      </c>
      <c r="B1286" s="14">
        <v>405.63</v>
      </c>
      <c r="C1286" s="383">
        <v>5</v>
      </c>
      <c r="D1286" s="383" t="s">
        <v>224</v>
      </c>
    </row>
    <row r="1287" spans="1:4" ht="15" x14ac:dyDescent="0.25">
      <c r="A1287" s="382">
        <v>44751</v>
      </c>
      <c r="B1287" s="14">
        <v>405.63</v>
      </c>
      <c r="C1287" s="383">
        <v>6</v>
      </c>
      <c r="D1287" s="383" t="s">
        <v>225</v>
      </c>
    </row>
    <row r="1288" spans="1:4" ht="15" x14ac:dyDescent="0.25">
      <c r="A1288" s="382">
        <v>44752</v>
      </c>
      <c r="B1288" s="14">
        <v>405.63</v>
      </c>
      <c r="C1288" s="383">
        <v>7</v>
      </c>
      <c r="D1288" s="383" t="s">
        <v>226</v>
      </c>
    </row>
    <row r="1289" spans="1:4" ht="15" x14ac:dyDescent="0.25">
      <c r="A1289" s="382">
        <v>44753</v>
      </c>
      <c r="B1289" s="14">
        <v>409</v>
      </c>
      <c r="C1289" s="383">
        <v>1</v>
      </c>
      <c r="D1289" s="383" t="s">
        <v>220</v>
      </c>
    </row>
    <row r="1290" spans="1:4" ht="15" x14ac:dyDescent="0.25">
      <c r="A1290" s="382">
        <v>44754</v>
      </c>
      <c r="B1290" s="14">
        <v>413.78</v>
      </c>
      <c r="C1290" s="383">
        <v>2</v>
      </c>
      <c r="D1290" s="383" t="s">
        <v>221</v>
      </c>
    </row>
    <row r="1291" spans="1:4" ht="15" x14ac:dyDescent="0.25">
      <c r="A1291" s="382">
        <v>44755</v>
      </c>
      <c r="B1291" s="14">
        <v>410.43</v>
      </c>
      <c r="C1291" s="383">
        <v>3</v>
      </c>
      <c r="D1291" s="383" t="s">
        <v>222</v>
      </c>
    </row>
    <row r="1292" spans="1:4" ht="15" x14ac:dyDescent="0.25">
      <c r="A1292" s="382">
        <v>44756</v>
      </c>
      <c r="B1292" s="14">
        <v>409.82</v>
      </c>
      <c r="C1292" s="383">
        <v>4</v>
      </c>
      <c r="D1292" s="383" t="s">
        <v>223</v>
      </c>
    </row>
    <row r="1293" spans="1:4" ht="15" x14ac:dyDescent="0.25">
      <c r="A1293" s="382">
        <v>44757</v>
      </c>
      <c r="B1293" s="14">
        <v>404.08</v>
      </c>
      <c r="C1293" s="383">
        <v>5</v>
      </c>
      <c r="D1293" s="383" t="s">
        <v>224</v>
      </c>
    </row>
    <row r="1294" spans="1:4" ht="15" x14ac:dyDescent="0.25">
      <c r="A1294" s="382">
        <v>44758</v>
      </c>
      <c r="B1294" s="14">
        <v>404.08</v>
      </c>
      <c r="C1294" s="383">
        <v>6</v>
      </c>
      <c r="D1294" s="383" t="s">
        <v>225</v>
      </c>
    </row>
    <row r="1295" spans="1:4" ht="15" x14ac:dyDescent="0.25">
      <c r="A1295" s="382">
        <v>44759</v>
      </c>
      <c r="B1295" s="14">
        <v>404.08</v>
      </c>
      <c r="C1295" s="383">
        <v>7</v>
      </c>
      <c r="D1295" s="383" t="s">
        <v>226</v>
      </c>
    </row>
    <row r="1296" spans="1:4" ht="15" x14ac:dyDescent="0.25">
      <c r="A1296" s="382">
        <v>44760</v>
      </c>
      <c r="B1296" s="14">
        <v>403.04</v>
      </c>
      <c r="C1296" s="383">
        <v>1</v>
      </c>
      <c r="D1296" s="383" t="s">
        <v>220</v>
      </c>
    </row>
    <row r="1297" spans="1:4" ht="15" x14ac:dyDescent="0.25">
      <c r="A1297" s="382">
        <v>44761</v>
      </c>
      <c r="B1297" s="14">
        <v>399.1</v>
      </c>
      <c r="C1297" s="383">
        <v>2</v>
      </c>
      <c r="D1297" s="383" t="s">
        <v>221</v>
      </c>
    </row>
    <row r="1298" spans="1:4" ht="15" x14ac:dyDescent="0.25">
      <c r="A1298" s="382">
        <v>44762</v>
      </c>
      <c r="B1298" s="14">
        <v>397.28</v>
      </c>
      <c r="C1298" s="383">
        <v>3</v>
      </c>
      <c r="D1298" s="383" t="s">
        <v>222</v>
      </c>
    </row>
    <row r="1299" spans="1:4" ht="15" x14ac:dyDescent="0.25">
      <c r="A1299" s="382">
        <v>44763</v>
      </c>
      <c r="B1299" s="14">
        <v>401.59</v>
      </c>
      <c r="C1299" s="383">
        <v>4</v>
      </c>
      <c r="D1299" s="383" t="s">
        <v>223</v>
      </c>
    </row>
    <row r="1300" spans="1:4" ht="15" x14ac:dyDescent="0.25">
      <c r="A1300" s="382">
        <v>44764</v>
      </c>
      <c r="B1300" s="14">
        <v>397.4</v>
      </c>
      <c r="C1300" s="383">
        <v>5</v>
      </c>
      <c r="D1300" s="383" t="s">
        <v>224</v>
      </c>
    </row>
    <row r="1301" spans="1:4" ht="15" x14ac:dyDescent="0.25">
      <c r="A1301" s="382">
        <v>44765</v>
      </c>
      <c r="B1301" s="14">
        <v>397.4</v>
      </c>
      <c r="C1301" s="383">
        <v>6</v>
      </c>
      <c r="D1301" s="383" t="s">
        <v>225</v>
      </c>
    </row>
    <row r="1302" spans="1:4" ht="15" x14ac:dyDescent="0.25">
      <c r="A1302" s="382">
        <v>44766</v>
      </c>
      <c r="B1302" s="14">
        <v>397.4</v>
      </c>
      <c r="C1302" s="383">
        <v>7</v>
      </c>
      <c r="D1302" s="383" t="s">
        <v>226</v>
      </c>
    </row>
    <row r="1303" spans="1:4" ht="15" x14ac:dyDescent="0.25">
      <c r="A1303" s="382">
        <v>44767</v>
      </c>
      <c r="B1303" s="14">
        <v>396.36</v>
      </c>
      <c r="C1303" s="383">
        <v>1</v>
      </c>
      <c r="D1303" s="383" t="s">
        <v>220</v>
      </c>
    </row>
    <row r="1304" spans="1:4" ht="15" x14ac:dyDescent="0.25">
      <c r="A1304" s="382">
        <v>44768</v>
      </c>
      <c r="B1304" s="14">
        <v>399.03</v>
      </c>
      <c r="C1304" s="383">
        <v>2</v>
      </c>
      <c r="D1304" s="383" t="s">
        <v>221</v>
      </c>
    </row>
    <row r="1305" spans="1:4" ht="15" x14ac:dyDescent="0.25">
      <c r="A1305" s="382">
        <v>44769</v>
      </c>
      <c r="B1305" s="14">
        <v>404.1</v>
      </c>
      <c r="C1305" s="383">
        <v>3</v>
      </c>
      <c r="D1305" s="383" t="s">
        <v>222</v>
      </c>
    </row>
    <row r="1306" spans="1:4" ht="15" x14ac:dyDescent="0.25">
      <c r="A1306" s="382">
        <v>44770</v>
      </c>
      <c r="B1306" s="14">
        <v>406.68</v>
      </c>
      <c r="C1306" s="383">
        <v>4</v>
      </c>
      <c r="D1306" s="383" t="s">
        <v>223</v>
      </c>
    </row>
    <row r="1307" spans="1:4" ht="15" x14ac:dyDescent="0.25">
      <c r="A1307" s="382">
        <v>44771</v>
      </c>
      <c r="B1307" s="14">
        <v>404.2</v>
      </c>
      <c r="C1307" s="383">
        <v>5</v>
      </c>
      <c r="D1307" s="383" t="s">
        <v>224</v>
      </c>
    </row>
    <row r="1308" spans="1:4" ht="15" x14ac:dyDescent="0.25">
      <c r="A1308" s="382">
        <v>44772</v>
      </c>
      <c r="B1308" s="14">
        <v>404.2</v>
      </c>
      <c r="C1308" s="383">
        <v>6</v>
      </c>
      <c r="D1308" s="383" t="s">
        <v>225</v>
      </c>
    </row>
    <row r="1309" spans="1:4" ht="15" x14ac:dyDescent="0.25">
      <c r="A1309" s="382">
        <v>44773</v>
      </c>
      <c r="B1309" s="14">
        <v>404.2</v>
      </c>
      <c r="C1309" s="383">
        <v>7</v>
      </c>
      <c r="D1309" s="383" t="s">
        <v>226</v>
      </c>
    </row>
    <row r="1310" spans="1:4" ht="15" x14ac:dyDescent="0.25">
      <c r="A1310" s="382">
        <v>44774</v>
      </c>
      <c r="B1310" s="14">
        <v>403.28</v>
      </c>
      <c r="C1310" s="383">
        <v>1</v>
      </c>
      <c r="D1310" s="383" t="s">
        <v>220</v>
      </c>
    </row>
    <row r="1311" spans="1:4" ht="15" x14ac:dyDescent="0.25">
      <c r="A1311" s="382">
        <v>44775</v>
      </c>
      <c r="B1311" s="14">
        <v>397.93</v>
      </c>
      <c r="C1311" s="383">
        <v>2</v>
      </c>
      <c r="D1311" s="383" t="s">
        <v>221</v>
      </c>
    </row>
    <row r="1312" spans="1:4" ht="15" x14ac:dyDescent="0.25">
      <c r="A1312" s="382">
        <v>44776</v>
      </c>
      <c r="B1312" s="14">
        <v>396.01</v>
      </c>
      <c r="C1312" s="383">
        <v>3</v>
      </c>
      <c r="D1312" s="383" t="s">
        <v>222</v>
      </c>
    </row>
    <row r="1313" spans="1:4" ht="15" x14ac:dyDescent="0.25">
      <c r="A1313" s="382">
        <v>44777</v>
      </c>
      <c r="B1313" s="14">
        <v>396.49</v>
      </c>
      <c r="C1313" s="383">
        <v>4</v>
      </c>
      <c r="D1313" s="383" t="s">
        <v>223</v>
      </c>
    </row>
    <row r="1314" spans="1:4" ht="15" x14ac:dyDescent="0.25">
      <c r="A1314" s="382">
        <v>44778</v>
      </c>
      <c r="B1314" s="14">
        <v>394.82</v>
      </c>
      <c r="C1314" s="383">
        <v>5</v>
      </c>
      <c r="D1314" s="383" t="s">
        <v>224</v>
      </c>
    </row>
    <row r="1315" spans="1:4" ht="15" x14ac:dyDescent="0.25">
      <c r="A1315" s="382">
        <v>44779</v>
      </c>
      <c r="B1315" s="14">
        <v>394.82</v>
      </c>
      <c r="C1315" s="383">
        <v>6</v>
      </c>
      <c r="D1315" s="383" t="s">
        <v>225</v>
      </c>
    </row>
    <row r="1316" spans="1:4" ht="15" x14ac:dyDescent="0.25">
      <c r="A1316" s="382">
        <v>44780</v>
      </c>
      <c r="B1316" s="14">
        <v>394.82</v>
      </c>
      <c r="C1316" s="383">
        <v>7</v>
      </c>
      <c r="D1316" s="383" t="s">
        <v>226</v>
      </c>
    </row>
    <row r="1317" spans="1:4" ht="15" x14ac:dyDescent="0.25">
      <c r="A1317" s="382">
        <v>44781</v>
      </c>
      <c r="B1317" s="14">
        <v>392.66</v>
      </c>
      <c r="C1317" s="383">
        <v>1</v>
      </c>
      <c r="D1317" s="383" t="s">
        <v>220</v>
      </c>
    </row>
    <row r="1318" spans="1:4" ht="15" x14ac:dyDescent="0.25">
      <c r="A1318" s="382">
        <v>44782</v>
      </c>
      <c r="B1318" s="14">
        <v>395.02</v>
      </c>
      <c r="C1318" s="383">
        <v>2</v>
      </c>
      <c r="D1318" s="383" t="s">
        <v>221</v>
      </c>
    </row>
    <row r="1319" spans="1:4" ht="15" x14ac:dyDescent="0.25">
      <c r="A1319" s="382">
        <v>44783</v>
      </c>
      <c r="B1319" s="14">
        <v>401.29</v>
      </c>
      <c r="C1319" s="383">
        <v>3</v>
      </c>
      <c r="D1319" s="383" t="s">
        <v>222</v>
      </c>
    </row>
    <row r="1320" spans="1:4" ht="15" x14ac:dyDescent="0.25">
      <c r="A1320" s="382">
        <v>44784</v>
      </c>
      <c r="B1320" s="14">
        <v>394.59</v>
      </c>
      <c r="C1320" s="383">
        <v>4</v>
      </c>
      <c r="D1320" s="383" t="s">
        <v>223</v>
      </c>
    </row>
    <row r="1321" spans="1:4" ht="15" x14ac:dyDescent="0.25">
      <c r="A1321" s="382">
        <v>44785</v>
      </c>
      <c r="B1321" s="14">
        <v>393.04</v>
      </c>
      <c r="C1321" s="383">
        <v>5</v>
      </c>
      <c r="D1321" s="383" t="s">
        <v>224</v>
      </c>
    </row>
    <row r="1322" spans="1:4" ht="15" x14ac:dyDescent="0.25">
      <c r="A1322" s="382">
        <v>44786</v>
      </c>
      <c r="B1322" s="14">
        <v>393.04</v>
      </c>
      <c r="C1322" s="383">
        <v>6</v>
      </c>
      <c r="D1322" s="383" t="s">
        <v>225</v>
      </c>
    </row>
    <row r="1323" spans="1:4" ht="15" x14ac:dyDescent="0.25">
      <c r="A1323" s="382">
        <v>44787</v>
      </c>
      <c r="B1323" s="14">
        <v>393.04</v>
      </c>
      <c r="C1323" s="383">
        <v>7</v>
      </c>
      <c r="D1323" s="383" t="s">
        <v>226</v>
      </c>
    </row>
    <row r="1324" spans="1:4" ht="15" x14ac:dyDescent="0.25">
      <c r="A1324" s="382">
        <v>44788</v>
      </c>
      <c r="B1324" s="14">
        <v>397.33</v>
      </c>
      <c r="C1324" s="383">
        <v>1</v>
      </c>
      <c r="D1324" s="383" t="s">
        <v>220</v>
      </c>
    </row>
    <row r="1325" spans="1:4" ht="15" x14ac:dyDescent="0.25">
      <c r="A1325" s="382">
        <v>44789</v>
      </c>
      <c r="B1325" s="14">
        <v>404.01</v>
      </c>
      <c r="C1325" s="383">
        <v>2</v>
      </c>
      <c r="D1325" s="383" t="s">
        <v>221</v>
      </c>
    </row>
    <row r="1326" spans="1:4" ht="15" x14ac:dyDescent="0.25">
      <c r="A1326" s="382">
        <v>44790</v>
      </c>
      <c r="B1326" s="14">
        <v>406.92</v>
      </c>
      <c r="C1326" s="383">
        <v>3</v>
      </c>
      <c r="D1326" s="383" t="s">
        <v>222</v>
      </c>
    </row>
    <row r="1327" spans="1:4" ht="15" x14ac:dyDescent="0.25">
      <c r="A1327" s="382">
        <v>44791</v>
      </c>
      <c r="B1327" s="14">
        <v>405.05</v>
      </c>
      <c r="C1327" s="383">
        <v>4</v>
      </c>
      <c r="D1327" s="383" t="s">
        <v>223</v>
      </c>
    </row>
    <row r="1328" spans="1:4" ht="15" x14ac:dyDescent="0.25">
      <c r="A1328" s="382">
        <v>44792</v>
      </c>
      <c r="B1328" s="14">
        <v>406.85</v>
      </c>
      <c r="C1328" s="383">
        <v>5</v>
      </c>
      <c r="D1328" s="383" t="s">
        <v>224</v>
      </c>
    </row>
    <row r="1329" spans="1:4" ht="15" x14ac:dyDescent="0.25">
      <c r="A1329" s="382">
        <v>44793</v>
      </c>
      <c r="B1329" s="14">
        <v>406.85</v>
      </c>
      <c r="C1329" s="383">
        <v>6</v>
      </c>
      <c r="D1329" s="383" t="s">
        <v>225</v>
      </c>
    </row>
    <row r="1330" spans="1:4" ht="15" x14ac:dyDescent="0.25">
      <c r="A1330" s="382">
        <v>44794</v>
      </c>
      <c r="B1330" s="14">
        <v>406.85</v>
      </c>
      <c r="C1330" s="383">
        <v>7</v>
      </c>
      <c r="D1330" s="383" t="s">
        <v>226</v>
      </c>
    </row>
    <row r="1331" spans="1:4" ht="15" x14ac:dyDescent="0.25">
      <c r="A1331" s="382">
        <v>44795</v>
      </c>
      <c r="B1331" s="14">
        <v>405.83</v>
      </c>
      <c r="C1331" s="383">
        <v>1</v>
      </c>
      <c r="D1331" s="383" t="s">
        <v>220</v>
      </c>
    </row>
    <row r="1332" spans="1:4" ht="15" x14ac:dyDescent="0.25">
      <c r="A1332" s="382">
        <v>44796</v>
      </c>
      <c r="B1332" s="14">
        <v>410.88</v>
      </c>
      <c r="C1332" s="383">
        <v>2</v>
      </c>
      <c r="D1332" s="383" t="s">
        <v>221</v>
      </c>
    </row>
    <row r="1333" spans="1:4" ht="15" x14ac:dyDescent="0.25">
      <c r="A1333" s="382">
        <v>44797</v>
      </c>
      <c r="B1333" s="14">
        <v>411.24</v>
      </c>
      <c r="C1333" s="383">
        <v>3</v>
      </c>
      <c r="D1333" s="383" t="s">
        <v>222</v>
      </c>
    </row>
    <row r="1334" spans="1:4" ht="15" x14ac:dyDescent="0.25">
      <c r="A1334" s="382">
        <v>44798</v>
      </c>
      <c r="B1334" s="14">
        <v>408.35</v>
      </c>
      <c r="C1334" s="383">
        <v>4</v>
      </c>
      <c r="D1334" s="383" t="s">
        <v>223</v>
      </c>
    </row>
    <row r="1335" spans="1:4" ht="15" x14ac:dyDescent="0.25">
      <c r="A1335" s="382">
        <v>44799</v>
      </c>
      <c r="B1335" s="14">
        <v>409</v>
      </c>
      <c r="C1335" s="383">
        <v>5</v>
      </c>
      <c r="D1335" s="383" t="s">
        <v>224</v>
      </c>
    </row>
    <row r="1336" spans="1:4" ht="15" x14ac:dyDescent="0.25">
      <c r="A1336" s="382">
        <v>44800</v>
      </c>
      <c r="B1336" s="14">
        <v>409</v>
      </c>
      <c r="C1336" s="383">
        <v>6</v>
      </c>
      <c r="D1336" s="383" t="s">
        <v>225</v>
      </c>
    </row>
    <row r="1337" spans="1:4" ht="15" x14ac:dyDescent="0.25">
      <c r="A1337" s="382">
        <v>44801</v>
      </c>
      <c r="B1337" s="14">
        <v>409</v>
      </c>
      <c r="C1337" s="383">
        <v>7</v>
      </c>
      <c r="D1337" s="383" t="s">
        <v>226</v>
      </c>
    </row>
    <row r="1338" spans="1:4" ht="15" x14ac:dyDescent="0.25">
      <c r="A1338" s="382">
        <v>44802</v>
      </c>
      <c r="B1338" s="14">
        <v>410.8</v>
      </c>
      <c r="C1338" s="383">
        <v>1</v>
      </c>
      <c r="D1338" s="383" t="s">
        <v>220</v>
      </c>
    </row>
    <row r="1339" spans="1:4" ht="15" x14ac:dyDescent="0.25">
      <c r="A1339" s="382">
        <v>44803</v>
      </c>
      <c r="B1339" s="14">
        <v>407.29</v>
      </c>
      <c r="C1339" s="383">
        <v>2</v>
      </c>
      <c r="D1339" s="383" t="s">
        <v>221</v>
      </c>
    </row>
    <row r="1340" spans="1:4" ht="15" x14ac:dyDescent="0.25">
      <c r="A1340" s="382">
        <v>44804</v>
      </c>
      <c r="B1340" s="14">
        <v>405.11</v>
      </c>
      <c r="C1340" s="383">
        <v>3</v>
      </c>
      <c r="D1340" s="383" t="s">
        <v>222</v>
      </c>
    </row>
    <row r="1341" spans="1:4" ht="15" x14ac:dyDescent="0.25">
      <c r="A1341" s="382">
        <v>44805</v>
      </c>
      <c r="B1341" s="14">
        <v>401.28</v>
      </c>
      <c r="C1341" s="383">
        <v>4</v>
      </c>
      <c r="D1341" s="383" t="s">
        <v>223</v>
      </c>
    </row>
    <row r="1342" spans="1:4" ht="15" x14ac:dyDescent="0.25">
      <c r="A1342" s="382">
        <v>44806</v>
      </c>
      <c r="B1342" s="14">
        <v>398.96</v>
      </c>
      <c r="C1342" s="383">
        <v>5</v>
      </c>
      <c r="D1342" s="383" t="s">
        <v>224</v>
      </c>
    </row>
    <row r="1343" spans="1:4" ht="15" x14ac:dyDescent="0.25">
      <c r="A1343" s="382">
        <v>44807</v>
      </c>
      <c r="B1343" s="14">
        <v>398.96</v>
      </c>
      <c r="C1343" s="383">
        <v>6</v>
      </c>
      <c r="D1343" s="383" t="s">
        <v>225</v>
      </c>
    </row>
    <row r="1344" spans="1:4" ht="15" x14ac:dyDescent="0.25">
      <c r="A1344" s="382">
        <v>44808</v>
      </c>
      <c r="B1344" s="14">
        <v>398.96</v>
      </c>
      <c r="C1344" s="383">
        <v>7</v>
      </c>
      <c r="D1344" s="383" t="s">
        <v>226</v>
      </c>
    </row>
    <row r="1345" spans="1:4" ht="15" x14ac:dyDescent="0.25">
      <c r="A1345" s="382">
        <v>44809</v>
      </c>
      <c r="B1345" s="14">
        <v>403.83</v>
      </c>
      <c r="C1345" s="383">
        <v>1</v>
      </c>
      <c r="D1345" s="383" t="s">
        <v>220</v>
      </c>
    </row>
    <row r="1346" spans="1:4" ht="15" x14ac:dyDescent="0.25">
      <c r="A1346" s="382">
        <v>44810</v>
      </c>
      <c r="B1346" s="14">
        <v>403.34</v>
      </c>
      <c r="C1346" s="383">
        <v>2</v>
      </c>
      <c r="D1346" s="383" t="s">
        <v>221</v>
      </c>
    </row>
    <row r="1347" spans="1:4" ht="15" x14ac:dyDescent="0.25">
      <c r="A1347" s="382">
        <v>44811</v>
      </c>
      <c r="B1347" s="14">
        <v>401.49</v>
      </c>
      <c r="C1347" s="383">
        <v>3</v>
      </c>
      <c r="D1347" s="383" t="s">
        <v>222</v>
      </c>
    </row>
    <row r="1348" spans="1:4" ht="15" x14ac:dyDescent="0.25">
      <c r="A1348" s="382">
        <v>44812</v>
      </c>
      <c r="B1348" s="14">
        <v>397.57</v>
      </c>
      <c r="C1348" s="383">
        <v>4</v>
      </c>
      <c r="D1348" s="383" t="s">
        <v>223</v>
      </c>
    </row>
    <row r="1349" spans="1:4" ht="15" x14ac:dyDescent="0.25">
      <c r="A1349" s="382">
        <v>44813</v>
      </c>
      <c r="B1349" s="14">
        <v>395.48</v>
      </c>
      <c r="C1349" s="383">
        <v>5</v>
      </c>
      <c r="D1349" s="383" t="s">
        <v>224</v>
      </c>
    </row>
    <row r="1350" spans="1:4" ht="15" x14ac:dyDescent="0.25">
      <c r="A1350" s="382">
        <v>44814</v>
      </c>
      <c r="B1350" s="14">
        <v>395.48</v>
      </c>
      <c r="C1350" s="383">
        <v>6</v>
      </c>
      <c r="D1350" s="383" t="s">
        <v>225</v>
      </c>
    </row>
    <row r="1351" spans="1:4" ht="15" x14ac:dyDescent="0.25">
      <c r="A1351" s="382">
        <v>44815</v>
      </c>
      <c r="B1351" s="14">
        <v>395.48</v>
      </c>
      <c r="C1351" s="383">
        <v>7</v>
      </c>
      <c r="D1351" s="383" t="s">
        <v>226</v>
      </c>
    </row>
    <row r="1352" spans="1:4" ht="15" x14ac:dyDescent="0.25">
      <c r="A1352" s="382">
        <v>44816</v>
      </c>
      <c r="B1352" s="14">
        <v>395.06</v>
      </c>
      <c r="C1352" s="383">
        <v>1</v>
      </c>
      <c r="D1352" s="383" t="s">
        <v>220</v>
      </c>
    </row>
    <row r="1353" spans="1:4" ht="15" x14ac:dyDescent="0.25">
      <c r="A1353" s="382">
        <v>44817</v>
      </c>
      <c r="B1353" s="14">
        <v>396.42</v>
      </c>
      <c r="C1353" s="383">
        <v>2</v>
      </c>
      <c r="D1353" s="383" t="s">
        <v>221</v>
      </c>
    </row>
    <row r="1354" spans="1:4" ht="15" x14ac:dyDescent="0.25">
      <c r="A1354" s="382">
        <v>44818</v>
      </c>
      <c r="B1354" s="14">
        <v>402.09</v>
      </c>
      <c r="C1354" s="383">
        <v>3</v>
      </c>
      <c r="D1354" s="383" t="s">
        <v>222</v>
      </c>
    </row>
    <row r="1355" spans="1:4" ht="15" x14ac:dyDescent="0.25">
      <c r="A1355" s="382">
        <v>44819</v>
      </c>
      <c r="B1355" s="14">
        <v>405.65</v>
      </c>
      <c r="C1355" s="383">
        <v>4</v>
      </c>
      <c r="D1355" s="383" t="s">
        <v>223</v>
      </c>
    </row>
    <row r="1356" spans="1:4" ht="15" x14ac:dyDescent="0.25">
      <c r="A1356" s="382">
        <v>44820</v>
      </c>
      <c r="B1356" s="14">
        <v>405.21</v>
      </c>
      <c r="C1356" s="383">
        <v>5</v>
      </c>
      <c r="D1356" s="383" t="s">
        <v>224</v>
      </c>
    </row>
    <row r="1357" spans="1:4" ht="15" x14ac:dyDescent="0.25">
      <c r="A1357" s="382">
        <v>44821</v>
      </c>
      <c r="B1357" s="14">
        <v>405.21</v>
      </c>
      <c r="C1357" s="383">
        <v>6</v>
      </c>
      <c r="D1357" s="383" t="s">
        <v>225</v>
      </c>
    </row>
    <row r="1358" spans="1:4" ht="15" x14ac:dyDescent="0.25">
      <c r="A1358" s="382">
        <v>44822</v>
      </c>
      <c r="B1358" s="14">
        <v>405.21</v>
      </c>
      <c r="C1358" s="383">
        <v>7</v>
      </c>
      <c r="D1358" s="383" t="s">
        <v>226</v>
      </c>
    </row>
    <row r="1359" spans="1:4" ht="15" x14ac:dyDescent="0.25">
      <c r="A1359" s="382">
        <v>44823</v>
      </c>
      <c r="B1359" s="14">
        <v>400.98</v>
      </c>
      <c r="C1359" s="383">
        <v>1</v>
      </c>
      <c r="D1359" s="383" t="s">
        <v>220</v>
      </c>
    </row>
    <row r="1360" spans="1:4" ht="15" x14ac:dyDescent="0.25">
      <c r="A1360" s="382">
        <v>44824</v>
      </c>
      <c r="B1360" s="14">
        <v>398.9</v>
      </c>
      <c r="C1360" s="383">
        <v>2</v>
      </c>
      <c r="D1360" s="383" t="s">
        <v>221</v>
      </c>
    </row>
    <row r="1361" spans="1:4" ht="15" x14ac:dyDescent="0.25">
      <c r="A1361" s="382">
        <v>44825</v>
      </c>
      <c r="B1361" s="14">
        <v>403.14</v>
      </c>
      <c r="C1361" s="383">
        <v>3</v>
      </c>
      <c r="D1361" s="383" t="s">
        <v>222</v>
      </c>
    </row>
    <row r="1362" spans="1:4" ht="15" x14ac:dyDescent="0.25">
      <c r="A1362" s="382">
        <v>44826</v>
      </c>
      <c r="B1362" s="14">
        <v>406.17</v>
      </c>
      <c r="C1362" s="383">
        <v>4</v>
      </c>
      <c r="D1362" s="383" t="s">
        <v>223</v>
      </c>
    </row>
    <row r="1363" spans="1:4" ht="15" x14ac:dyDescent="0.25">
      <c r="A1363" s="382">
        <v>44827</v>
      </c>
      <c r="B1363" s="14">
        <v>406.29</v>
      </c>
      <c r="C1363" s="383">
        <v>5</v>
      </c>
      <c r="D1363" s="383" t="s">
        <v>224</v>
      </c>
    </row>
    <row r="1364" spans="1:4" ht="15" x14ac:dyDescent="0.25">
      <c r="A1364" s="382">
        <v>44828</v>
      </c>
      <c r="B1364" s="14">
        <v>406.29</v>
      </c>
      <c r="C1364" s="383">
        <v>6</v>
      </c>
      <c r="D1364" s="383" t="s">
        <v>225</v>
      </c>
    </row>
    <row r="1365" spans="1:4" ht="15" x14ac:dyDescent="0.25">
      <c r="A1365" s="382">
        <v>44829</v>
      </c>
      <c r="B1365" s="14">
        <v>406.29</v>
      </c>
      <c r="C1365" s="383">
        <v>7</v>
      </c>
      <c r="D1365" s="383" t="s">
        <v>226</v>
      </c>
    </row>
    <row r="1366" spans="1:4" ht="15" x14ac:dyDescent="0.25">
      <c r="A1366" s="382">
        <v>44830</v>
      </c>
      <c r="B1366" s="14">
        <v>406.5</v>
      </c>
      <c r="C1366" s="383">
        <v>1</v>
      </c>
      <c r="D1366" s="383" t="s">
        <v>220</v>
      </c>
    </row>
    <row r="1367" spans="1:4" ht="15" x14ac:dyDescent="0.25">
      <c r="A1367" s="382">
        <v>44831</v>
      </c>
      <c r="B1367" s="14">
        <v>407.45</v>
      </c>
      <c r="C1367" s="383">
        <v>2</v>
      </c>
      <c r="D1367" s="383" t="s">
        <v>221</v>
      </c>
    </row>
    <row r="1368" spans="1:4" ht="15" x14ac:dyDescent="0.25">
      <c r="A1368" s="382">
        <v>44832</v>
      </c>
      <c r="B1368" s="14">
        <v>411.26</v>
      </c>
      <c r="C1368" s="383">
        <v>3</v>
      </c>
      <c r="D1368" s="383" t="s">
        <v>222</v>
      </c>
    </row>
    <row r="1369" spans="1:4" ht="15" x14ac:dyDescent="0.25">
      <c r="A1369" s="382">
        <v>44833</v>
      </c>
      <c r="B1369" s="14">
        <v>420.21</v>
      </c>
      <c r="C1369" s="383">
        <v>4</v>
      </c>
      <c r="D1369" s="383" t="s">
        <v>223</v>
      </c>
    </row>
    <row r="1370" spans="1:4" ht="15" x14ac:dyDescent="0.25">
      <c r="A1370" s="382">
        <v>44834</v>
      </c>
      <c r="B1370" s="14">
        <v>421.41</v>
      </c>
      <c r="C1370" s="383">
        <v>5</v>
      </c>
      <c r="D1370" s="383" t="s">
        <v>224</v>
      </c>
    </row>
    <row r="1371" spans="1:4" ht="15" x14ac:dyDescent="0.25">
      <c r="A1371" s="382">
        <v>44835</v>
      </c>
      <c r="B1371" s="14">
        <v>421.41</v>
      </c>
      <c r="C1371" s="383">
        <v>6</v>
      </c>
      <c r="D1371" s="383" t="s">
        <v>225</v>
      </c>
    </row>
    <row r="1372" spans="1:4" ht="15" x14ac:dyDescent="0.25">
      <c r="A1372" s="382">
        <v>44836</v>
      </c>
      <c r="B1372" s="14">
        <v>421.41</v>
      </c>
      <c r="C1372" s="383">
        <v>7</v>
      </c>
      <c r="D1372" s="383" t="s">
        <v>226</v>
      </c>
    </row>
    <row r="1373" spans="1:4" ht="15" x14ac:dyDescent="0.25">
      <c r="A1373" s="382">
        <v>44837</v>
      </c>
      <c r="B1373" s="14">
        <v>422.51</v>
      </c>
      <c r="C1373" s="383">
        <v>1</v>
      </c>
      <c r="D1373" s="383" t="s">
        <v>220</v>
      </c>
    </row>
    <row r="1374" spans="1:4" ht="15" x14ac:dyDescent="0.25">
      <c r="A1374" s="382">
        <v>44838</v>
      </c>
      <c r="B1374" s="14">
        <v>417.5</v>
      </c>
      <c r="C1374" s="383">
        <v>2</v>
      </c>
      <c r="D1374" s="383" t="s">
        <v>221</v>
      </c>
    </row>
    <row r="1375" spans="1:4" ht="15" x14ac:dyDescent="0.25">
      <c r="A1375" s="382">
        <v>44839</v>
      </c>
      <c r="B1375" s="14">
        <v>422.4</v>
      </c>
      <c r="C1375" s="383">
        <v>3</v>
      </c>
      <c r="D1375" s="383" t="s">
        <v>222</v>
      </c>
    </row>
    <row r="1376" spans="1:4" ht="15" x14ac:dyDescent="0.25">
      <c r="A1376" s="382">
        <v>44840</v>
      </c>
      <c r="B1376" s="14">
        <v>423.53</v>
      </c>
      <c r="C1376" s="383">
        <v>4</v>
      </c>
      <c r="D1376" s="383" t="s">
        <v>223</v>
      </c>
    </row>
    <row r="1377" spans="1:4" ht="15" x14ac:dyDescent="0.25">
      <c r="A1377" s="382">
        <v>44841</v>
      </c>
      <c r="B1377" s="14">
        <v>423.77</v>
      </c>
      <c r="C1377" s="383">
        <v>5</v>
      </c>
      <c r="D1377" s="383" t="s">
        <v>224</v>
      </c>
    </row>
    <row r="1378" spans="1:4" ht="15" x14ac:dyDescent="0.25">
      <c r="A1378" s="382">
        <v>44842</v>
      </c>
      <c r="B1378" s="14">
        <v>423.77</v>
      </c>
      <c r="C1378" s="383">
        <v>6</v>
      </c>
      <c r="D1378" s="383" t="s">
        <v>225</v>
      </c>
    </row>
    <row r="1379" spans="1:4" ht="15" x14ac:dyDescent="0.25">
      <c r="A1379" s="382">
        <v>44843</v>
      </c>
      <c r="B1379" s="14">
        <v>423.77</v>
      </c>
      <c r="C1379" s="383">
        <v>7</v>
      </c>
      <c r="D1379" s="383" t="s">
        <v>226</v>
      </c>
    </row>
    <row r="1380" spans="1:4" ht="15" x14ac:dyDescent="0.25">
      <c r="A1380" s="382">
        <v>44844</v>
      </c>
      <c r="B1380" s="14">
        <v>426.68</v>
      </c>
      <c r="C1380" s="383">
        <v>1</v>
      </c>
      <c r="D1380" s="383" t="s">
        <v>220</v>
      </c>
    </row>
    <row r="1381" spans="1:4" ht="15" x14ac:dyDescent="0.25">
      <c r="A1381" s="382">
        <v>44845</v>
      </c>
      <c r="B1381" s="14">
        <v>427.89</v>
      </c>
      <c r="C1381" s="383">
        <v>2</v>
      </c>
      <c r="D1381" s="383" t="s">
        <v>221</v>
      </c>
    </row>
    <row r="1382" spans="1:4" ht="15" x14ac:dyDescent="0.25">
      <c r="A1382" s="382">
        <v>44846</v>
      </c>
      <c r="B1382" s="14">
        <v>429.82</v>
      </c>
      <c r="C1382" s="383">
        <v>3</v>
      </c>
      <c r="D1382" s="383" t="s">
        <v>222</v>
      </c>
    </row>
    <row r="1383" spans="1:4" ht="15" x14ac:dyDescent="0.25">
      <c r="A1383" s="382">
        <v>44847</v>
      </c>
      <c r="B1383" s="14">
        <v>432.94</v>
      </c>
      <c r="C1383" s="383">
        <v>4</v>
      </c>
      <c r="D1383" s="383" t="s">
        <v>223</v>
      </c>
    </row>
    <row r="1384" spans="1:4" ht="15" x14ac:dyDescent="0.25">
      <c r="A1384" s="382">
        <v>44848</v>
      </c>
      <c r="B1384" s="14">
        <v>419.61</v>
      </c>
      <c r="C1384" s="383">
        <v>5</v>
      </c>
      <c r="D1384" s="383" t="s">
        <v>224</v>
      </c>
    </row>
    <row r="1385" spans="1:4" ht="15" x14ac:dyDescent="0.25">
      <c r="A1385" s="382">
        <v>44849</v>
      </c>
      <c r="B1385" s="14">
        <v>419.61</v>
      </c>
      <c r="C1385" s="383">
        <v>6</v>
      </c>
      <c r="D1385" s="383" t="s">
        <v>225</v>
      </c>
    </row>
    <row r="1386" spans="1:4" ht="15" x14ac:dyDescent="0.25">
      <c r="A1386" s="382">
        <v>44850</v>
      </c>
      <c r="B1386" s="14">
        <v>419.61</v>
      </c>
      <c r="C1386" s="383">
        <v>7</v>
      </c>
      <c r="D1386" s="383" t="s">
        <v>226</v>
      </c>
    </row>
    <row r="1387" spans="1:4" ht="15" x14ac:dyDescent="0.25">
      <c r="A1387" s="382">
        <v>44851</v>
      </c>
      <c r="B1387" s="14">
        <v>419.2</v>
      </c>
      <c r="C1387" s="383">
        <v>1</v>
      </c>
      <c r="D1387" s="383" t="s">
        <v>220</v>
      </c>
    </row>
    <row r="1388" spans="1:4" ht="15" x14ac:dyDescent="0.25">
      <c r="A1388" s="382">
        <v>44852</v>
      </c>
      <c r="B1388" s="14">
        <v>412.52</v>
      </c>
      <c r="C1388" s="383">
        <v>2</v>
      </c>
      <c r="D1388" s="383" t="s">
        <v>221</v>
      </c>
    </row>
    <row r="1389" spans="1:4" ht="15" x14ac:dyDescent="0.25">
      <c r="A1389" s="382">
        <v>44853</v>
      </c>
      <c r="B1389" s="14">
        <v>412.93</v>
      </c>
      <c r="C1389" s="383">
        <v>3</v>
      </c>
      <c r="D1389" s="383" t="s">
        <v>222</v>
      </c>
    </row>
    <row r="1390" spans="1:4" ht="15" x14ac:dyDescent="0.25">
      <c r="A1390" s="382">
        <v>44854</v>
      </c>
      <c r="B1390" s="14">
        <v>412.46</v>
      </c>
      <c r="C1390" s="383">
        <v>4</v>
      </c>
      <c r="D1390" s="383" t="s">
        <v>223</v>
      </c>
    </row>
    <row r="1391" spans="1:4" ht="15" x14ac:dyDescent="0.25">
      <c r="A1391" s="382">
        <v>44855</v>
      </c>
      <c r="B1391" s="14">
        <v>413.14</v>
      </c>
      <c r="C1391" s="383">
        <v>5</v>
      </c>
      <c r="D1391" s="383" t="s">
        <v>224</v>
      </c>
    </row>
    <row r="1392" spans="1:4" ht="15" x14ac:dyDescent="0.25">
      <c r="A1392" s="382">
        <v>44856</v>
      </c>
      <c r="B1392" s="14">
        <v>413.14</v>
      </c>
      <c r="C1392" s="383">
        <v>6</v>
      </c>
      <c r="D1392" s="383" t="s">
        <v>225</v>
      </c>
    </row>
    <row r="1393" spans="1:4" ht="15" x14ac:dyDescent="0.25">
      <c r="A1393" s="382">
        <v>44857</v>
      </c>
      <c r="B1393" s="14">
        <v>413.14</v>
      </c>
      <c r="C1393" s="383">
        <v>7</v>
      </c>
      <c r="D1393" s="383" t="s">
        <v>226</v>
      </c>
    </row>
    <row r="1394" spans="1:4" ht="15" x14ac:dyDescent="0.25">
      <c r="A1394" s="382">
        <v>44858</v>
      </c>
      <c r="B1394" s="14">
        <v>412.84</v>
      </c>
      <c r="C1394" s="383">
        <v>1</v>
      </c>
      <c r="D1394" s="383" t="s">
        <v>220</v>
      </c>
    </row>
    <row r="1395" spans="1:4" ht="15" x14ac:dyDescent="0.25">
      <c r="A1395" s="382">
        <v>44859</v>
      </c>
      <c r="B1395" s="14">
        <v>412.69</v>
      </c>
      <c r="C1395" s="383">
        <v>2</v>
      </c>
      <c r="D1395" s="383" t="s">
        <v>221</v>
      </c>
    </row>
    <row r="1396" spans="1:4" ht="15" x14ac:dyDescent="0.25">
      <c r="A1396" s="382">
        <v>44860</v>
      </c>
      <c r="B1396" s="14">
        <v>410.61</v>
      </c>
      <c r="C1396" s="383">
        <v>3</v>
      </c>
      <c r="D1396" s="383" t="s">
        <v>222</v>
      </c>
    </row>
    <row r="1397" spans="1:4" ht="15" x14ac:dyDescent="0.25">
      <c r="A1397" s="382">
        <v>44861</v>
      </c>
      <c r="B1397" s="14">
        <v>407.71</v>
      </c>
      <c r="C1397" s="383">
        <v>4</v>
      </c>
      <c r="D1397" s="383" t="s">
        <v>223</v>
      </c>
    </row>
    <row r="1398" spans="1:4" ht="15" x14ac:dyDescent="0.25">
      <c r="A1398" s="382">
        <v>44862</v>
      </c>
      <c r="B1398" s="14">
        <v>412.01</v>
      </c>
      <c r="C1398" s="383">
        <v>5</v>
      </c>
      <c r="D1398" s="383" t="s">
        <v>224</v>
      </c>
    </row>
    <row r="1399" spans="1:4" ht="15" x14ac:dyDescent="0.25">
      <c r="A1399" s="382">
        <v>44863</v>
      </c>
      <c r="B1399" s="14">
        <v>412.01</v>
      </c>
      <c r="C1399" s="383">
        <v>6</v>
      </c>
      <c r="D1399" s="383" t="s">
        <v>225</v>
      </c>
    </row>
    <row r="1400" spans="1:4" ht="15" x14ac:dyDescent="0.25">
      <c r="A1400" s="382">
        <v>44864</v>
      </c>
      <c r="B1400" s="14">
        <v>412.01</v>
      </c>
      <c r="C1400" s="383">
        <v>7</v>
      </c>
      <c r="D1400" s="383" t="s">
        <v>226</v>
      </c>
    </row>
    <row r="1401" spans="1:4" ht="15" x14ac:dyDescent="0.25">
      <c r="A1401" s="382">
        <v>44865</v>
      </c>
      <c r="B1401" s="14">
        <v>412.01</v>
      </c>
      <c r="C1401" s="383">
        <v>1</v>
      </c>
      <c r="D1401" s="383" t="s">
        <v>220</v>
      </c>
    </row>
    <row r="1402" spans="1:4" ht="15" x14ac:dyDescent="0.25">
      <c r="A1402" s="382">
        <v>44866</v>
      </c>
      <c r="B1402" s="14">
        <v>412.01</v>
      </c>
      <c r="C1402" s="383">
        <v>2</v>
      </c>
      <c r="D1402" s="383" t="s">
        <v>221</v>
      </c>
    </row>
    <row r="1403" spans="1:4" ht="15" x14ac:dyDescent="0.25">
      <c r="A1403" s="382">
        <v>44867</v>
      </c>
      <c r="B1403" s="14">
        <v>408.3</v>
      </c>
      <c r="C1403" s="383">
        <v>3</v>
      </c>
      <c r="D1403" s="383" t="s">
        <v>222</v>
      </c>
    </row>
    <row r="1404" spans="1:4" ht="15" x14ac:dyDescent="0.25">
      <c r="A1404" s="382">
        <v>44868</v>
      </c>
      <c r="B1404" s="14">
        <v>409.54</v>
      </c>
      <c r="C1404" s="383">
        <v>4</v>
      </c>
      <c r="D1404" s="383" t="s">
        <v>223</v>
      </c>
    </row>
    <row r="1405" spans="1:4" ht="15" x14ac:dyDescent="0.25">
      <c r="A1405" s="382">
        <v>44869</v>
      </c>
      <c r="B1405" s="14">
        <v>402.82</v>
      </c>
      <c r="C1405" s="383">
        <v>5</v>
      </c>
      <c r="D1405" s="383" t="s">
        <v>224</v>
      </c>
    </row>
    <row r="1406" spans="1:4" ht="15" x14ac:dyDescent="0.25">
      <c r="A1406" s="382">
        <v>44870</v>
      </c>
      <c r="B1406" s="14">
        <v>402.82</v>
      </c>
      <c r="C1406" s="383">
        <v>6</v>
      </c>
      <c r="D1406" s="383" t="s">
        <v>225</v>
      </c>
    </row>
    <row r="1407" spans="1:4" ht="15" x14ac:dyDescent="0.25">
      <c r="A1407" s="382">
        <v>44871</v>
      </c>
      <c r="B1407" s="14">
        <v>402.82</v>
      </c>
      <c r="C1407" s="383">
        <v>7</v>
      </c>
      <c r="D1407" s="383" t="s">
        <v>226</v>
      </c>
    </row>
    <row r="1408" spans="1:4" ht="15" x14ac:dyDescent="0.25">
      <c r="A1408" s="382">
        <v>44872</v>
      </c>
      <c r="B1408" s="14">
        <v>401.78</v>
      </c>
      <c r="C1408" s="383">
        <v>1</v>
      </c>
      <c r="D1408" s="383" t="s">
        <v>220</v>
      </c>
    </row>
    <row r="1409" spans="1:4" ht="15" x14ac:dyDescent="0.25">
      <c r="A1409" s="382">
        <v>44873</v>
      </c>
      <c r="B1409" s="14">
        <v>401.1</v>
      </c>
      <c r="C1409" s="383">
        <v>2</v>
      </c>
      <c r="D1409" s="383" t="s">
        <v>221</v>
      </c>
    </row>
    <row r="1410" spans="1:4" ht="15" x14ac:dyDescent="0.25">
      <c r="A1410" s="382">
        <v>44874</v>
      </c>
      <c r="B1410" s="14">
        <v>405.05</v>
      </c>
      <c r="C1410" s="383">
        <v>3</v>
      </c>
      <c r="D1410" s="383" t="s">
        <v>222</v>
      </c>
    </row>
    <row r="1411" spans="1:4" ht="15" x14ac:dyDescent="0.25">
      <c r="A1411" s="382">
        <v>44875</v>
      </c>
      <c r="B1411" s="14">
        <v>401.91</v>
      </c>
      <c r="C1411" s="383">
        <v>4</v>
      </c>
      <c r="D1411" s="383" t="s">
        <v>223</v>
      </c>
    </row>
    <row r="1412" spans="1:4" ht="15" x14ac:dyDescent="0.25">
      <c r="A1412" s="382">
        <v>44876</v>
      </c>
      <c r="B1412" s="14">
        <v>403.66</v>
      </c>
      <c r="C1412" s="383">
        <v>5</v>
      </c>
      <c r="D1412" s="383" t="s">
        <v>224</v>
      </c>
    </row>
    <row r="1413" spans="1:4" ht="15" x14ac:dyDescent="0.25">
      <c r="A1413" s="382">
        <v>44877</v>
      </c>
      <c r="B1413" s="14">
        <v>403.66</v>
      </c>
      <c r="C1413" s="383">
        <v>6</v>
      </c>
      <c r="D1413" s="383" t="s">
        <v>225</v>
      </c>
    </row>
    <row r="1414" spans="1:4" ht="15" x14ac:dyDescent="0.25">
      <c r="A1414" s="382">
        <v>44878</v>
      </c>
      <c r="B1414" s="14">
        <v>403.66</v>
      </c>
      <c r="C1414" s="383">
        <v>7</v>
      </c>
      <c r="D1414" s="383" t="s">
        <v>226</v>
      </c>
    </row>
    <row r="1415" spans="1:4" ht="15" x14ac:dyDescent="0.25">
      <c r="A1415" s="382">
        <v>44879</v>
      </c>
      <c r="B1415" s="14">
        <v>406.16</v>
      </c>
      <c r="C1415" s="383">
        <v>1</v>
      </c>
      <c r="D1415" s="383" t="s">
        <v>220</v>
      </c>
    </row>
    <row r="1416" spans="1:4" ht="15" x14ac:dyDescent="0.25">
      <c r="A1416" s="382">
        <v>44880</v>
      </c>
      <c r="B1416" s="14">
        <v>405.8</v>
      </c>
      <c r="C1416" s="383">
        <v>2</v>
      </c>
      <c r="D1416" s="383" t="s">
        <v>221</v>
      </c>
    </row>
    <row r="1417" spans="1:4" ht="15" x14ac:dyDescent="0.25">
      <c r="A1417" s="382">
        <v>44881</v>
      </c>
      <c r="B1417" s="14">
        <v>407.13</v>
      </c>
      <c r="C1417" s="383">
        <v>3</v>
      </c>
      <c r="D1417" s="383" t="s">
        <v>222</v>
      </c>
    </row>
    <row r="1418" spans="1:4" ht="15" x14ac:dyDescent="0.25">
      <c r="A1418" s="382">
        <v>44882</v>
      </c>
      <c r="B1418" s="14">
        <v>411.57</v>
      </c>
      <c r="C1418" s="383">
        <v>4</v>
      </c>
      <c r="D1418" s="383" t="s">
        <v>223</v>
      </c>
    </row>
    <row r="1419" spans="1:4" ht="15" x14ac:dyDescent="0.25">
      <c r="A1419" s="382">
        <v>44883</v>
      </c>
      <c r="B1419" s="14">
        <v>410.5</v>
      </c>
      <c r="C1419" s="383">
        <v>5</v>
      </c>
      <c r="D1419" s="383" t="s">
        <v>224</v>
      </c>
    </row>
    <row r="1420" spans="1:4" ht="15" x14ac:dyDescent="0.25">
      <c r="A1420" s="382">
        <v>44884</v>
      </c>
      <c r="B1420" s="14">
        <v>410.5</v>
      </c>
      <c r="C1420" s="383">
        <v>6</v>
      </c>
      <c r="D1420" s="383" t="s">
        <v>225</v>
      </c>
    </row>
    <row r="1421" spans="1:4" ht="15" x14ac:dyDescent="0.25">
      <c r="A1421" s="382">
        <v>44885</v>
      </c>
      <c r="B1421" s="14">
        <v>410.5</v>
      </c>
      <c r="C1421" s="383">
        <v>7</v>
      </c>
      <c r="D1421" s="383" t="s">
        <v>226</v>
      </c>
    </row>
    <row r="1422" spans="1:4" ht="15" x14ac:dyDescent="0.25">
      <c r="A1422" s="382">
        <v>44886</v>
      </c>
      <c r="B1422" s="14">
        <v>410.42</v>
      </c>
      <c r="C1422" s="383">
        <v>1</v>
      </c>
      <c r="D1422" s="383" t="s">
        <v>220</v>
      </c>
    </row>
    <row r="1423" spans="1:4" ht="15" x14ac:dyDescent="0.25">
      <c r="A1423" s="382">
        <v>44887</v>
      </c>
      <c r="B1423" s="14">
        <v>408.51</v>
      </c>
      <c r="C1423" s="383">
        <v>2</v>
      </c>
      <c r="D1423" s="383" t="s">
        <v>221</v>
      </c>
    </row>
    <row r="1424" spans="1:4" ht="15" x14ac:dyDescent="0.25">
      <c r="A1424" s="382">
        <v>44888</v>
      </c>
      <c r="B1424" s="14">
        <v>405.82</v>
      </c>
      <c r="C1424" s="383">
        <v>3</v>
      </c>
      <c r="D1424" s="383" t="s">
        <v>222</v>
      </c>
    </row>
    <row r="1425" spans="1:4" ht="15" x14ac:dyDescent="0.25">
      <c r="A1425" s="382">
        <v>44889</v>
      </c>
      <c r="B1425" s="14">
        <v>414.44</v>
      </c>
      <c r="C1425" s="383">
        <v>4</v>
      </c>
      <c r="D1425" s="383" t="s">
        <v>223</v>
      </c>
    </row>
    <row r="1426" spans="1:4" ht="15" x14ac:dyDescent="0.25">
      <c r="A1426" s="382">
        <v>44890</v>
      </c>
      <c r="B1426" s="14">
        <v>412.6</v>
      </c>
      <c r="C1426" s="383">
        <v>5</v>
      </c>
      <c r="D1426" s="383" t="s">
        <v>224</v>
      </c>
    </row>
    <row r="1427" spans="1:4" ht="15" x14ac:dyDescent="0.25">
      <c r="A1427" s="382">
        <v>44891</v>
      </c>
      <c r="B1427" s="14">
        <v>412.6</v>
      </c>
      <c r="C1427" s="383">
        <v>6</v>
      </c>
      <c r="D1427" s="383" t="s">
        <v>225</v>
      </c>
    </row>
    <row r="1428" spans="1:4" ht="15" x14ac:dyDescent="0.25">
      <c r="A1428" s="382">
        <v>44892</v>
      </c>
      <c r="B1428" s="14">
        <v>412.6</v>
      </c>
      <c r="C1428" s="383">
        <v>7</v>
      </c>
      <c r="D1428" s="383" t="s">
        <v>226</v>
      </c>
    </row>
    <row r="1429" spans="1:4" ht="15" x14ac:dyDescent="0.25">
      <c r="A1429" s="382">
        <v>44893</v>
      </c>
      <c r="B1429" s="14">
        <v>408.3</v>
      </c>
      <c r="C1429" s="383">
        <v>1</v>
      </c>
      <c r="D1429" s="383" t="s">
        <v>220</v>
      </c>
    </row>
    <row r="1430" spans="1:4" ht="15" x14ac:dyDescent="0.25">
      <c r="A1430" s="382">
        <v>44894</v>
      </c>
      <c r="B1430" s="14">
        <v>408.04</v>
      </c>
      <c r="C1430" s="383">
        <v>2</v>
      </c>
      <c r="D1430" s="383" t="s">
        <v>221</v>
      </c>
    </row>
    <row r="1431" spans="1:4" ht="15" x14ac:dyDescent="0.25">
      <c r="A1431" s="382">
        <v>44895</v>
      </c>
      <c r="B1431" s="14">
        <v>407.67</v>
      </c>
      <c r="C1431" s="383">
        <v>3</v>
      </c>
      <c r="D1431" s="383" t="s">
        <v>222</v>
      </c>
    </row>
    <row r="1432" spans="1:4" ht="15" x14ac:dyDescent="0.25">
      <c r="A1432" s="382">
        <v>44896</v>
      </c>
      <c r="B1432" s="14">
        <v>410</v>
      </c>
      <c r="C1432" s="383">
        <v>4</v>
      </c>
      <c r="D1432" s="383" t="s">
        <v>223</v>
      </c>
    </row>
    <row r="1433" spans="1:4" ht="15" x14ac:dyDescent="0.25">
      <c r="A1433" s="382">
        <v>44897</v>
      </c>
      <c r="B1433" s="14">
        <v>408.78</v>
      </c>
      <c r="C1433" s="383">
        <v>5</v>
      </c>
      <c r="D1433" s="383" t="s">
        <v>224</v>
      </c>
    </row>
    <row r="1434" spans="1:4" ht="15" x14ac:dyDescent="0.25">
      <c r="A1434" s="382">
        <v>44898</v>
      </c>
      <c r="B1434" s="14">
        <v>408.78</v>
      </c>
      <c r="C1434" s="383">
        <v>6</v>
      </c>
      <c r="D1434" s="383" t="s">
        <v>225</v>
      </c>
    </row>
    <row r="1435" spans="1:4" ht="15" x14ac:dyDescent="0.25">
      <c r="A1435" s="382">
        <v>44899</v>
      </c>
      <c r="B1435" s="14">
        <v>408.78</v>
      </c>
      <c r="C1435" s="383">
        <v>7</v>
      </c>
      <c r="D1435" s="383" t="s">
        <v>226</v>
      </c>
    </row>
    <row r="1436" spans="1:4" ht="15" x14ac:dyDescent="0.25">
      <c r="A1436" s="382">
        <v>44900</v>
      </c>
      <c r="B1436" s="14">
        <v>409.36</v>
      </c>
      <c r="C1436" s="383">
        <v>1</v>
      </c>
      <c r="D1436" s="383" t="s">
        <v>220</v>
      </c>
    </row>
    <row r="1437" spans="1:4" ht="15" x14ac:dyDescent="0.25">
      <c r="A1437" s="382">
        <v>44901</v>
      </c>
      <c r="B1437" s="14">
        <v>414.34</v>
      </c>
      <c r="C1437" s="383">
        <v>2</v>
      </c>
      <c r="D1437" s="383" t="s">
        <v>221</v>
      </c>
    </row>
    <row r="1438" spans="1:4" ht="15" x14ac:dyDescent="0.25">
      <c r="A1438" s="382">
        <v>44902</v>
      </c>
      <c r="B1438" s="14">
        <v>410.55</v>
      </c>
      <c r="C1438" s="383">
        <v>3</v>
      </c>
      <c r="D1438" s="383" t="s">
        <v>222</v>
      </c>
    </row>
    <row r="1439" spans="1:4" ht="15" x14ac:dyDescent="0.25">
      <c r="A1439" s="382">
        <v>44903</v>
      </c>
      <c r="B1439" s="14">
        <v>414.49</v>
      </c>
      <c r="C1439" s="383">
        <v>4</v>
      </c>
      <c r="D1439" s="383" t="s">
        <v>223</v>
      </c>
    </row>
    <row r="1440" spans="1:4" ht="15" x14ac:dyDescent="0.25">
      <c r="A1440" s="382">
        <v>44904</v>
      </c>
      <c r="B1440" s="14">
        <v>414.94</v>
      </c>
      <c r="C1440" s="383">
        <v>5</v>
      </c>
      <c r="D1440" s="383" t="s">
        <v>224</v>
      </c>
    </row>
    <row r="1441" spans="1:4" ht="15" x14ac:dyDescent="0.25">
      <c r="A1441" s="382">
        <v>44905</v>
      </c>
      <c r="B1441" s="14">
        <v>414.94</v>
      </c>
      <c r="C1441" s="383">
        <v>6</v>
      </c>
      <c r="D1441" s="383" t="s">
        <v>225</v>
      </c>
    </row>
    <row r="1442" spans="1:4" ht="15" x14ac:dyDescent="0.25">
      <c r="A1442" s="382">
        <v>44906</v>
      </c>
      <c r="B1442" s="14">
        <v>414.94</v>
      </c>
      <c r="C1442" s="383">
        <v>7</v>
      </c>
      <c r="D1442" s="383" t="s">
        <v>226</v>
      </c>
    </row>
    <row r="1443" spans="1:4" ht="15" x14ac:dyDescent="0.25">
      <c r="A1443" s="382">
        <v>44907</v>
      </c>
      <c r="B1443" s="14">
        <v>417.81</v>
      </c>
      <c r="C1443" s="383">
        <v>1</v>
      </c>
      <c r="D1443" s="383" t="s">
        <v>220</v>
      </c>
    </row>
    <row r="1444" spans="1:4" ht="15" x14ac:dyDescent="0.25">
      <c r="A1444" s="382">
        <v>44908</v>
      </c>
      <c r="B1444" s="14">
        <v>411.22</v>
      </c>
      <c r="C1444" s="383">
        <v>2</v>
      </c>
      <c r="D1444" s="383" t="s">
        <v>221</v>
      </c>
    </row>
    <row r="1445" spans="1:4" ht="15" x14ac:dyDescent="0.25">
      <c r="A1445" s="382">
        <v>44909</v>
      </c>
      <c r="B1445" s="14">
        <v>408.41</v>
      </c>
      <c r="C1445" s="383">
        <v>3</v>
      </c>
      <c r="D1445" s="383" t="s">
        <v>222</v>
      </c>
    </row>
    <row r="1446" spans="1:4" ht="15" x14ac:dyDescent="0.25">
      <c r="A1446" s="382">
        <v>44910</v>
      </c>
      <c r="B1446" s="14">
        <v>405.73</v>
      </c>
      <c r="C1446" s="383">
        <v>4</v>
      </c>
      <c r="D1446" s="383" t="s">
        <v>223</v>
      </c>
    </row>
    <row r="1447" spans="1:4" ht="15" x14ac:dyDescent="0.25">
      <c r="A1447" s="382">
        <v>44911</v>
      </c>
      <c r="B1447" s="14">
        <v>406.09</v>
      </c>
      <c r="C1447" s="383">
        <v>5</v>
      </c>
      <c r="D1447" s="383" t="s">
        <v>224</v>
      </c>
    </row>
    <row r="1448" spans="1:4" ht="15" x14ac:dyDescent="0.25">
      <c r="A1448" s="382">
        <v>44912</v>
      </c>
      <c r="B1448" s="14">
        <v>406.09</v>
      </c>
      <c r="C1448" s="383">
        <v>6</v>
      </c>
      <c r="D1448" s="383" t="s">
        <v>225</v>
      </c>
    </row>
    <row r="1449" spans="1:4" ht="15" x14ac:dyDescent="0.25">
      <c r="A1449" s="382">
        <v>44913</v>
      </c>
      <c r="B1449" s="14">
        <v>406.09</v>
      </c>
      <c r="C1449" s="383">
        <v>7</v>
      </c>
      <c r="D1449" s="383" t="s">
        <v>226</v>
      </c>
    </row>
    <row r="1450" spans="1:4" ht="15" x14ac:dyDescent="0.25">
      <c r="A1450" s="382">
        <v>44914</v>
      </c>
      <c r="B1450" s="14">
        <v>403.83</v>
      </c>
      <c r="C1450" s="383">
        <v>1</v>
      </c>
      <c r="D1450" s="383" t="s">
        <v>220</v>
      </c>
    </row>
    <row r="1451" spans="1:4" ht="15" x14ac:dyDescent="0.25">
      <c r="A1451" s="382">
        <v>44915</v>
      </c>
      <c r="B1451" s="14">
        <v>403.16</v>
      </c>
      <c r="C1451" s="383">
        <v>2</v>
      </c>
      <c r="D1451" s="383" t="s">
        <v>221</v>
      </c>
    </row>
    <row r="1452" spans="1:4" ht="15" x14ac:dyDescent="0.25">
      <c r="A1452" s="382">
        <v>44916</v>
      </c>
      <c r="B1452" s="14">
        <v>402.64</v>
      </c>
      <c r="C1452" s="383">
        <v>3</v>
      </c>
      <c r="D1452" s="383" t="s">
        <v>222</v>
      </c>
    </row>
    <row r="1453" spans="1:4" ht="15" x14ac:dyDescent="0.25">
      <c r="A1453" s="382">
        <v>44917</v>
      </c>
      <c r="B1453" s="14">
        <v>402.23</v>
      </c>
      <c r="C1453" s="383">
        <v>4</v>
      </c>
      <c r="D1453" s="383" t="s">
        <v>223</v>
      </c>
    </row>
    <row r="1454" spans="1:4" ht="15" x14ac:dyDescent="0.25">
      <c r="A1454" s="382">
        <v>44918</v>
      </c>
      <c r="B1454" s="14">
        <v>400.6</v>
      </c>
      <c r="C1454" s="383">
        <v>5</v>
      </c>
      <c r="D1454" s="383" t="s">
        <v>224</v>
      </c>
    </row>
    <row r="1455" spans="1:4" ht="15" x14ac:dyDescent="0.25">
      <c r="A1455" s="382">
        <v>44919</v>
      </c>
      <c r="B1455" s="14">
        <v>400.6</v>
      </c>
      <c r="C1455" s="383">
        <v>6</v>
      </c>
      <c r="D1455" s="383" t="s">
        <v>225</v>
      </c>
    </row>
    <row r="1456" spans="1:4" ht="15" x14ac:dyDescent="0.25">
      <c r="A1456" s="382">
        <v>44920</v>
      </c>
      <c r="B1456" s="14">
        <v>400.6</v>
      </c>
      <c r="C1456" s="383">
        <v>7</v>
      </c>
      <c r="D1456" s="383" t="s">
        <v>226</v>
      </c>
    </row>
    <row r="1457" spans="1:4" ht="15" x14ac:dyDescent="0.25">
      <c r="A1457" s="382">
        <v>44921</v>
      </c>
      <c r="B1457" s="14">
        <v>400.6</v>
      </c>
      <c r="C1457" s="383">
        <v>1</v>
      </c>
      <c r="D1457" s="383" t="s">
        <v>220</v>
      </c>
    </row>
    <row r="1458" spans="1:4" ht="15" x14ac:dyDescent="0.25">
      <c r="A1458" s="382">
        <v>44922</v>
      </c>
      <c r="B1458" s="14">
        <v>401.96</v>
      </c>
      <c r="C1458" s="383">
        <v>2</v>
      </c>
      <c r="D1458" s="383" t="s">
        <v>221</v>
      </c>
    </row>
    <row r="1459" spans="1:4" ht="15" x14ac:dyDescent="0.25">
      <c r="A1459" s="382">
        <v>44923</v>
      </c>
      <c r="B1459" s="14">
        <v>402.95</v>
      </c>
      <c r="C1459" s="383">
        <v>3</v>
      </c>
      <c r="D1459" s="383" t="s">
        <v>222</v>
      </c>
    </row>
    <row r="1460" spans="1:4" ht="15" x14ac:dyDescent="0.25">
      <c r="A1460" s="382">
        <v>44924</v>
      </c>
      <c r="B1460" s="14">
        <v>402.54</v>
      </c>
      <c r="C1460" s="383">
        <v>4</v>
      </c>
      <c r="D1460" s="383" t="s">
        <v>223</v>
      </c>
    </row>
    <row r="1461" spans="1:4" ht="15" x14ac:dyDescent="0.25">
      <c r="A1461" s="382">
        <v>44925</v>
      </c>
      <c r="B1461" s="14">
        <v>400.25</v>
      </c>
      <c r="C1461" s="383">
        <v>5</v>
      </c>
      <c r="D1461" s="383" t="s">
        <v>224</v>
      </c>
    </row>
    <row r="1462" spans="1:4" ht="15" x14ac:dyDescent="0.25">
      <c r="A1462" s="382">
        <v>44926</v>
      </c>
      <c r="B1462" s="14">
        <v>400.25</v>
      </c>
      <c r="C1462" s="383">
        <v>6</v>
      </c>
      <c r="D1462" s="383" t="s">
        <v>225</v>
      </c>
    </row>
    <row r="1463" spans="1:4" ht="15" x14ac:dyDescent="0.25">
      <c r="A1463" s="382">
        <v>44927</v>
      </c>
      <c r="B1463" s="14">
        <v>400.25</v>
      </c>
      <c r="C1463" s="383">
        <v>7</v>
      </c>
      <c r="D1463" s="383" t="s">
        <v>226</v>
      </c>
    </row>
    <row r="1464" spans="1:4" ht="15" x14ac:dyDescent="0.25">
      <c r="A1464" s="382">
        <v>44928</v>
      </c>
      <c r="B1464" s="14">
        <v>400.66</v>
      </c>
      <c r="C1464" s="383">
        <v>1</v>
      </c>
      <c r="D1464" s="383" t="s">
        <v>220</v>
      </c>
    </row>
    <row r="1465" spans="1:4" ht="15" x14ac:dyDescent="0.25">
      <c r="A1465" s="382">
        <v>44929</v>
      </c>
      <c r="B1465" s="14">
        <v>402.81</v>
      </c>
      <c r="C1465" s="383">
        <v>2</v>
      </c>
      <c r="D1465" s="383" t="s">
        <v>221</v>
      </c>
    </row>
    <row r="1466" spans="1:4" ht="15" x14ac:dyDescent="0.25">
      <c r="A1466" s="382">
        <v>44930</v>
      </c>
      <c r="B1466" s="14">
        <v>397.14</v>
      </c>
      <c r="C1466" s="383">
        <v>3</v>
      </c>
      <c r="D1466" s="383" t="s">
        <v>222</v>
      </c>
    </row>
    <row r="1467" spans="1:4" ht="15" x14ac:dyDescent="0.25">
      <c r="A1467" s="382">
        <v>44931</v>
      </c>
      <c r="B1467" s="14">
        <v>395.66</v>
      </c>
      <c r="C1467" s="383">
        <v>4</v>
      </c>
      <c r="D1467" s="383" t="s">
        <v>223</v>
      </c>
    </row>
    <row r="1468" spans="1:4" ht="15" x14ac:dyDescent="0.25">
      <c r="A1468" s="382">
        <v>44932</v>
      </c>
      <c r="B1468" s="14">
        <v>396.68</v>
      </c>
      <c r="C1468" s="383">
        <v>5</v>
      </c>
      <c r="D1468" s="383" t="s">
        <v>224</v>
      </c>
    </row>
    <row r="1469" spans="1:4" ht="15" x14ac:dyDescent="0.25">
      <c r="A1469" s="382">
        <v>44933</v>
      </c>
      <c r="B1469" s="14">
        <v>396.68</v>
      </c>
      <c r="C1469" s="383">
        <v>6</v>
      </c>
      <c r="D1469" s="383" t="s">
        <v>225</v>
      </c>
    </row>
    <row r="1470" spans="1:4" ht="15" x14ac:dyDescent="0.25">
      <c r="A1470" s="382">
        <v>44934</v>
      </c>
      <c r="B1470" s="14">
        <v>396.68</v>
      </c>
      <c r="C1470" s="383">
        <v>7</v>
      </c>
      <c r="D1470" s="383" t="s">
        <v>226</v>
      </c>
    </row>
    <row r="1471" spans="1:4" ht="15" x14ac:dyDescent="0.25">
      <c r="A1471" s="382">
        <v>44935</v>
      </c>
      <c r="B1471" s="14">
        <v>397.1</v>
      </c>
      <c r="C1471" s="383">
        <v>1</v>
      </c>
      <c r="D1471" s="383" t="s">
        <v>220</v>
      </c>
    </row>
    <row r="1472" spans="1:4" ht="15" x14ac:dyDescent="0.25">
      <c r="A1472" s="382">
        <v>44936</v>
      </c>
      <c r="B1472" s="14">
        <v>398.26</v>
      </c>
      <c r="C1472" s="383">
        <v>2</v>
      </c>
      <c r="D1472" s="383" t="s">
        <v>221</v>
      </c>
    </row>
    <row r="1473" spans="1:4" ht="15" x14ac:dyDescent="0.25">
      <c r="A1473" s="382">
        <v>44937</v>
      </c>
      <c r="B1473" s="14">
        <v>400.08</v>
      </c>
      <c r="C1473" s="383">
        <v>3</v>
      </c>
      <c r="D1473" s="383" t="s">
        <v>222</v>
      </c>
    </row>
    <row r="1474" spans="1:4" ht="15" x14ac:dyDescent="0.25">
      <c r="A1474" s="382">
        <v>44938</v>
      </c>
      <c r="B1474" s="14">
        <v>399.29</v>
      </c>
      <c r="C1474" s="383">
        <v>4</v>
      </c>
      <c r="D1474" s="383" t="s">
        <v>223</v>
      </c>
    </row>
    <row r="1475" spans="1:4" ht="15" x14ac:dyDescent="0.25">
      <c r="A1475" s="382">
        <v>44939</v>
      </c>
      <c r="B1475" s="14">
        <v>396.19</v>
      </c>
      <c r="C1475" s="383">
        <v>5</v>
      </c>
      <c r="D1475" s="383" t="s">
        <v>224</v>
      </c>
    </row>
    <row r="1476" spans="1:4" ht="15" x14ac:dyDescent="0.25">
      <c r="A1476" s="382">
        <v>44940</v>
      </c>
      <c r="B1476" s="14">
        <v>396.19</v>
      </c>
      <c r="C1476" s="383">
        <v>6</v>
      </c>
      <c r="D1476" s="383" t="s">
        <v>225</v>
      </c>
    </row>
    <row r="1477" spans="1:4" ht="15" x14ac:dyDescent="0.25">
      <c r="A1477" s="382">
        <v>44941</v>
      </c>
      <c r="B1477" s="14">
        <v>396.19</v>
      </c>
      <c r="C1477" s="383">
        <v>7</v>
      </c>
      <c r="D1477" s="383" t="s">
        <v>226</v>
      </c>
    </row>
    <row r="1478" spans="1:4" ht="15" x14ac:dyDescent="0.25">
      <c r="A1478" s="382">
        <v>44942</v>
      </c>
      <c r="B1478" s="14">
        <v>398.98</v>
      </c>
      <c r="C1478" s="383">
        <v>1</v>
      </c>
      <c r="D1478" s="383" t="s">
        <v>220</v>
      </c>
    </row>
    <row r="1479" spans="1:4" ht="15" x14ac:dyDescent="0.25">
      <c r="A1479" s="382">
        <v>44943</v>
      </c>
      <c r="B1479" s="14">
        <v>399.12</v>
      </c>
      <c r="C1479" s="383">
        <v>2</v>
      </c>
      <c r="D1479" s="383" t="s">
        <v>221</v>
      </c>
    </row>
    <row r="1480" spans="1:4" ht="15" x14ac:dyDescent="0.25">
      <c r="A1480" s="382">
        <v>44944</v>
      </c>
      <c r="B1480" s="14">
        <v>394.81</v>
      </c>
      <c r="C1480" s="383">
        <v>3</v>
      </c>
      <c r="D1480" s="383" t="s">
        <v>222</v>
      </c>
    </row>
    <row r="1481" spans="1:4" ht="15" x14ac:dyDescent="0.25">
      <c r="A1481" s="382">
        <v>44945</v>
      </c>
      <c r="B1481" s="14">
        <v>395.39</v>
      </c>
      <c r="C1481" s="383">
        <v>4</v>
      </c>
      <c r="D1481" s="383" t="s">
        <v>223</v>
      </c>
    </row>
    <row r="1482" spans="1:4" ht="15" x14ac:dyDescent="0.25">
      <c r="A1482" s="382">
        <v>44946</v>
      </c>
      <c r="B1482" s="14">
        <v>395.88</v>
      </c>
      <c r="C1482" s="383">
        <v>5</v>
      </c>
      <c r="D1482" s="383" t="s">
        <v>224</v>
      </c>
    </row>
    <row r="1483" spans="1:4" ht="15" x14ac:dyDescent="0.25">
      <c r="A1483" s="382">
        <v>44947</v>
      </c>
      <c r="B1483" s="14">
        <v>395.88</v>
      </c>
      <c r="C1483" s="383">
        <v>6</v>
      </c>
      <c r="D1483" s="383" t="s">
        <v>225</v>
      </c>
    </row>
    <row r="1484" spans="1:4" ht="15" x14ac:dyDescent="0.25">
      <c r="A1484" s="382">
        <v>44948</v>
      </c>
      <c r="B1484" s="14">
        <v>395.88</v>
      </c>
      <c r="C1484" s="383">
        <v>7</v>
      </c>
      <c r="D1484" s="383" t="s">
        <v>226</v>
      </c>
    </row>
    <row r="1485" spans="1:4" ht="15" x14ac:dyDescent="0.25">
      <c r="A1485" s="382">
        <v>44949</v>
      </c>
      <c r="B1485" s="14">
        <v>394.62</v>
      </c>
      <c r="C1485" s="383">
        <v>1</v>
      </c>
      <c r="D1485" s="383" t="s">
        <v>220</v>
      </c>
    </row>
    <row r="1486" spans="1:4" ht="15" x14ac:dyDescent="0.25">
      <c r="A1486" s="382">
        <v>44950</v>
      </c>
      <c r="B1486" s="14">
        <v>396.68</v>
      </c>
      <c r="C1486" s="383">
        <v>2</v>
      </c>
      <c r="D1486" s="383" t="s">
        <v>221</v>
      </c>
    </row>
    <row r="1487" spans="1:4" ht="15" x14ac:dyDescent="0.25">
      <c r="A1487" s="382">
        <v>44951</v>
      </c>
      <c r="B1487" s="14">
        <v>389.46</v>
      </c>
      <c r="C1487" s="383">
        <v>3</v>
      </c>
      <c r="D1487" s="383" t="s">
        <v>222</v>
      </c>
    </row>
    <row r="1488" spans="1:4" ht="15" x14ac:dyDescent="0.25">
      <c r="A1488" s="382">
        <v>44952</v>
      </c>
      <c r="B1488" s="14">
        <v>388.61</v>
      </c>
      <c r="C1488" s="383">
        <v>4</v>
      </c>
      <c r="D1488" s="383" t="s">
        <v>223</v>
      </c>
    </row>
    <row r="1489" spans="1:4" ht="15" x14ac:dyDescent="0.25">
      <c r="A1489" s="382">
        <v>44953</v>
      </c>
      <c r="B1489" s="14">
        <v>388.18</v>
      </c>
      <c r="C1489" s="383">
        <v>5</v>
      </c>
      <c r="D1489" s="383" t="s">
        <v>224</v>
      </c>
    </row>
    <row r="1490" spans="1:4" ht="15" x14ac:dyDescent="0.25">
      <c r="A1490" s="382">
        <v>44954</v>
      </c>
      <c r="B1490" s="14">
        <v>388.18</v>
      </c>
      <c r="C1490" s="383">
        <v>6</v>
      </c>
      <c r="D1490" s="383" t="s">
        <v>225</v>
      </c>
    </row>
    <row r="1491" spans="1:4" ht="15" x14ac:dyDescent="0.25">
      <c r="A1491" s="382">
        <v>44955</v>
      </c>
      <c r="B1491" s="14">
        <v>388.18</v>
      </c>
      <c r="C1491" s="383">
        <v>7</v>
      </c>
      <c r="D1491" s="383" t="s">
        <v>226</v>
      </c>
    </row>
    <row r="1492" spans="1:4" ht="15" x14ac:dyDescent="0.25">
      <c r="A1492" s="382">
        <v>44956</v>
      </c>
      <c r="B1492" s="14">
        <v>391.96</v>
      </c>
      <c r="C1492" s="383">
        <v>1</v>
      </c>
      <c r="D1492" s="383" t="s">
        <v>220</v>
      </c>
    </row>
    <row r="1493" spans="1:4" ht="15" x14ac:dyDescent="0.25">
      <c r="A1493" s="382">
        <v>44957</v>
      </c>
      <c r="B1493" s="14">
        <v>388.99</v>
      </c>
      <c r="C1493" s="383">
        <v>2</v>
      </c>
      <c r="D1493" s="383" t="s">
        <v>221</v>
      </c>
    </row>
    <row r="1494" spans="1:4" ht="15" x14ac:dyDescent="0.25">
      <c r="A1494" s="382">
        <v>44958</v>
      </c>
      <c r="B1494" s="14">
        <v>390.13</v>
      </c>
      <c r="C1494" s="383">
        <v>3</v>
      </c>
      <c r="D1494" s="383" t="s">
        <v>222</v>
      </c>
    </row>
    <row r="1495" spans="1:4" ht="15" x14ac:dyDescent="0.25">
      <c r="A1495" s="382">
        <v>44959</v>
      </c>
      <c r="B1495" s="14">
        <v>387.69</v>
      </c>
      <c r="C1495" s="383">
        <v>4</v>
      </c>
      <c r="D1495" s="383" t="s">
        <v>223</v>
      </c>
    </row>
    <row r="1496" spans="1:4" ht="15" x14ac:dyDescent="0.25">
      <c r="A1496" s="382">
        <v>44960</v>
      </c>
      <c r="B1496" s="14">
        <v>384.95</v>
      </c>
      <c r="C1496" s="383">
        <v>5</v>
      </c>
      <c r="D1496" s="383" t="s">
        <v>224</v>
      </c>
    </row>
    <row r="1497" spans="1:4" ht="15" x14ac:dyDescent="0.25">
      <c r="A1497" s="382">
        <v>44961</v>
      </c>
      <c r="B1497" s="14">
        <v>384.95</v>
      </c>
      <c r="C1497" s="383">
        <v>6</v>
      </c>
      <c r="D1497" s="383" t="s">
        <v>225</v>
      </c>
    </row>
    <row r="1498" spans="1:4" ht="15" x14ac:dyDescent="0.25">
      <c r="A1498" s="382">
        <v>44962</v>
      </c>
      <c r="B1498" s="14">
        <v>384.95</v>
      </c>
      <c r="C1498" s="383">
        <v>7</v>
      </c>
      <c r="D1498" s="383" t="s">
        <v>226</v>
      </c>
    </row>
    <row r="1499" spans="1:4" ht="15" x14ac:dyDescent="0.25">
      <c r="A1499" s="382">
        <v>44963</v>
      </c>
      <c r="B1499" s="14">
        <v>389.48</v>
      </c>
      <c r="C1499" s="383">
        <v>1</v>
      </c>
      <c r="D1499" s="383" t="s">
        <v>220</v>
      </c>
    </row>
    <row r="1500" spans="1:4" ht="15" x14ac:dyDescent="0.25">
      <c r="A1500" s="382">
        <v>44964</v>
      </c>
      <c r="B1500" s="14">
        <v>392.7</v>
      </c>
      <c r="C1500" s="383">
        <v>2</v>
      </c>
      <c r="D1500" s="383" t="s">
        <v>221</v>
      </c>
    </row>
    <row r="1501" spans="1:4" ht="15" x14ac:dyDescent="0.25">
      <c r="A1501" s="382">
        <v>44965</v>
      </c>
      <c r="B1501" s="14">
        <v>389.61</v>
      </c>
      <c r="C1501" s="383">
        <v>3</v>
      </c>
      <c r="D1501" s="383" t="s">
        <v>222</v>
      </c>
    </row>
    <row r="1502" spans="1:4" ht="15" x14ac:dyDescent="0.25">
      <c r="A1502" s="382">
        <v>44966</v>
      </c>
      <c r="B1502" s="14">
        <v>385.13</v>
      </c>
      <c r="C1502" s="383">
        <v>4</v>
      </c>
      <c r="D1502" s="383" t="s">
        <v>223</v>
      </c>
    </row>
    <row r="1503" spans="1:4" ht="15" x14ac:dyDescent="0.25">
      <c r="A1503" s="382">
        <v>44967</v>
      </c>
      <c r="B1503" s="14">
        <v>389.28</v>
      </c>
      <c r="C1503" s="383">
        <v>5</v>
      </c>
      <c r="D1503" s="383" t="s">
        <v>224</v>
      </c>
    </row>
    <row r="1504" spans="1:4" ht="15" x14ac:dyDescent="0.25">
      <c r="A1504" s="382">
        <v>44968</v>
      </c>
      <c r="B1504" s="14">
        <v>389.28</v>
      </c>
      <c r="C1504" s="383">
        <v>6</v>
      </c>
      <c r="D1504" s="383" t="s">
        <v>225</v>
      </c>
    </row>
    <row r="1505" spans="1:4" ht="15" x14ac:dyDescent="0.25">
      <c r="A1505" s="382">
        <v>44969</v>
      </c>
      <c r="B1505" s="14">
        <v>389.28</v>
      </c>
      <c r="C1505" s="383">
        <v>7</v>
      </c>
      <c r="D1505" s="383" t="s">
        <v>226</v>
      </c>
    </row>
    <row r="1506" spans="1:4" ht="15" x14ac:dyDescent="0.25">
      <c r="A1506" s="382">
        <v>44970</v>
      </c>
      <c r="B1506" s="14">
        <v>388.12</v>
      </c>
      <c r="C1506" s="383">
        <v>1</v>
      </c>
      <c r="D1506" s="383" t="s">
        <v>220</v>
      </c>
    </row>
    <row r="1507" spans="1:4" ht="15" x14ac:dyDescent="0.25">
      <c r="A1507" s="382">
        <v>44971</v>
      </c>
      <c r="B1507" s="14">
        <v>382.44</v>
      </c>
      <c r="C1507" s="383">
        <v>2</v>
      </c>
      <c r="D1507" s="383" t="s">
        <v>221</v>
      </c>
    </row>
    <row r="1508" spans="1:4" ht="15" x14ac:dyDescent="0.25">
      <c r="A1508" s="382">
        <v>44972</v>
      </c>
      <c r="B1508" s="14">
        <v>379.3</v>
      </c>
      <c r="C1508" s="383">
        <v>3</v>
      </c>
      <c r="D1508" s="383" t="s">
        <v>222</v>
      </c>
    </row>
    <row r="1509" spans="1:4" ht="15" x14ac:dyDescent="0.25">
      <c r="A1509" s="382">
        <v>44973</v>
      </c>
      <c r="B1509" s="14">
        <v>382.37</v>
      </c>
      <c r="C1509" s="383">
        <v>4</v>
      </c>
      <c r="D1509" s="383" t="s">
        <v>223</v>
      </c>
    </row>
    <row r="1510" spans="1:4" ht="15" x14ac:dyDescent="0.25">
      <c r="A1510" s="382">
        <v>44974</v>
      </c>
      <c r="B1510" s="14">
        <v>385.61</v>
      </c>
      <c r="C1510" s="383">
        <v>5</v>
      </c>
      <c r="D1510" s="383" t="s">
        <v>224</v>
      </c>
    </row>
    <row r="1511" spans="1:4" ht="15" x14ac:dyDescent="0.25">
      <c r="A1511" s="382">
        <v>44975</v>
      </c>
      <c r="B1511" s="14">
        <v>385.61</v>
      </c>
      <c r="C1511" s="383">
        <v>6</v>
      </c>
      <c r="D1511" s="383" t="s">
        <v>225</v>
      </c>
    </row>
    <row r="1512" spans="1:4" ht="15" x14ac:dyDescent="0.25">
      <c r="A1512" s="382">
        <v>44976</v>
      </c>
      <c r="B1512" s="14">
        <v>385.61</v>
      </c>
      <c r="C1512" s="383">
        <v>7</v>
      </c>
      <c r="D1512" s="383" t="s">
        <v>226</v>
      </c>
    </row>
    <row r="1513" spans="1:4" ht="15" x14ac:dyDescent="0.25">
      <c r="A1513" s="382">
        <v>44977</v>
      </c>
      <c r="B1513" s="14">
        <v>383.63</v>
      </c>
      <c r="C1513" s="383">
        <v>1</v>
      </c>
      <c r="D1513" s="383" t="s">
        <v>220</v>
      </c>
    </row>
    <row r="1514" spans="1:4" ht="15" x14ac:dyDescent="0.25">
      <c r="A1514" s="382">
        <v>44978</v>
      </c>
      <c r="B1514" s="14">
        <v>383.72</v>
      </c>
      <c r="C1514" s="383">
        <v>2</v>
      </c>
      <c r="D1514" s="383" t="s">
        <v>221</v>
      </c>
    </row>
    <row r="1515" spans="1:4" ht="15" x14ac:dyDescent="0.25">
      <c r="A1515" s="382">
        <v>44979</v>
      </c>
      <c r="B1515" s="14">
        <v>383.94</v>
      </c>
      <c r="C1515" s="383">
        <v>3</v>
      </c>
      <c r="D1515" s="383" t="s">
        <v>222</v>
      </c>
    </row>
    <row r="1516" spans="1:4" ht="15" x14ac:dyDescent="0.25">
      <c r="A1516" s="382">
        <v>44980</v>
      </c>
      <c r="B1516" s="14">
        <v>381.01</v>
      </c>
      <c r="C1516" s="383">
        <v>4</v>
      </c>
      <c r="D1516" s="383" t="s">
        <v>223</v>
      </c>
    </row>
    <row r="1517" spans="1:4" ht="15" x14ac:dyDescent="0.25">
      <c r="A1517" s="382">
        <v>44981</v>
      </c>
      <c r="B1517" s="14">
        <v>379.85</v>
      </c>
      <c r="C1517" s="383">
        <v>5</v>
      </c>
      <c r="D1517" s="383" t="s">
        <v>224</v>
      </c>
    </row>
    <row r="1518" spans="1:4" ht="15" x14ac:dyDescent="0.25">
      <c r="A1518" s="382">
        <v>44982</v>
      </c>
      <c r="B1518" s="14">
        <v>379.85</v>
      </c>
      <c r="C1518" s="383">
        <v>6</v>
      </c>
      <c r="D1518" s="383" t="s">
        <v>225</v>
      </c>
    </row>
    <row r="1519" spans="1:4" ht="15" x14ac:dyDescent="0.25">
      <c r="A1519" s="382">
        <v>44983</v>
      </c>
      <c r="B1519" s="14">
        <v>379.85</v>
      </c>
      <c r="C1519" s="383">
        <v>7</v>
      </c>
      <c r="D1519" s="383" t="s">
        <v>226</v>
      </c>
    </row>
    <row r="1520" spans="1:4" ht="15" x14ac:dyDescent="0.25">
      <c r="A1520" s="382">
        <v>44984</v>
      </c>
      <c r="B1520" s="14">
        <v>379.4</v>
      </c>
      <c r="C1520" s="383">
        <v>1</v>
      </c>
      <c r="D1520" s="383" t="s">
        <v>220</v>
      </c>
    </row>
    <row r="1521" spans="1:4" ht="15" x14ac:dyDescent="0.25">
      <c r="A1521" s="382">
        <v>44985</v>
      </c>
      <c r="B1521" s="14">
        <v>379.9</v>
      </c>
      <c r="C1521" s="383">
        <v>2</v>
      </c>
      <c r="D1521" s="383" t="s">
        <v>221</v>
      </c>
    </row>
    <row r="1522" spans="1:4" ht="15" x14ac:dyDescent="0.25">
      <c r="A1522" s="382">
        <v>44986</v>
      </c>
      <c r="B1522" s="14">
        <v>376.17</v>
      </c>
      <c r="C1522" s="383">
        <v>3</v>
      </c>
      <c r="D1522" s="383" t="s">
        <v>222</v>
      </c>
    </row>
    <row r="1523" spans="1:4" ht="15" x14ac:dyDescent="0.25">
      <c r="A1523" s="382">
        <v>44987</v>
      </c>
      <c r="B1523" s="14">
        <v>373.89</v>
      </c>
      <c r="C1523" s="383">
        <v>4</v>
      </c>
      <c r="D1523" s="383" t="s">
        <v>223</v>
      </c>
    </row>
    <row r="1524" spans="1:4" ht="15" x14ac:dyDescent="0.25">
      <c r="A1524" s="382">
        <v>44988</v>
      </c>
      <c r="B1524" s="14">
        <v>378.6</v>
      </c>
      <c r="C1524" s="383">
        <v>5</v>
      </c>
      <c r="D1524" s="383" t="s">
        <v>224</v>
      </c>
    </row>
    <row r="1525" spans="1:4" ht="15" x14ac:dyDescent="0.25">
      <c r="A1525" s="382">
        <v>44989</v>
      </c>
      <c r="B1525" s="14">
        <v>378.6</v>
      </c>
      <c r="C1525" s="383">
        <v>6</v>
      </c>
      <c r="D1525" s="383" t="s">
        <v>225</v>
      </c>
    </row>
    <row r="1526" spans="1:4" ht="15" x14ac:dyDescent="0.25">
      <c r="A1526" s="382">
        <v>44990</v>
      </c>
      <c r="B1526" s="14">
        <v>378.6</v>
      </c>
      <c r="C1526" s="383">
        <v>7</v>
      </c>
      <c r="D1526" s="383" t="s">
        <v>226</v>
      </c>
    </row>
    <row r="1527" spans="1:4" ht="15" x14ac:dyDescent="0.25">
      <c r="A1527" s="382">
        <v>44991</v>
      </c>
      <c r="B1527" s="14">
        <v>378.57</v>
      </c>
      <c r="C1527" s="383">
        <v>1</v>
      </c>
      <c r="D1527" s="383" t="s">
        <v>220</v>
      </c>
    </row>
    <row r="1528" spans="1:4" ht="15" x14ac:dyDescent="0.25">
      <c r="A1528" s="382">
        <v>44992</v>
      </c>
      <c r="B1528" s="14">
        <v>377.45</v>
      </c>
      <c r="C1528" s="383">
        <v>2</v>
      </c>
      <c r="D1528" s="383" t="s">
        <v>221</v>
      </c>
    </row>
    <row r="1529" spans="1:4" ht="15" x14ac:dyDescent="0.25">
      <c r="A1529" s="382">
        <v>44993</v>
      </c>
      <c r="B1529" s="14">
        <v>381.15</v>
      </c>
      <c r="C1529" s="383">
        <v>3</v>
      </c>
      <c r="D1529" s="383" t="s">
        <v>222</v>
      </c>
    </row>
    <row r="1530" spans="1:4" ht="15" x14ac:dyDescent="0.25">
      <c r="A1530" s="382">
        <v>44994</v>
      </c>
      <c r="B1530" s="14">
        <v>379.3</v>
      </c>
      <c r="C1530" s="383">
        <v>4</v>
      </c>
      <c r="D1530" s="383" t="s">
        <v>223</v>
      </c>
    </row>
    <row r="1531" spans="1:4" ht="15" x14ac:dyDescent="0.25">
      <c r="A1531" s="382">
        <v>44995</v>
      </c>
      <c r="B1531" s="14">
        <v>382.86</v>
      </c>
      <c r="C1531" s="383">
        <v>5</v>
      </c>
      <c r="D1531" s="383" t="s">
        <v>224</v>
      </c>
    </row>
    <row r="1532" spans="1:4" ht="15" x14ac:dyDescent="0.25">
      <c r="A1532" s="382">
        <v>44996</v>
      </c>
      <c r="B1532" s="14">
        <v>382.86</v>
      </c>
      <c r="C1532" s="383">
        <v>6</v>
      </c>
      <c r="D1532" s="383" t="s">
        <v>225</v>
      </c>
    </row>
    <row r="1533" spans="1:4" ht="15" x14ac:dyDescent="0.25">
      <c r="A1533" s="382">
        <v>44997</v>
      </c>
      <c r="B1533" s="14">
        <v>382.86</v>
      </c>
      <c r="C1533" s="383">
        <v>7</v>
      </c>
      <c r="D1533" s="383" t="s">
        <v>226</v>
      </c>
    </row>
    <row r="1534" spans="1:4" ht="15" x14ac:dyDescent="0.25">
      <c r="A1534" s="382">
        <v>44998</v>
      </c>
      <c r="B1534" s="14">
        <v>384.7</v>
      </c>
      <c r="C1534" s="383">
        <v>1</v>
      </c>
      <c r="D1534" s="383" t="s">
        <v>220</v>
      </c>
    </row>
    <row r="1535" spans="1:4" ht="15" x14ac:dyDescent="0.25">
      <c r="A1535" s="382">
        <v>44999</v>
      </c>
      <c r="B1535" s="14">
        <v>394.65</v>
      </c>
      <c r="C1535" s="383">
        <v>2</v>
      </c>
      <c r="D1535" s="383" t="s">
        <v>221</v>
      </c>
    </row>
    <row r="1536" spans="1:4" ht="15" x14ac:dyDescent="0.25">
      <c r="A1536" s="382">
        <v>45000</v>
      </c>
      <c r="B1536" s="14">
        <v>394.65</v>
      </c>
      <c r="C1536" s="383">
        <v>3</v>
      </c>
      <c r="D1536" s="383" t="s">
        <v>222</v>
      </c>
    </row>
    <row r="1537" spans="1:4" ht="15" x14ac:dyDescent="0.25">
      <c r="A1537" s="382">
        <v>45001</v>
      </c>
      <c r="B1537" s="14">
        <v>395.62</v>
      </c>
      <c r="C1537" s="383">
        <v>4</v>
      </c>
      <c r="D1537" s="383" t="s">
        <v>223</v>
      </c>
    </row>
    <row r="1538" spans="1:4" ht="15" x14ac:dyDescent="0.25">
      <c r="A1538" s="382">
        <v>45002</v>
      </c>
      <c r="B1538" s="14">
        <v>394.08</v>
      </c>
      <c r="C1538" s="383">
        <v>5</v>
      </c>
      <c r="D1538" s="383" t="s">
        <v>224</v>
      </c>
    </row>
    <row r="1539" spans="1:4" ht="15" x14ac:dyDescent="0.25">
      <c r="A1539" s="382">
        <v>45003</v>
      </c>
      <c r="B1539" s="14">
        <v>394.08</v>
      </c>
      <c r="C1539" s="383">
        <v>6</v>
      </c>
      <c r="D1539" s="383" t="s">
        <v>225</v>
      </c>
    </row>
    <row r="1540" spans="1:4" ht="15" x14ac:dyDescent="0.25">
      <c r="A1540" s="382">
        <v>45004</v>
      </c>
      <c r="B1540" s="14">
        <v>394.08</v>
      </c>
      <c r="C1540" s="383">
        <v>7</v>
      </c>
      <c r="D1540" s="383" t="s">
        <v>226</v>
      </c>
    </row>
    <row r="1541" spans="1:4" ht="15" x14ac:dyDescent="0.25">
      <c r="A1541" s="382">
        <v>45005</v>
      </c>
      <c r="B1541" s="14">
        <v>398.93</v>
      </c>
      <c r="C1541" s="383">
        <v>1</v>
      </c>
      <c r="D1541" s="383" t="s">
        <v>220</v>
      </c>
    </row>
    <row r="1542" spans="1:4" ht="15" x14ac:dyDescent="0.25">
      <c r="A1542" s="382">
        <v>45006</v>
      </c>
      <c r="B1542" s="14">
        <v>391.74</v>
      </c>
      <c r="C1542" s="383">
        <v>2</v>
      </c>
      <c r="D1542" s="383" t="s">
        <v>221</v>
      </c>
    </row>
    <row r="1543" spans="1:4" ht="15" x14ac:dyDescent="0.25">
      <c r="A1543" s="382">
        <v>45007</v>
      </c>
      <c r="B1543" s="14">
        <v>390.33</v>
      </c>
      <c r="C1543" s="383">
        <v>3</v>
      </c>
      <c r="D1543" s="383" t="s">
        <v>222</v>
      </c>
    </row>
    <row r="1544" spans="1:4" ht="15" x14ac:dyDescent="0.25">
      <c r="A1544" s="382">
        <v>45008</v>
      </c>
      <c r="B1544" s="14">
        <v>385.9</v>
      </c>
      <c r="C1544" s="383">
        <v>4</v>
      </c>
      <c r="D1544" s="383" t="s">
        <v>223</v>
      </c>
    </row>
    <row r="1545" spans="1:4" ht="15" x14ac:dyDescent="0.25">
      <c r="A1545" s="382">
        <v>45009</v>
      </c>
      <c r="B1545" s="14">
        <v>388.21</v>
      </c>
      <c r="C1545" s="383">
        <v>5</v>
      </c>
      <c r="D1545" s="383" t="s">
        <v>224</v>
      </c>
    </row>
    <row r="1546" spans="1:4" ht="15" x14ac:dyDescent="0.25">
      <c r="A1546" s="382">
        <v>45010</v>
      </c>
      <c r="B1546" s="14">
        <v>388.21</v>
      </c>
      <c r="C1546" s="383">
        <v>6</v>
      </c>
      <c r="D1546" s="383" t="s">
        <v>225</v>
      </c>
    </row>
    <row r="1547" spans="1:4" ht="15" x14ac:dyDescent="0.25">
      <c r="A1547" s="382">
        <v>45011</v>
      </c>
      <c r="B1547" s="14">
        <v>388.21</v>
      </c>
      <c r="C1547" s="383">
        <v>7</v>
      </c>
      <c r="D1547" s="383" t="s">
        <v>226</v>
      </c>
    </row>
    <row r="1548" spans="1:4" ht="15" x14ac:dyDescent="0.25">
      <c r="A1548" s="382">
        <v>45012</v>
      </c>
      <c r="B1548" s="14">
        <v>385.8</v>
      </c>
      <c r="C1548" s="383">
        <v>1</v>
      </c>
      <c r="D1548" s="383" t="s">
        <v>220</v>
      </c>
    </row>
    <row r="1549" spans="1:4" ht="15" x14ac:dyDescent="0.25">
      <c r="A1549" s="382">
        <v>45013</v>
      </c>
      <c r="B1549" s="14">
        <v>385.03</v>
      </c>
      <c r="C1549" s="383">
        <v>2</v>
      </c>
      <c r="D1549" s="383" t="s">
        <v>221</v>
      </c>
    </row>
    <row r="1550" spans="1:4" ht="15" x14ac:dyDescent="0.25">
      <c r="A1550" s="382">
        <v>45014</v>
      </c>
      <c r="B1550" s="14">
        <v>380.6</v>
      </c>
      <c r="C1550" s="383">
        <v>3</v>
      </c>
      <c r="D1550" s="383" t="s">
        <v>222</v>
      </c>
    </row>
    <row r="1551" spans="1:4" ht="15" x14ac:dyDescent="0.25">
      <c r="A1551" s="382">
        <v>45015</v>
      </c>
      <c r="B1551" s="14">
        <v>380.98</v>
      </c>
      <c r="C1551" s="383">
        <v>4</v>
      </c>
      <c r="D1551" s="383" t="s">
        <v>223</v>
      </c>
    </row>
    <row r="1552" spans="1:4" ht="15" x14ac:dyDescent="0.25">
      <c r="A1552" s="382">
        <v>45016</v>
      </c>
      <c r="B1552" s="14">
        <v>380.99</v>
      </c>
      <c r="C1552" s="383">
        <v>5</v>
      </c>
      <c r="D1552" s="383" t="s">
        <v>224</v>
      </c>
    </row>
    <row r="1553" spans="1:4" ht="15" x14ac:dyDescent="0.25">
      <c r="A1553" s="382">
        <v>45017</v>
      </c>
      <c r="B1553" s="14">
        <v>380.99</v>
      </c>
      <c r="C1553" s="383">
        <v>6</v>
      </c>
      <c r="D1553" s="383" t="s">
        <v>225</v>
      </c>
    </row>
    <row r="1554" spans="1:4" ht="15" x14ac:dyDescent="0.25">
      <c r="A1554" s="382">
        <v>45018</v>
      </c>
      <c r="B1554" s="14">
        <v>380.99</v>
      </c>
      <c r="C1554" s="383">
        <v>7</v>
      </c>
      <c r="D1554" s="383" t="s">
        <v>226</v>
      </c>
    </row>
    <row r="1555" spans="1:4" ht="15" x14ac:dyDescent="0.25">
      <c r="A1555" s="382">
        <v>45019</v>
      </c>
      <c r="B1555" s="14">
        <v>380.26</v>
      </c>
      <c r="C1555" s="383">
        <v>1</v>
      </c>
      <c r="D1555" s="383" t="s">
        <v>220</v>
      </c>
    </row>
    <row r="1556" spans="1:4" ht="15" x14ac:dyDescent="0.25">
      <c r="A1556" s="382">
        <v>45020</v>
      </c>
      <c r="B1556" s="14">
        <v>376.42</v>
      </c>
      <c r="C1556" s="383">
        <v>2</v>
      </c>
      <c r="D1556" s="383" t="s">
        <v>221</v>
      </c>
    </row>
    <row r="1557" spans="1:4" ht="15" x14ac:dyDescent="0.25">
      <c r="A1557" s="382">
        <v>45021</v>
      </c>
      <c r="B1557" s="14">
        <v>377.14</v>
      </c>
      <c r="C1557" s="383">
        <v>3</v>
      </c>
      <c r="D1557" s="383" t="s">
        <v>222</v>
      </c>
    </row>
    <row r="1558" spans="1:4" ht="15" x14ac:dyDescent="0.25">
      <c r="A1558" s="382">
        <v>45022</v>
      </c>
      <c r="B1558" s="14">
        <v>377.48</v>
      </c>
      <c r="C1558" s="383">
        <v>4</v>
      </c>
      <c r="D1558" s="383" t="s">
        <v>223</v>
      </c>
    </row>
    <row r="1559" spans="1:4" ht="15" x14ac:dyDescent="0.25">
      <c r="A1559" s="382">
        <v>45023</v>
      </c>
      <c r="B1559" s="14">
        <v>377.48</v>
      </c>
      <c r="C1559" s="383">
        <v>5</v>
      </c>
      <c r="D1559" s="383" t="s">
        <v>224</v>
      </c>
    </row>
    <row r="1560" spans="1:4" ht="15" x14ac:dyDescent="0.25">
      <c r="A1560" s="382">
        <v>45024</v>
      </c>
      <c r="B1560" s="14">
        <v>377.48</v>
      </c>
      <c r="C1560" s="383">
        <v>6</v>
      </c>
      <c r="D1560" s="383" t="s">
        <v>225</v>
      </c>
    </row>
    <row r="1561" spans="1:4" ht="15" x14ac:dyDescent="0.25">
      <c r="A1561" s="382">
        <v>45025</v>
      </c>
      <c r="B1561" s="14">
        <v>377.48</v>
      </c>
      <c r="C1561" s="383">
        <v>7</v>
      </c>
      <c r="D1561" s="383" t="s">
        <v>226</v>
      </c>
    </row>
    <row r="1562" spans="1:4" ht="15" x14ac:dyDescent="0.25">
      <c r="A1562" s="382">
        <v>45026</v>
      </c>
      <c r="B1562" s="14">
        <v>377.48</v>
      </c>
      <c r="C1562" s="383">
        <v>1</v>
      </c>
      <c r="D1562" s="383" t="s">
        <v>220</v>
      </c>
    </row>
    <row r="1563" spans="1:4" ht="15" x14ac:dyDescent="0.25">
      <c r="A1563" s="382">
        <v>45027</v>
      </c>
      <c r="B1563" s="14">
        <v>376.33</v>
      </c>
      <c r="C1563" s="383">
        <v>2</v>
      </c>
      <c r="D1563" s="383" t="s">
        <v>221</v>
      </c>
    </row>
    <row r="1564" spans="1:4" ht="15" x14ac:dyDescent="0.25">
      <c r="A1564" s="382">
        <v>45028</v>
      </c>
      <c r="B1564" s="14">
        <v>376.2</v>
      </c>
      <c r="C1564" s="383">
        <v>3</v>
      </c>
      <c r="D1564" s="383" t="s">
        <v>222</v>
      </c>
    </row>
    <row r="1565" spans="1:4" ht="15" x14ac:dyDescent="0.25">
      <c r="A1565" s="382">
        <v>45029</v>
      </c>
      <c r="B1565" s="14">
        <v>375.14</v>
      </c>
      <c r="C1565" s="383">
        <v>4</v>
      </c>
      <c r="D1565" s="383" t="s">
        <v>223</v>
      </c>
    </row>
    <row r="1566" spans="1:4" ht="15" x14ac:dyDescent="0.25">
      <c r="A1566" s="382">
        <v>45030</v>
      </c>
      <c r="B1566" s="14">
        <v>373.84</v>
      </c>
      <c r="C1566" s="383">
        <v>5</v>
      </c>
      <c r="D1566" s="383" t="s">
        <v>224</v>
      </c>
    </row>
    <row r="1567" spans="1:4" ht="15" x14ac:dyDescent="0.25">
      <c r="A1567" s="382">
        <v>45031</v>
      </c>
      <c r="B1567" s="14">
        <v>373.84</v>
      </c>
      <c r="C1567" s="383">
        <v>6</v>
      </c>
      <c r="D1567" s="383" t="s">
        <v>225</v>
      </c>
    </row>
    <row r="1568" spans="1:4" ht="15" x14ac:dyDescent="0.25">
      <c r="A1568" s="382">
        <v>45032</v>
      </c>
      <c r="B1568" s="14">
        <v>373.84</v>
      </c>
      <c r="C1568" s="383">
        <v>7</v>
      </c>
      <c r="D1568" s="383" t="s">
        <v>226</v>
      </c>
    </row>
    <row r="1569" spans="1:4" ht="15" x14ac:dyDescent="0.25">
      <c r="A1569" s="382">
        <v>45033</v>
      </c>
      <c r="B1569" s="14">
        <v>373.1</v>
      </c>
      <c r="C1569" s="383">
        <v>1</v>
      </c>
      <c r="D1569" s="383" t="s">
        <v>220</v>
      </c>
    </row>
    <row r="1570" spans="1:4" ht="15" x14ac:dyDescent="0.25">
      <c r="A1570" s="382">
        <v>45034</v>
      </c>
      <c r="B1570" s="14">
        <v>371.55</v>
      </c>
      <c r="C1570" s="383">
        <v>2</v>
      </c>
      <c r="D1570" s="383" t="s">
        <v>221</v>
      </c>
    </row>
    <row r="1571" spans="1:4" ht="15" x14ac:dyDescent="0.25">
      <c r="A1571" s="382">
        <v>45035</v>
      </c>
      <c r="B1571" s="14">
        <v>377.23</v>
      </c>
      <c r="C1571" s="383">
        <v>3</v>
      </c>
      <c r="D1571" s="383" t="s">
        <v>222</v>
      </c>
    </row>
    <row r="1572" spans="1:4" ht="15" x14ac:dyDescent="0.25">
      <c r="A1572" s="382">
        <v>45036</v>
      </c>
      <c r="B1572" s="14">
        <v>378.81</v>
      </c>
      <c r="C1572" s="383">
        <v>4</v>
      </c>
      <c r="D1572" s="383" t="s">
        <v>223</v>
      </c>
    </row>
    <row r="1573" spans="1:4" ht="15" x14ac:dyDescent="0.25">
      <c r="A1573" s="382">
        <v>45037</v>
      </c>
      <c r="B1573" s="14">
        <v>377.86</v>
      </c>
      <c r="C1573" s="383">
        <v>5</v>
      </c>
      <c r="D1573" s="383" t="s">
        <v>224</v>
      </c>
    </row>
    <row r="1574" spans="1:4" ht="15" x14ac:dyDescent="0.25">
      <c r="A1574" s="382">
        <v>45038</v>
      </c>
      <c r="B1574" s="14">
        <v>377.86</v>
      </c>
      <c r="C1574" s="383">
        <v>6</v>
      </c>
      <c r="D1574" s="383" t="s">
        <v>225</v>
      </c>
    </row>
    <row r="1575" spans="1:4" ht="15" x14ac:dyDescent="0.25">
      <c r="A1575" s="382">
        <v>45039</v>
      </c>
      <c r="B1575" s="14">
        <v>377.86</v>
      </c>
      <c r="C1575" s="383">
        <v>7</v>
      </c>
      <c r="D1575" s="383" t="s">
        <v>226</v>
      </c>
    </row>
    <row r="1576" spans="1:4" ht="15" x14ac:dyDescent="0.25">
      <c r="A1576" s="382">
        <v>45040</v>
      </c>
      <c r="B1576" s="14">
        <v>376.92</v>
      </c>
      <c r="C1576" s="383">
        <v>1</v>
      </c>
      <c r="D1576" s="383" t="s">
        <v>220</v>
      </c>
    </row>
    <row r="1577" spans="1:4" ht="15" x14ac:dyDescent="0.25">
      <c r="A1577" s="382">
        <v>45041</v>
      </c>
      <c r="B1577" s="14">
        <v>376.8</v>
      </c>
      <c r="C1577" s="383">
        <v>2</v>
      </c>
      <c r="D1577" s="383" t="s">
        <v>221</v>
      </c>
    </row>
    <row r="1578" spans="1:4" ht="15" x14ac:dyDescent="0.25">
      <c r="A1578" s="382">
        <v>45042</v>
      </c>
      <c r="B1578" s="14">
        <v>375.62</v>
      </c>
      <c r="C1578" s="383">
        <v>3</v>
      </c>
      <c r="D1578" s="383" t="s">
        <v>222</v>
      </c>
    </row>
    <row r="1579" spans="1:4" ht="15" x14ac:dyDescent="0.25">
      <c r="A1579" s="382">
        <v>45043</v>
      </c>
      <c r="B1579" s="14">
        <v>373.31</v>
      </c>
      <c r="C1579" s="383">
        <v>4</v>
      </c>
      <c r="D1579" s="383" t="s">
        <v>223</v>
      </c>
    </row>
    <row r="1580" spans="1:4" ht="15" x14ac:dyDescent="0.25">
      <c r="A1580" s="382">
        <v>45044</v>
      </c>
      <c r="B1580" s="14">
        <v>372.98</v>
      </c>
      <c r="C1580" s="383">
        <v>5</v>
      </c>
      <c r="D1580" s="383" t="s">
        <v>224</v>
      </c>
    </row>
    <row r="1581" spans="1:4" ht="15" x14ac:dyDescent="0.25">
      <c r="A1581" s="382">
        <v>45045</v>
      </c>
      <c r="B1581" s="14">
        <v>372.98</v>
      </c>
      <c r="C1581" s="383">
        <v>6</v>
      </c>
      <c r="D1581" s="383" t="s">
        <v>225</v>
      </c>
    </row>
    <row r="1582" spans="1:4" ht="15" x14ac:dyDescent="0.25">
      <c r="A1582" s="382">
        <v>45046</v>
      </c>
      <c r="B1582" s="14">
        <v>372.98</v>
      </c>
      <c r="C1582" s="383">
        <v>7</v>
      </c>
      <c r="D1582" s="383" t="s">
        <v>226</v>
      </c>
    </row>
    <row r="1583" spans="1:4" ht="15" x14ac:dyDescent="0.25">
      <c r="A1583" s="382">
        <v>45047</v>
      </c>
      <c r="B1583" s="14">
        <v>372.98</v>
      </c>
      <c r="C1583" s="383">
        <v>1</v>
      </c>
      <c r="D1583" s="383" t="s">
        <v>220</v>
      </c>
    </row>
    <row r="1584" spans="1:4" ht="15" x14ac:dyDescent="0.25">
      <c r="A1584" s="382">
        <v>45048</v>
      </c>
      <c r="B1584" s="14">
        <v>371.77</v>
      </c>
      <c r="C1584" s="383">
        <v>2</v>
      </c>
      <c r="D1584" s="383" t="s">
        <v>221</v>
      </c>
    </row>
    <row r="1585" spans="1:4" ht="15" x14ac:dyDescent="0.25">
      <c r="A1585" s="382">
        <v>45049</v>
      </c>
      <c r="B1585" s="14">
        <v>374.42</v>
      </c>
      <c r="C1585" s="383">
        <v>3</v>
      </c>
      <c r="D1585" s="383" t="s">
        <v>222</v>
      </c>
    </row>
    <row r="1586" spans="1:4" ht="15" x14ac:dyDescent="0.25">
      <c r="A1586" s="382">
        <v>45050</v>
      </c>
      <c r="B1586" s="14">
        <v>373.22</v>
      </c>
      <c r="C1586" s="383">
        <v>4</v>
      </c>
      <c r="D1586" s="383" t="s">
        <v>223</v>
      </c>
    </row>
    <row r="1587" spans="1:4" ht="15" x14ac:dyDescent="0.25">
      <c r="A1587" s="382">
        <v>45051</v>
      </c>
      <c r="B1587" s="14">
        <v>373.4</v>
      </c>
      <c r="C1587" s="383">
        <v>5</v>
      </c>
      <c r="D1587" s="383" t="s">
        <v>224</v>
      </c>
    </row>
    <row r="1588" spans="1:4" ht="15" x14ac:dyDescent="0.25">
      <c r="A1588" s="382">
        <v>45052</v>
      </c>
      <c r="B1588" s="14">
        <v>373.4</v>
      </c>
      <c r="C1588" s="383">
        <v>6</v>
      </c>
      <c r="D1588" s="383" t="s">
        <v>225</v>
      </c>
    </row>
    <row r="1589" spans="1:4" ht="15" x14ac:dyDescent="0.25">
      <c r="A1589" s="382">
        <v>45053</v>
      </c>
      <c r="B1589" s="14">
        <v>373.4</v>
      </c>
      <c r="C1589" s="383">
        <v>7</v>
      </c>
      <c r="D1589" s="383" t="s">
        <v>226</v>
      </c>
    </row>
    <row r="1590" spans="1:4" ht="15" x14ac:dyDescent="0.25">
      <c r="A1590" s="382">
        <v>45054</v>
      </c>
      <c r="B1590" s="14">
        <v>372.96</v>
      </c>
      <c r="C1590" s="383">
        <v>1</v>
      </c>
      <c r="D1590" s="383" t="s">
        <v>220</v>
      </c>
    </row>
    <row r="1591" spans="1:4" ht="15" x14ac:dyDescent="0.25">
      <c r="A1591" s="382">
        <v>45055</v>
      </c>
      <c r="B1591" s="14">
        <v>372.08</v>
      </c>
      <c r="C1591" s="383">
        <v>2</v>
      </c>
      <c r="D1591" s="383" t="s">
        <v>221</v>
      </c>
    </row>
    <row r="1592" spans="1:4" ht="15" x14ac:dyDescent="0.25">
      <c r="A1592" s="382">
        <v>45056</v>
      </c>
      <c r="B1592" s="14">
        <v>371.12</v>
      </c>
      <c r="C1592" s="383">
        <v>3</v>
      </c>
      <c r="D1592" s="383" t="s">
        <v>222</v>
      </c>
    </row>
    <row r="1593" spans="1:4" ht="15" x14ac:dyDescent="0.25">
      <c r="A1593" s="382">
        <v>45057</v>
      </c>
      <c r="B1593" s="14">
        <v>370.87</v>
      </c>
      <c r="C1593" s="383">
        <v>4</v>
      </c>
      <c r="D1593" s="383" t="s">
        <v>223</v>
      </c>
    </row>
    <row r="1594" spans="1:4" ht="15" x14ac:dyDescent="0.25">
      <c r="A1594" s="382">
        <v>45058</v>
      </c>
      <c r="B1594" s="14">
        <v>371.58</v>
      </c>
      <c r="C1594" s="383">
        <v>5</v>
      </c>
      <c r="D1594" s="383" t="s">
        <v>224</v>
      </c>
    </row>
    <row r="1595" spans="1:4" ht="15" x14ac:dyDescent="0.25">
      <c r="A1595" s="382">
        <v>45059</v>
      </c>
      <c r="B1595" s="14">
        <v>371.58</v>
      </c>
      <c r="C1595" s="383">
        <v>6</v>
      </c>
      <c r="D1595" s="383" t="s">
        <v>225</v>
      </c>
    </row>
    <row r="1596" spans="1:4" ht="15" x14ac:dyDescent="0.25">
      <c r="A1596" s="382">
        <v>45060</v>
      </c>
      <c r="B1596" s="14">
        <v>371.58</v>
      </c>
      <c r="C1596" s="383">
        <v>7</v>
      </c>
      <c r="D1596" s="383" t="s">
        <v>226</v>
      </c>
    </row>
    <row r="1597" spans="1:4" ht="15" x14ac:dyDescent="0.25">
      <c r="A1597" s="382">
        <v>45061</v>
      </c>
      <c r="B1597" s="14">
        <v>369.51</v>
      </c>
      <c r="C1597" s="383">
        <v>1</v>
      </c>
      <c r="D1597" s="383" t="s">
        <v>220</v>
      </c>
    </row>
    <row r="1598" spans="1:4" ht="15" x14ac:dyDescent="0.25">
      <c r="A1598" s="382">
        <v>45062</v>
      </c>
      <c r="B1598" s="14">
        <v>369.38</v>
      </c>
      <c r="C1598" s="383">
        <v>2</v>
      </c>
      <c r="D1598" s="383" t="s">
        <v>221</v>
      </c>
    </row>
    <row r="1599" spans="1:4" ht="15" x14ac:dyDescent="0.25">
      <c r="A1599" s="382">
        <v>45063</v>
      </c>
      <c r="B1599" s="14">
        <v>369.12</v>
      </c>
      <c r="C1599" s="383">
        <v>3</v>
      </c>
      <c r="D1599" s="383" t="s">
        <v>222</v>
      </c>
    </row>
    <row r="1600" spans="1:4" ht="15" x14ac:dyDescent="0.25">
      <c r="A1600" s="382">
        <v>45064</v>
      </c>
      <c r="B1600" s="14">
        <v>373.04</v>
      </c>
      <c r="C1600" s="383">
        <v>4</v>
      </c>
      <c r="D1600" s="383" t="s">
        <v>223</v>
      </c>
    </row>
    <row r="1601" spans="1:4" ht="15" x14ac:dyDescent="0.25">
      <c r="A1601" s="382">
        <v>45065</v>
      </c>
      <c r="B1601" s="14">
        <v>377.33</v>
      </c>
      <c r="C1601" s="383">
        <v>5</v>
      </c>
      <c r="D1601" s="383" t="s">
        <v>224</v>
      </c>
    </row>
    <row r="1602" spans="1:4" ht="15" x14ac:dyDescent="0.25">
      <c r="A1602" s="382">
        <v>45066</v>
      </c>
      <c r="B1602" s="14">
        <v>377.33</v>
      </c>
      <c r="C1602" s="383">
        <v>6</v>
      </c>
      <c r="D1602" s="383" t="s">
        <v>225</v>
      </c>
    </row>
    <row r="1603" spans="1:4" ht="15" x14ac:dyDescent="0.25">
      <c r="A1603" s="382">
        <v>45067</v>
      </c>
      <c r="B1603" s="14">
        <v>377.33</v>
      </c>
      <c r="C1603" s="383">
        <v>7</v>
      </c>
      <c r="D1603" s="383" t="s">
        <v>226</v>
      </c>
    </row>
    <row r="1604" spans="1:4" ht="15" x14ac:dyDescent="0.25">
      <c r="A1604" s="382">
        <v>45068</v>
      </c>
      <c r="B1604" s="14">
        <v>375.47</v>
      </c>
      <c r="C1604" s="383">
        <v>1</v>
      </c>
      <c r="D1604" s="383" t="s">
        <v>220</v>
      </c>
    </row>
    <row r="1605" spans="1:4" ht="15" x14ac:dyDescent="0.25">
      <c r="A1605" s="382">
        <v>45069</v>
      </c>
      <c r="B1605" s="14">
        <v>376.74</v>
      </c>
      <c r="C1605" s="383">
        <v>2</v>
      </c>
      <c r="D1605" s="383" t="s">
        <v>221</v>
      </c>
    </row>
    <row r="1606" spans="1:4" ht="15" x14ac:dyDescent="0.25">
      <c r="A1606" s="382">
        <v>45070</v>
      </c>
      <c r="B1606" s="14">
        <v>374.59</v>
      </c>
      <c r="C1606" s="383">
        <v>3</v>
      </c>
      <c r="D1606" s="383" t="s">
        <v>222</v>
      </c>
    </row>
    <row r="1607" spans="1:4" ht="15" x14ac:dyDescent="0.25">
      <c r="A1607" s="382">
        <v>45071</v>
      </c>
      <c r="B1607" s="14">
        <v>373.52</v>
      </c>
      <c r="C1607" s="383">
        <v>4</v>
      </c>
      <c r="D1607" s="383" t="s">
        <v>223</v>
      </c>
    </row>
    <row r="1608" spans="1:4" ht="15" x14ac:dyDescent="0.25">
      <c r="A1608" s="382">
        <v>45072</v>
      </c>
      <c r="B1608" s="14">
        <v>372</v>
      </c>
      <c r="C1608" s="383">
        <v>5</v>
      </c>
      <c r="D1608" s="383" t="s">
        <v>224</v>
      </c>
    </row>
    <row r="1609" spans="1:4" ht="15" x14ac:dyDescent="0.25">
      <c r="A1609" s="382">
        <v>45073</v>
      </c>
      <c r="B1609" s="14">
        <v>372</v>
      </c>
      <c r="C1609" s="383">
        <v>6</v>
      </c>
      <c r="D1609" s="383" t="s">
        <v>225</v>
      </c>
    </row>
    <row r="1610" spans="1:4" ht="15" x14ac:dyDescent="0.25">
      <c r="A1610" s="382">
        <v>45074</v>
      </c>
      <c r="B1610" s="14">
        <v>372</v>
      </c>
      <c r="C1610" s="383">
        <v>7</v>
      </c>
      <c r="D1610" s="383" t="s">
        <v>226</v>
      </c>
    </row>
    <row r="1611" spans="1:4" ht="15" x14ac:dyDescent="0.25">
      <c r="A1611" s="382">
        <v>45075</v>
      </c>
      <c r="B1611" s="14">
        <v>372</v>
      </c>
      <c r="C1611" s="383">
        <v>1</v>
      </c>
      <c r="D1611" s="383" t="s">
        <v>220</v>
      </c>
    </row>
    <row r="1612" spans="1:4" ht="15" x14ac:dyDescent="0.25">
      <c r="A1612" s="382">
        <v>45076</v>
      </c>
      <c r="B1612" s="14">
        <v>370.76</v>
      </c>
      <c r="C1612" s="383">
        <v>2</v>
      </c>
      <c r="D1612" s="383" t="s">
        <v>221</v>
      </c>
    </row>
    <row r="1613" spans="1:4" ht="15" x14ac:dyDescent="0.25">
      <c r="A1613" s="382">
        <v>45077</v>
      </c>
      <c r="B1613" s="14">
        <v>371.06</v>
      </c>
      <c r="C1613" s="383">
        <v>3</v>
      </c>
      <c r="D1613" s="383" t="s">
        <v>222</v>
      </c>
    </row>
    <row r="1614" spans="1:4" ht="15" x14ac:dyDescent="0.25">
      <c r="A1614" s="382">
        <v>45078</v>
      </c>
      <c r="B1614" s="14">
        <v>370.55</v>
      </c>
      <c r="C1614" s="383">
        <v>4</v>
      </c>
      <c r="D1614" s="383" t="s">
        <v>223</v>
      </c>
    </row>
    <row r="1615" spans="1:4" ht="15" x14ac:dyDescent="0.25">
      <c r="A1615" s="382">
        <v>45079</v>
      </c>
      <c r="B1615" s="14">
        <v>371.06</v>
      </c>
      <c r="C1615" s="383">
        <v>5</v>
      </c>
      <c r="D1615" s="383" t="s">
        <v>224</v>
      </c>
    </row>
    <row r="1616" spans="1:4" ht="15" x14ac:dyDescent="0.25">
      <c r="A1616" s="382">
        <v>45080</v>
      </c>
      <c r="B1616" s="14">
        <v>371.06</v>
      </c>
      <c r="C1616" s="383">
        <v>6</v>
      </c>
      <c r="D1616" s="383" t="s">
        <v>225</v>
      </c>
    </row>
    <row r="1617" spans="1:4" ht="15" x14ac:dyDescent="0.25">
      <c r="A1617" s="382">
        <v>45081</v>
      </c>
      <c r="B1617" s="14">
        <v>371.06</v>
      </c>
      <c r="C1617" s="383">
        <v>7</v>
      </c>
      <c r="D1617" s="383" t="s">
        <v>226</v>
      </c>
    </row>
    <row r="1618" spans="1:4" ht="15" x14ac:dyDescent="0.25">
      <c r="A1618" s="382">
        <v>45082</v>
      </c>
      <c r="B1618" s="14">
        <v>369.42</v>
      </c>
      <c r="C1618" s="383">
        <v>1</v>
      </c>
      <c r="D1618" s="383" t="s">
        <v>220</v>
      </c>
    </row>
    <row r="1619" spans="1:4" ht="15" x14ac:dyDescent="0.25">
      <c r="A1619" s="382">
        <v>45083</v>
      </c>
      <c r="B1619" s="14">
        <v>369.14</v>
      </c>
      <c r="C1619" s="383">
        <v>2</v>
      </c>
      <c r="D1619" s="383" t="s">
        <v>221</v>
      </c>
    </row>
    <row r="1620" spans="1:4" ht="15" x14ac:dyDescent="0.25">
      <c r="A1620" s="382">
        <v>45084</v>
      </c>
      <c r="B1620" s="14">
        <v>368.78</v>
      </c>
      <c r="C1620" s="383">
        <v>3</v>
      </c>
      <c r="D1620" s="383" t="s">
        <v>222</v>
      </c>
    </row>
    <row r="1621" spans="1:4" ht="15" x14ac:dyDescent="0.25">
      <c r="A1621" s="382">
        <v>45085</v>
      </c>
      <c r="B1621" s="14">
        <v>369.45</v>
      </c>
      <c r="C1621" s="383">
        <v>4</v>
      </c>
      <c r="D1621" s="383" t="s">
        <v>223</v>
      </c>
    </row>
    <row r="1622" spans="1:4" ht="15" x14ac:dyDescent="0.25">
      <c r="A1622" s="382">
        <v>45086</v>
      </c>
      <c r="B1622" s="14">
        <v>369.28</v>
      </c>
      <c r="C1622" s="383">
        <v>5</v>
      </c>
      <c r="D1622" s="383" t="s">
        <v>224</v>
      </c>
    </row>
    <row r="1623" spans="1:4" ht="15" x14ac:dyDescent="0.25">
      <c r="A1623" s="382">
        <v>45087</v>
      </c>
      <c r="B1623" s="14">
        <v>369.28</v>
      </c>
      <c r="C1623" s="383">
        <v>6</v>
      </c>
      <c r="D1623" s="383" t="s">
        <v>225</v>
      </c>
    </row>
    <row r="1624" spans="1:4" ht="15" x14ac:dyDescent="0.25">
      <c r="A1624" s="382">
        <v>45088</v>
      </c>
      <c r="B1624" s="14">
        <v>369.28</v>
      </c>
      <c r="C1624" s="383">
        <v>7</v>
      </c>
      <c r="D1624" s="383" t="s">
        <v>226</v>
      </c>
    </row>
    <row r="1625" spans="1:4" ht="15" x14ac:dyDescent="0.25">
      <c r="A1625" s="382">
        <v>45089</v>
      </c>
      <c r="B1625" s="14">
        <v>368.25</v>
      </c>
      <c r="C1625" s="383">
        <v>1</v>
      </c>
      <c r="D1625" s="383" t="s">
        <v>220</v>
      </c>
    </row>
    <row r="1626" spans="1:4" ht="15" x14ac:dyDescent="0.25">
      <c r="A1626" s="382">
        <v>45090</v>
      </c>
      <c r="B1626" s="14">
        <v>370.1</v>
      </c>
      <c r="C1626" s="383">
        <v>2</v>
      </c>
      <c r="D1626" s="383" t="s">
        <v>221</v>
      </c>
    </row>
    <row r="1627" spans="1:4" ht="15" x14ac:dyDescent="0.25">
      <c r="A1627" s="382">
        <v>45091</v>
      </c>
      <c r="B1627" s="14">
        <v>371.22</v>
      </c>
      <c r="C1627" s="383">
        <v>3</v>
      </c>
      <c r="D1627" s="383" t="s">
        <v>222</v>
      </c>
    </row>
    <row r="1628" spans="1:4" ht="15" x14ac:dyDescent="0.25">
      <c r="A1628" s="382">
        <v>45092</v>
      </c>
      <c r="B1628" s="14">
        <v>373.65</v>
      </c>
      <c r="C1628" s="383">
        <v>4</v>
      </c>
      <c r="D1628" s="383" t="s">
        <v>223</v>
      </c>
    </row>
    <row r="1629" spans="1:4" ht="15" x14ac:dyDescent="0.25">
      <c r="A1629" s="382">
        <v>45093</v>
      </c>
      <c r="B1629" s="14">
        <v>374.13</v>
      </c>
      <c r="C1629" s="383">
        <v>5</v>
      </c>
      <c r="D1629" s="383" t="s">
        <v>224</v>
      </c>
    </row>
    <row r="1630" spans="1:4" ht="15" x14ac:dyDescent="0.25">
      <c r="A1630" s="382">
        <v>45094</v>
      </c>
      <c r="B1630" s="14">
        <v>374.13</v>
      </c>
      <c r="C1630" s="383">
        <v>6</v>
      </c>
      <c r="D1630" s="383" t="s">
        <v>225</v>
      </c>
    </row>
    <row r="1631" spans="1:4" ht="15" x14ac:dyDescent="0.25">
      <c r="A1631" s="382">
        <v>45095</v>
      </c>
      <c r="B1631" s="14">
        <v>374.13</v>
      </c>
      <c r="C1631" s="383">
        <v>7</v>
      </c>
      <c r="D1631" s="383" t="s">
        <v>226</v>
      </c>
    </row>
    <row r="1632" spans="1:4" ht="15" x14ac:dyDescent="0.25">
      <c r="A1632" s="382">
        <v>45096</v>
      </c>
      <c r="B1632" s="14">
        <v>373.94</v>
      </c>
      <c r="C1632" s="383">
        <v>1</v>
      </c>
      <c r="D1632" s="383" t="s">
        <v>220</v>
      </c>
    </row>
    <row r="1633" spans="1:4" ht="15" x14ac:dyDescent="0.25">
      <c r="A1633" s="382">
        <v>45097</v>
      </c>
      <c r="B1633" s="14">
        <v>373.71</v>
      </c>
      <c r="C1633" s="383">
        <v>2</v>
      </c>
      <c r="D1633" s="383" t="s">
        <v>221</v>
      </c>
    </row>
    <row r="1634" spans="1:4" ht="15" x14ac:dyDescent="0.25">
      <c r="A1634" s="382">
        <v>45098</v>
      </c>
      <c r="B1634" s="14">
        <v>371.43</v>
      </c>
      <c r="C1634" s="383">
        <v>3</v>
      </c>
      <c r="D1634" s="383" t="s">
        <v>222</v>
      </c>
    </row>
    <row r="1635" spans="1:4" ht="15" x14ac:dyDescent="0.25">
      <c r="A1635" s="382">
        <v>45099</v>
      </c>
      <c r="B1635" s="14">
        <v>370.03</v>
      </c>
      <c r="C1635" s="383">
        <v>4</v>
      </c>
      <c r="D1635" s="383" t="s">
        <v>223</v>
      </c>
    </row>
    <row r="1636" spans="1:4" ht="15" x14ac:dyDescent="0.25">
      <c r="A1636" s="382">
        <v>45100</v>
      </c>
      <c r="B1636" s="14">
        <v>370.63</v>
      </c>
      <c r="C1636" s="383">
        <v>5</v>
      </c>
      <c r="D1636" s="383" t="s">
        <v>224</v>
      </c>
    </row>
    <row r="1637" spans="1:4" ht="15" x14ac:dyDescent="0.25">
      <c r="A1637" s="382">
        <v>45101</v>
      </c>
      <c r="B1637" s="14">
        <v>370.63</v>
      </c>
      <c r="C1637" s="383">
        <v>6</v>
      </c>
      <c r="D1637" s="383" t="s">
        <v>225</v>
      </c>
    </row>
    <row r="1638" spans="1:4" ht="15" x14ac:dyDescent="0.25">
      <c r="A1638" s="382">
        <v>45102</v>
      </c>
      <c r="B1638" s="14">
        <v>370.63</v>
      </c>
      <c r="C1638" s="383">
        <v>7</v>
      </c>
      <c r="D1638" s="383" t="s">
        <v>226</v>
      </c>
    </row>
    <row r="1639" spans="1:4" ht="15" x14ac:dyDescent="0.25">
      <c r="A1639" s="382">
        <v>45103</v>
      </c>
      <c r="B1639" s="14">
        <v>369.36</v>
      </c>
      <c r="C1639" s="383">
        <v>1</v>
      </c>
      <c r="D1639" s="383" t="s">
        <v>220</v>
      </c>
    </row>
    <row r="1640" spans="1:4" ht="15" x14ac:dyDescent="0.25">
      <c r="A1640" s="382">
        <v>45104</v>
      </c>
      <c r="B1640" s="14">
        <v>368.93</v>
      </c>
      <c r="C1640" s="383">
        <v>2</v>
      </c>
      <c r="D1640" s="383" t="s">
        <v>221</v>
      </c>
    </row>
    <row r="1641" spans="1:4" ht="15" x14ac:dyDescent="0.25">
      <c r="A1641" s="382">
        <v>45105</v>
      </c>
      <c r="B1641" s="14">
        <v>370.72</v>
      </c>
      <c r="C1641" s="383">
        <v>3</v>
      </c>
      <c r="D1641" s="383" t="s">
        <v>222</v>
      </c>
    </row>
    <row r="1642" spans="1:4" ht="15" x14ac:dyDescent="0.25">
      <c r="A1642" s="382">
        <v>45106</v>
      </c>
      <c r="B1642" s="14">
        <v>370.92</v>
      </c>
      <c r="C1642" s="383">
        <v>4</v>
      </c>
      <c r="D1642" s="383" t="s">
        <v>223</v>
      </c>
    </row>
    <row r="1643" spans="1:4" ht="15" x14ac:dyDescent="0.25">
      <c r="A1643" s="382">
        <v>45107</v>
      </c>
      <c r="B1643" s="14">
        <v>371.13</v>
      </c>
      <c r="C1643" s="383">
        <v>5</v>
      </c>
      <c r="D1643" s="383" t="s">
        <v>224</v>
      </c>
    </row>
    <row r="1644" spans="1:4" ht="15" x14ac:dyDescent="0.25">
      <c r="A1644" s="382">
        <v>45108</v>
      </c>
      <c r="B1644" s="14">
        <v>371.13</v>
      </c>
      <c r="C1644" s="383">
        <v>6</v>
      </c>
      <c r="D1644" s="383" t="s">
        <v>225</v>
      </c>
    </row>
    <row r="1645" spans="1:4" ht="15" x14ac:dyDescent="0.25">
      <c r="A1645" s="382">
        <v>45109</v>
      </c>
      <c r="B1645" s="14">
        <v>371.13</v>
      </c>
      <c r="C1645" s="383">
        <v>7</v>
      </c>
      <c r="D1645" s="383" t="s">
        <v>226</v>
      </c>
    </row>
    <row r="1646" spans="1:4" ht="15" x14ac:dyDescent="0.25">
      <c r="A1646" s="382">
        <v>45110</v>
      </c>
      <c r="B1646" s="14">
        <v>373.72</v>
      </c>
      <c r="C1646" s="383">
        <v>1</v>
      </c>
      <c r="D1646" s="383" t="s">
        <v>220</v>
      </c>
    </row>
    <row r="1647" spans="1:4" ht="15" x14ac:dyDescent="0.25">
      <c r="A1647" s="382">
        <v>45111</v>
      </c>
      <c r="B1647" s="14">
        <v>375</v>
      </c>
      <c r="C1647" s="383">
        <v>2</v>
      </c>
      <c r="D1647" s="383" t="s">
        <v>221</v>
      </c>
    </row>
    <row r="1648" spans="1:4" ht="15" x14ac:dyDescent="0.25">
      <c r="A1648" s="382">
        <v>45112</v>
      </c>
      <c r="B1648" s="14">
        <v>378.03</v>
      </c>
      <c r="C1648" s="383">
        <v>3</v>
      </c>
      <c r="D1648" s="383" t="s">
        <v>222</v>
      </c>
    </row>
    <row r="1649" spans="1:4" ht="15" x14ac:dyDescent="0.25">
      <c r="A1649" s="382">
        <v>45113</v>
      </c>
      <c r="B1649" s="14">
        <v>382.02</v>
      </c>
      <c r="C1649" s="383">
        <v>4</v>
      </c>
      <c r="D1649" s="383" t="s">
        <v>223</v>
      </c>
    </row>
    <row r="1650" spans="1:4" ht="15" x14ac:dyDescent="0.25">
      <c r="A1650" s="382">
        <v>45114</v>
      </c>
      <c r="B1650" s="14">
        <v>387.4</v>
      </c>
      <c r="C1650" s="383">
        <v>5</v>
      </c>
      <c r="D1650" s="383" t="s">
        <v>224</v>
      </c>
    </row>
    <row r="1651" spans="1:4" ht="15" x14ac:dyDescent="0.25">
      <c r="A1651" s="382">
        <v>45115</v>
      </c>
      <c r="B1651" s="14">
        <v>387.4</v>
      </c>
      <c r="C1651" s="383">
        <v>6</v>
      </c>
      <c r="D1651" s="383" t="s">
        <v>225</v>
      </c>
    </row>
    <row r="1652" spans="1:4" ht="15" x14ac:dyDescent="0.25">
      <c r="A1652" s="382">
        <v>45116</v>
      </c>
      <c r="B1652" s="14">
        <v>387.4</v>
      </c>
      <c r="C1652" s="383">
        <v>7</v>
      </c>
      <c r="D1652" s="383" t="s">
        <v>226</v>
      </c>
    </row>
    <row r="1653" spans="1:4" ht="15" x14ac:dyDescent="0.25">
      <c r="A1653" s="382">
        <v>45117</v>
      </c>
      <c r="B1653" s="14">
        <v>383.91</v>
      </c>
      <c r="C1653" s="383">
        <v>1</v>
      </c>
      <c r="D1653" s="383" t="s">
        <v>220</v>
      </c>
    </row>
    <row r="1654" spans="1:4" ht="15" x14ac:dyDescent="0.25">
      <c r="A1654" s="382">
        <v>45118</v>
      </c>
      <c r="B1654" s="14">
        <v>380.07</v>
      </c>
      <c r="C1654" s="383">
        <v>2</v>
      </c>
      <c r="D1654" s="383" t="s">
        <v>221</v>
      </c>
    </row>
    <row r="1655" spans="1:4" ht="15" x14ac:dyDescent="0.25">
      <c r="A1655" s="382">
        <v>45119</v>
      </c>
      <c r="B1655" s="14">
        <v>377.66</v>
      </c>
      <c r="C1655" s="383">
        <v>3</v>
      </c>
      <c r="D1655" s="383" t="s">
        <v>222</v>
      </c>
    </row>
    <row r="1656" spans="1:4" ht="15" x14ac:dyDescent="0.25">
      <c r="A1656" s="382">
        <v>45120</v>
      </c>
      <c r="B1656" s="14">
        <v>375.84</v>
      </c>
      <c r="C1656" s="383">
        <v>4</v>
      </c>
      <c r="D1656" s="383" t="s">
        <v>223</v>
      </c>
    </row>
    <row r="1657" spans="1:4" ht="15" x14ac:dyDescent="0.25">
      <c r="A1657" s="382">
        <v>45121</v>
      </c>
      <c r="B1657" s="14">
        <v>374.97</v>
      </c>
      <c r="C1657" s="383">
        <v>5</v>
      </c>
      <c r="D1657" s="383" t="s">
        <v>224</v>
      </c>
    </row>
    <row r="1658" spans="1:4" ht="15" x14ac:dyDescent="0.25">
      <c r="A1658" s="382">
        <v>45122</v>
      </c>
      <c r="B1658" s="14">
        <v>374.97</v>
      </c>
      <c r="C1658" s="383">
        <v>6</v>
      </c>
      <c r="D1658" s="383" t="s">
        <v>225</v>
      </c>
    </row>
    <row r="1659" spans="1:4" ht="15" x14ac:dyDescent="0.25">
      <c r="A1659" s="382">
        <v>45123</v>
      </c>
      <c r="B1659" s="14">
        <v>374.97</v>
      </c>
      <c r="C1659" s="383">
        <v>7</v>
      </c>
      <c r="D1659" s="383" t="s">
        <v>226</v>
      </c>
    </row>
    <row r="1660" spans="1:4" ht="15" x14ac:dyDescent="0.25">
      <c r="A1660" s="382">
        <v>45124</v>
      </c>
      <c r="B1660" s="14">
        <v>373.57</v>
      </c>
      <c r="C1660" s="383">
        <v>1</v>
      </c>
      <c r="D1660" s="383" t="s">
        <v>220</v>
      </c>
    </row>
    <row r="1661" spans="1:4" ht="15" x14ac:dyDescent="0.25">
      <c r="A1661" s="382">
        <v>45125</v>
      </c>
      <c r="B1661" s="14">
        <v>374.24</v>
      </c>
      <c r="C1661" s="383">
        <v>2</v>
      </c>
      <c r="D1661" s="383" t="s">
        <v>221</v>
      </c>
    </row>
    <row r="1662" spans="1:4" ht="15" x14ac:dyDescent="0.25">
      <c r="A1662" s="382">
        <v>45126</v>
      </c>
      <c r="B1662" s="14">
        <v>374.55</v>
      </c>
      <c r="C1662" s="383">
        <v>3</v>
      </c>
      <c r="D1662" s="383" t="s">
        <v>222</v>
      </c>
    </row>
    <row r="1663" spans="1:4" ht="15" x14ac:dyDescent="0.25">
      <c r="A1663" s="382">
        <v>45127</v>
      </c>
      <c r="B1663" s="14">
        <v>379.87</v>
      </c>
      <c r="C1663" s="383">
        <v>4</v>
      </c>
      <c r="D1663" s="383" t="s">
        <v>223</v>
      </c>
    </row>
    <row r="1664" spans="1:4" ht="15" x14ac:dyDescent="0.25">
      <c r="A1664" s="382">
        <v>45128</v>
      </c>
      <c r="B1664" s="14">
        <v>380.67</v>
      </c>
      <c r="C1664" s="383">
        <v>5</v>
      </c>
      <c r="D1664" s="383" t="s">
        <v>224</v>
      </c>
    </row>
    <row r="1665" spans="1:4" ht="15" x14ac:dyDescent="0.25">
      <c r="A1665" s="382">
        <v>45129</v>
      </c>
      <c r="B1665" s="14">
        <v>380.67</v>
      </c>
      <c r="C1665" s="383">
        <v>6</v>
      </c>
      <c r="D1665" s="383" t="s">
        <v>225</v>
      </c>
    </row>
    <row r="1666" spans="1:4" ht="15" x14ac:dyDescent="0.25">
      <c r="A1666" s="382">
        <v>45130</v>
      </c>
      <c r="B1666" s="14">
        <v>380.67</v>
      </c>
      <c r="C1666" s="383">
        <v>7</v>
      </c>
      <c r="D1666" s="383" t="s">
        <v>226</v>
      </c>
    </row>
    <row r="1667" spans="1:4" ht="15" x14ac:dyDescent="0.25">
      <c r="A1667" s="382">
        <v>45131</v>
      </c>
      <c r="B1667" s="14">
        <v>378.96</v>
      </c>
      <c r="C1667" s="383">
        <v>1</v>
      </c>
      <c r="D1667" s="383" t="s">
        <v>220</v>
      </c>
    </row>
    <row r="1668" spans="1:4" ht="15" x14ac:dyDescent="0.25">
      <c r="A1668" s="382">
        <v>45132</v>
      </c>
      <c r="B1668" s="14">
        <v>378.55</v>
      </c>
      <c r="C1668" s="383">
        <v>2</v>
      </c>
      <c r="D1668" s="383" t="s">
        <v>221</v>
      </c>
    </row>
    <row r="1669" spans="1:4" ht="15" x14ac:dyDescent="0.25">
      <c r="A1669" s="382">
        <v>45133</v>
      </c>
      <c r="B1669" s="14">
        <v>382.29</v>
      </c>
      <c r="C1669" s="383">
        <v>3</v>
      </c>
      <c r="D1669" s="383" t="s">
        <v>222</v>
      </c>
    </row>
    <row r="1670" spans="1:4" ht="15" x14ac:dyDescent="0.25">
      <c r="A1670" s="382">
        <v>45134</v>
      </c>
      <c r="B1670" s="14">
        <v>378.57</v>
      </c>
      <c r="C1670" s="383">
        <v>4</v>
      </c>
      <c r="D1670" s="383" t="s">
        <v>223</v>
      </c>
    </row>
    <row r="1671" spans="1:4" ht="15" x14ac:dyDescent="0.25">
      <c r="A1671" s="382">
        <v>45135</v>
      </c>
      <c r="B1671" s="14">
        <v>383.8</v>
      </c>
      <c r="C1671" s="383">
        <v>5</v>
      </c>
      <c r="D1671" s="383" t="s">
        <v>224</v>
      </c>
    </row>
    <row r="1672" spans="1:4" ht="15" x14ac:dyDescent="0.25">
      <c r="A1672" s="382">
        <v>45136</v>
      </c>
      <c r="B1672" s="14">
        <v>383.8</v>
      </c>
      <c r="C1672" s="383">
        <v>6</v>
      </c>
      <c r="D1672" s="383" t="s">
        <v>225</v>
      </c>
    </row>
    <row r="1673" spans="1:4" ht="15" x14ac:dyDescent="0.25">
      <c r="A1673" s="382">
        <v>45137</v>
      </c>
      <c r="B1673" s="14">
        <v>383.8</v>
      </c>
      <c r="C1673" s="383">
        <v>7</v>
      </c>
      <c r="D1673" s="383" t="s">
        <v>226</v>
      </c>
    </row>
    <row r="1674" spans="1:4" ht="15" x14ac:dyDescent="0.25">
      <c r="A1674" s="382">
        <v>45138</v>
      </c>
      <c r="B1674" s="14">
        <v>385.28</v>
      </c>
      <c r="C1674" s="383">
        <v>1</v>
      </c>
      <c r="D1674" s="383" t="s">
        <v>220</v>
      </c>
    </row>
    <row r="1675" spans="1:4" ht="15" x14ac:dyDescent="0.25">
      <c r="A1675" s="382">
        <v>45139</v>
      </c>
      <c r="B1675" s="14">
        <v>389.67</v>
      </c>
      <c r="C1675" s="383">
        <v>2</v>
      </c>
      <c r="D1675" s="383" t="s">
        <v>221</v>
      </c>
    </row>
    <row r="1676" spans="1:4" ht="15" x14ac:dyDescent="0.25">
      <c r="A1676" s="382">
        <v>45140</v>
      </c>
      <c r="B1676" s="14">
        <v>389.26</v>
      </c>
      <c r="C1676" s="383">
        <v>3</v>
      </c>
      <c r="D1676" s="383" t="s">
        <v>222</v>
      </c>
    </row>
    <row r="1677" spans="1:4" ht="15" x14ac:dyDescent="0.25">
      <c r="A1677" s="382">
        <v>45141</v>
      </c>
      <c r="B1677" s="14">
        <v>391.55</v>
      </c>
      <c r="C1677" s="383">
        <v>4</v>
      </c>
      <c r="D1677" s="383" t="s">
        <v>223</v>
      </c>
    </row>
    <row r="1678" spans="1:4" ht="15" x14ac:dyDescent="0.25">
      <c r="A1678" s="382">
        <v>45142</v>
      </c>
      <c r="B1678" s="14">
        <v>391.61</v>
      </c>
      <c r="C1678" s="383">
        <v>5</v>
      </c>
      <c r="D1678" s="383" t="s">
        <v>224</v>
      </c>
    </row>
    <row r="1679" spans="1:4" ht="15" x14ac:dyDescent="0.25">
      <c r="A1679" s="382">
        <v>45143</v>
      </c>
      <c r="B1679" s="14">
        <v>391.61</v>
      </c>
      <c r="C1679" s="383">
        <v>6</v>
      </c>
      <c r="D1679" s="383" t="s">
        <v>225</v>
      </c>
    </row>
    <row r="1680" spans="1:4" ht="15" x14ac:dyDescent="0.25">
      <c r="A1680" s="382">
        <v>45144</v>
      </c>
      <c r="B1680" s="14">
        <v>391.61</v>
      </c>
      <c r="C1680" s="383">
        <v>7</v>
      </c>
      <c r="D1680" s="383" t="s">
        <v>226</v>
      </c>
    </row>
    <row r="1681" spans="1:4" ht="15" x14ac:dyDescent="0.25">
      <c r="A1681" s="382">
        <v>45145</v>
      </c>
      <c r="B1681" s="14">
        <v>390.33</v>
      </c>
      <c r="C1681" s="383">
        <v>1</v>
      </c>
      <c r="D1681" s="383" t="s">
        <v>220</v>
      </c>
    </row>
    <row r="1682" spans="1:4" ht="15" x14ac:dyDescent="0.25">
      <c r="A1682" s="382">
        <v>45146</v>
      </c>
      <c r="B1682" s="14">
        <v>386.5</v>
      </c>
      <c r="C1682" s="383">
        <v>2</v>
      </c>
      <c r="D1682" s="383" t="s">
        <v>221</v>
      </c>
    </row>
    <row r="1683" spans="1:4" ht="15" x14ac:dyDescent="0.25">
      <c r="A1683" s="382">
        <v>45147</v>
      </c>
      <c r="B1683" s="14">
        <v>388.16</v>
      </c>
      <c r="C1683" s="383">
        <v>3</v>
      </c>
      <c r="D1683" s="383" t="s">
        <v>222</v>
      </c>
    </row>
    <row r="1684" spans="1:4" ht="15" x14ac:dyDescent="0.25">
      <c r="A1684" s="382">
        <v>45148</v>
      </c>
      <c r="B1684" s="14">
        <v>386.35</v>
      </c>
      <c r="C1684" s="383">
        <v>4</v>
      </c>
      <c r="D1684" s="383" t="s">
        <v>223</v>
      </c>
    </row>
    <row r="1685" spans="1:4" ht="15" x14ac:dyDescent="0.25">
      <c r="A1685" s="382">
        <v>45149</v>
      </c>
      <c r="B1685" s="14">
        <v>384.71</v>
      </c>
      <c r="C1685" s="383">
        <v>5</v>
      </c>
      <c r="D1685" s="383" t="s">
        <v>224</v>
      </c>
    </row>
    <row r="1686" spans="1:4" ht="15" x14ac:dyDescent="0.25">
      <c r="A1686" s="382">
        <v>45150</v>
      </c>
      <c r="B1686" s="14">
        <v>384.71</v>
      </c>
      <c r="C1686" s="383">
        <v>6</v>
      </c>
      <c r="D1686" s="383" t="s">
        <v>225</v>
      </c>
    </row>
    <row r="1687" spans="1:4" ht="15" x14ac:dyDescent="0.25">
      <c r="A1687" s="382">
        <v>45151</v>
      </c>
      <c r="B1687" s="14">
        <v>384.71</v>
      </c>
      <c r="C1687" s="383">
        <v>7</v>
      </c>
      <c r="D1687" s="383" t="s">
        <v>226</v>
      </c>
    </row>
    <row r="1688" spans="1:4" ht="15" x14ac:dyDescent="0.25">
      <c r="A1688" s="382">
        <v>45152</v>
      </c>
      <c r="B1688" s="14">
        <v>382.69</v>
      </c>
      <c r="C1688" s="383">
        <v>1</v>
      </c>
      <c r="D1688" s="383" t="s">
        <v>220</v>
      </c>
    </row>
    <row r="1689" spans="1:4" ht="15" x14ac:dyDescent="0.25">
      <c r="A1689" s="382">
        <v>45153</v>
      </c>
      <c r="B1689" s="14">
        <v>387.93</v>
      </c>
      <c r="C1689" s="383">
        <v>2</v>
      </c>
      <c r="D1689" s="383" t="s">
        <v>221</v>
      </c>
    </row>
    <row r="1690" spans="1:4" ht="15" x14ac:dyDescent="0.25">
      <c r="A1690" s="382">
        <v>45154</v>
      </c>
      <c r="B1690" s="14">
        <v>386.13</v>
      </c>
      <c r="C1690" s="383">
        <v>3</v>
      </c>
      <c r="D1690" s="383" t="s">
        <v>222</v>
      </c>
    </row>
    <row r="1691" spans="1:4" ht="15" x14ac:dyDescent="0.25">
      <c r="A1691" s="382">
        <v>45155</v>
      </c>
      <c r="B1691" s="14">
        <v>387.65</v>
      </c>
      <c r="C1691" s="383">
        <v>4</v>
      </c>
      <c r="D1691" s="383" t="s">
        <v>223</v>
      </c>
    </row>
    <row r="1692" spans="1:4" ht="15" x14ac:dyDescent="0.25">
      <c r="A1692" s="382">
        <v>45156</v>
      </c>
      <c r="B1692" s="14">
        <v>383.98</v>
      </c>
      <c r="C1692" s="383">
        <v>5</v>
      </c>
      <c r="D1692" s="383" t="s">
        <v>224</v>
      </c>
    </row>
    <row r="1693" spans="1:4" ht="15" x14ac:dyDescent="0.25">
      <c r="A1693" s="382">
        <v>45157</v>
      </c>
      <c r="B1693" s="14">
        <v>383.98</v>
      </c>
      <c r="C1693" s="383">
        <v>6</v>
      </c>
      <c r="D1693" s="383" t="s">
        <v>225</v>
      </c>
    </row>
    <row r="1694" spans="1:4" ht="15" x14ac:dyDescent="0.25">
      <c r="A1694" s="382">
        <v>45158</v>
      </c>
      <c r="B1694" s="14">
        <v>383.98</v>
      </c>
      <c r="C1694" s="383">
        <v>7</v>
      </c>
      <c r="D1694" s="383" t="s">
        <v>226</v>
      </c>
    </row>
    <row r="1695" spans="1:4" ht="15" x14ac:dyDescent="0.25">
      <c r="A1695" s="382">
        <v>45159</v>
      </c>
      <c r="B1695" s="14">
        <v>382.76</v>
      </c>
      <c r="C1695" s="383">
        <v>1</v>
      </c>
      <c r="D1695" s="383" t="s">
        <v>220</v>
      </c>
    </row>
    <row r="1696" spans="1:4" ht="15" x14ac:dyDescent="0.25">
      <c r="A1696" s="382">
        <v>45160</v>
      </c>
      <c r="B1696" s="14">
        <v>382.76</v>
      </c>
      <c r="C1696" s="383">
        <v>2</v>
      </c>
      <c r="D1696" s="383" t="s">
        <v>221</v>
      </c>
    </row>
    <row r="1697" spans="1:4" ht="15" x14ac:dyDescent="0.25">
      <c r="A1697" s="382">
        <v>45161</v>
      </c>
      <c r="B1697" s="14">
        <v>383.28</v>
      </c>
      <c r="C1697" s="383">
        <v>3</v>
      </c>
      <c r="D1697" s="383" t="s">
        <v>222</v>
      </c>
    </row>
    <row r="1698" spans="1:4" ht="15" x14ac:dyDescent="0.25">
      <c r="A1698" s="382">
        <v>45162</v>
      </c>
      <c r="B1698" s="14">
        <v>383.18</v>
      </c>
      <c r="C1698" s="383">
        <v>4</v>
      </c>
      <c r="D1698" s="383" t="s">
        <v>223</v>
      </c>
    </row>
    <row r="1699" spans="1:4" ht="15" x14ac:dyDescent="0.25">
      <c r="A1699" s="382">
        <v>45163</v>
      </c>
      <c r="B1699" s="14">
        <v>382.97</v>
      </c>
      <c r="C1699" s="383">
        <v>5</v>
      </c>
      <c r="D1699" s="383" t="s">
        <v>224</v>
      </c>
    </row>
    <row r="1700" spans="1:4" ht="15" x14ac:dyDescent="0.25">
      <c r="A1700" s="382">
        <v>45164</v>
      </c>
      <c r="B1700" s="14">
        <v>382.97</v>
      </c>
      <c r="C1700" s="383">
        <v>6</v>
      </c>
      <c r="D1700" s="383" t="s">
        <v>225</v>
      </c>
    </row>
    <row r="1701" spans="1:4" ht="15" x14ac:dyDescent="0.25">
      <c r="A1701" s="382">
        <v>45165</v>
      </c>
      <c r="B1701" s="14">
        <v>382.97</v>
      </c>
      <c r="C1701" s="383">
        <v>7</v>
      </c>
      <c r="D1701" s="383" t="s">
        <v>226</v>
      </c>
    </row>
    <row r="1702" spans="1:4" ht="15" x14ac:dyDescent="0.25">
      <c r="A1702" s="382">
        <v>45166</v>
      </c>
      <c r="B1702" s="14">
        <v>383.01</v>
      </c>
      <c r="C1702" s="383">
        <v>1</v>
      </c>
      <c r="D1702" s="383" t="s">
        <v>220</v>
      </c>
    </row>
    <row r="1703" spans="1:4" ht="15" x14ac:dyDescent="0.25">
      <c r="A1703" s="382">
        <v>45167</v>
      </c>
      <c r="B1703" s="14">
        <v>382.22</v>
      </c>
      <c r="C1703" s="383">
        <v>2</v>
      </c>
      <c r="D1703" s="383" t="s">
        <v>221</v>
      </c>
    </row>
    <row r="1704" spans="1:4" ht="15" x14ac:dyDescent="0.25">
      <c r="A1704" s="382">
        <v>45168</v>
      </c>
      <c r="B1704" s="14">
        <v>380.55</v>
      </c>
      <c r="C1704" s="383">
        <v>3</v>
      </c>
      <c r="D1704" s="383" t="s">
        <v>222</v>
      </c>
    </row>
    <row r="1705" spans="1:4" ht="15" x14ac:dyDescent="0.25">
      <c r="A1705" s="382">
        <v>45169</v>
      </c>
      <c r="B1705" s="14">
        <v>380.05</v>
      </c>
      <c r="C1705" s="383">
        <v>4</v>
      </c>
      <c r="D1705" s="383" t="s">
        <v>223</v>
      </c>
    </row>
    <row r="1706" spans="1:4" ht="15" x14ac:dyDescent="0.25">
      <c r="A1706" s="382">
        <v>45170</v>
      </c>
      <c r="B1706" s="14">
        <v>383.96</v>
      </c>
      <c r="C1706" s="383">
        <v>5</v>
      </c>
      <c r="D1706" s="383" t="s">
        <v>224</v>
      </c>
    </row>
    <row r="1707" spans="1:4" ht="15" x14ac:dyDescent="0.25">
      <c r="A1707" s="382">
        <v>45171</v>
      </c>
      <c r="B1707" s="14">
        <v>383.96</v>
      </c>
      <c r="C1707" s="383">
        <v>6</v>
      </c>
      <c r="D1707" s="383" t="s">
        <v>225</v>
      </c>
    </row>
    <row r="1708" spans="1:4" ht="15" x14ac:dyDescent="0.25">
      <c r="A1708" s="382">
        <v>45172</v>
      </c>
      <c r="B1708" s="14">
        <v>383.96</v>
      </c>
      <c r="C1708" s="383">
        <v>7</v>
      </c>
      <c r="D1708" s="383" t="s">
        <v>226</v>
      </c>
    </row>
    <row r="1709" spans="1:4" ht="15" x14ac:dyDescent="0.25">
      <c r="A1709" s="382">
        <v>45173</v>
      </c>
      <c r="B1709" s="14">
        <v>382.52</v>
      </c>
      <c r="C1709" s="383">
        <v>1</v>
      </c>
      <c r="D1709" s="383" t="s">
        <v>220</v>
      </c>
    </row>
    <row r="1710" spans="1:4" ht="15" x14ac:dyDescent="0.25">
      <c r="A1710" s="382">
        <v>45174</v>
      </c>
      <c r="B1710" s="14">
        <v>384.98</v>
      </c>
      <c r="C1710" s="383">
        <v>2</v>
      </c>
      <c r="D1710" s="383" t="s">
        <v>221</v>
      </c>
    </row>
    <row r="1711" spans="1:4" ht="15" x14ac:dyDescent="0.25">
      <c r="A1711" s="382">
        <v>45175</v>
      </c>
      <c r="B1711" s="14">
        <v>387.85</v>
      </c>
      <c r="C1711" s="383">
        <v>3</v>
      </c>
      <c r="D1711" s="383" t="s">
        <v>222</v>
      </c>
    </row>
    <row r="1712" spans="1:4" ht="15" x14ac:dyDescent="0.25">
      <c r="A1712" s="382">
        <v>45176</v>
      </c>
      <c r="B1712" s="14">
        <v>390.83</v>
      </c>
      <c r="C1712" s="383">
        <v>4</v>
      </c>
      <c r="D1712" s="383" t="s">
        <v>223</v>
      </c>
    </row>
    <row r="1713" spans="1:4" ht="15" x14ac:dyDescent="0.25">
      <c r="A1713" s="382">
        <v>45177</v>
      </c>
      <c r="B1713" s="14">
        <v>385.08</v>
      </c>
      <c r="C1713" s="383">
        <v>5</v>
      </c>
      <c r="D1713" s="383" t="s">
        <v>224</v>
      </c>
    </row>
    <row r="1714" spans="1:4" ht="15" x14ac:dyDescent="0.25">
      <c r="A1714" s="382">
        <v>45178</v>
      </c>
      <c r="B1714" s="14">
        <v>385.08</v>
      </c>
      <c r="C1714" s="383">
        <v>6</v>
      </c>
      <c r="D1714" s="383" t="s">
        <v>225</v>
      </c>
    </row>
    <row r="1715" spans="1:4" ht="15" x14ac:dyDescent="0.25">
      <c r="A1715" s="382">
        <v>45179</v>
      </c>
      <c r="B1715" s="14">
        <v>385.08</v>
      </c>
      <c r="C1715" s="383">
        <v>7</v>
      </c>
      <c r="D1715" s="383" t="s">
        <v>226</v>
      </c>
    </row>
    <row r="1716" spans="1:4" ht="15" x14ac:dyDescent="0.25">
      <c r="A1716" s="382">
        <v>45180</v>
      </c>
      <c r="B1716" s="14">
        <v>384.68</v>
      </c>
      <c r="C1716" s="383">
        <v>1</v>
      </c>
      <c r="D1716" s="383" t="s">
        <v>220</v>
      </c>
    </row>
    <row r="1717" spans="1:4" ht="15" x14ac:dyDescent="0.25">
      <c r="A1717" s="382">
        <v>45181</v>
      </c>
      <c r="B1717" s="14">
        <v>386.35</v>
      </c>
      <c r="C1717" s="383">
        <v>2</v>
      </c>
      <c r="D1717" s="383" t="s">
        <v>221</v>
      </c>
    </row>
    <row r="1718" spans="1:4" ht="15" x14ac:dyDescent="0.25">
      <c r="A1718" s="382">
        <v>45182</v>
      </c>
      <c r="B1718" s="14">
        <v>385</v>
      </c>
      <c r="C1718" s="383">
        <v>3</v>
      </c>
      <c r="D1718" s="383" t="s">
        <v>222</v>
      </c>
    </row>
    <row r="1719" spans="1:4" ht="15" x14ac:dyDescent="0.25">
      <c r="A1719" s="382">
        <v>45183</v>
      </c>
      <c r="B1719" s="14">
        <v>384.5</v>
      </c>
      <c r="C1719" s="383">
        <v>4</v>
      </c>
      <c r="D1719" s="383" t="s">
        <v>223</v>
      </c>
    </row>
    <row r="1720" spans="1:4" ht="15" x14ac:dyDescent="0.25">
      <c r="A1720" s="382">
        <v>45184</v>
      </c>
      <c r="B1720" s="14">
        <v>384.08</v>
      </c>
      <c r="C1720" s="383">
        <v>5</v>
      </c>
      <c r="D1720" s="383" t="s">
        <v>224</v>
      </c>
    </row>
    <row r="1721" spans="1:4" ht="15" x14ac:dyDescent="0.25">
      <c r="A1721" s="382">
        <v>45185</v>
      </c>
      <c r="B1721" s="14">
        <v>384.08</v>
      </c>
      <c r="C1721" s="383">
        <v>6</v>
      </c>
      <c r="D1721" s="383" t="s">
        <v>225</v>
      </c>
    </row>
    <row r="1722" spans="1:4" ht="15" x14ac:dyDescent="0.25">
      <c r="A1722" s="382">
        <v>45186</v>
      </c>
      <c r="B1722" s="14">
        <v>384.08</v>
      </c>
      <c r="C1722" s="383">
        <v>7</v>
      </c>
      <c r="D1722" s="383" t="s">
        <v>226</v>
      </c>
    </row>
    <row r="1723" spans="1:4" ht="15" x14ac:dyDescent="0.25">
      <c r="A1723" s="382">
        <v>45187</v>
      </c>
      <c r="B1723" s="14">
        <v>384.26</v>
      </c>
      <c r="C1723" s="383">
        <v>1</v>
      </c>
      <c r="D1723" s="383" t="s">
        <v>220</v>
      </c>
    </row>
    <row r="1724" spans="1:4" ht="15" x14ac:dyDescent="0.25">
      <c r="A1724" s="382">
        <v>45188</v>
      </c>
      <c r="B1724" s="14">
        <v>383.87</v>
      </c>
      <c r="C1724" s="383">
        <v>2</v>
      </c>
      <c r="D1724" s="383" t="s">
        <v>221</v>
      </c>
    </row>
    <row r="1725" spans="1:4" ht="15" x14ac:dyDescent="0.25">
      <c r="A1725" s="382">
        <v>45189</v>
      </c>
      <c r="B1725" s="14">
        <v>383.69</v>
      </c>
      <c r="C1725" s="383">
        <v>3</v>
      </c>
      <c r="D1725" s="383" t="s">
        <v>222</v>
      </c>
    </row>
    <row r="1726" spans="1:4" ht="15" x14ac:dyDescent="0.25">
      <c r="A1726" s="382">
        <v>45190</v>
      </c>
      <c r="B1726" s="14">
        <v>385.61</v>
      </c>
      <c r="C1726" s="383">
        <v>4</v>
      </c>
      <c r="D1726" s="383" t="s">
        <v>223</v>
      </c>
    </row>
    <row r="1727" spans="1:4" ht="15" x14ac:dyDescent="0.25">
      <c r="A1727" s="382">
        <v>45191</v>
      </c>
      <c r="B1727" s="14">
        <v>386.71</v>
      </c>
      <c r="C1727" s="383">
        <v>5</v>
      </c>
      <c r="D1727" s="383" t="s">
        <v>224</v>
      </c>
    </row>
    <row r="1728" spans="1:4" ht="15" x14ac:dyDescent="0.25">
      <c r="A1728" s="382">
        <v>45192</v>
      </c>
      <c r="B1728" s="14">
        <v>386.71</v>
      </c>
      <c r="C1728" s="383">
        <v>6</v>
      </c>
      <c r="D1728" s="383" t="s">
        <v>225</v>
      </c>
    </row>
    <row r="1729" spans="1:4" ht="15" x14ac:dyDescent="0.25">
      <c r="A1729" s="382">
        <v>45193</v>
      </c>
      <c r="B1729" s="14">
        <v>386.71</v>
      </c>
      <c r="C1729" s="383">
        <v>7</v>
      </c>
      <c r="D1729" s="383" t="s">
        <v>226</v>
      </c>
    </row>
    <row r="1730" spans="1:4" ht="15" x14ac:dyDescent="0.25">
      <c r="A1730" s="382">
        <v>45194</v>
      </c>
      <c r="B1730" s="14">
        <v>390.11</v>
      </c>
      <c r="C1730" s="383">
        <v>1</v>
      </c>
      <c r="D1730" s="383" t="s">
        <v>220</v>
      </c>
    </row>
    <row r="1731" spans="1:4" ht="15" x14ac:dyDescent="0.25">
      <c r="A1731" s="382">
        <v>45195</v>
      </c>
      <c r="B1731" s="14">
        <v>389.66</v>
      </c>
      <c r="C1731" s="383">
        <v>2</v>
      </c>
      <c r="D1731" s="383" t="s">
        <v>221</v>
      </c>
    </row>
    <row r="1732" spans="1:4" ht="15" x14ac:dyDescent="0.25">
      <c r="A1732" s="382">
        <v>45196</v>
      </c>
      <c r="B1732" s="14">
        <v>388.37</v>
      </c>
      <c r="C1732" s="383">
        <v>3</v>
      </c>
      <c r="D1732" s="383" t="s">
        <v>222</v>
      </c>
    </row>
    <row r="1733" spans="1:4" ht="15" x14ac:dyDescent="0.25">
      <c r="A1733" s="382">
        <v>45197</v>
      </c>
      <c r="B1733" s="14">
        <v>393.07</v>
      </c>
      <c r="C1733" s="383">
        <v>4</v>
      </c>
      <c r="D1733" s="383" t="s">
        <v>223</v>
      </c>
    </row>
    <row r="1734" spans="1:4" ht="15" x14ac:dyDescent="0.25">
      <c r="A1734" s="382">
        <v>45198</v>
      </c>
      <c r="B1734" s="14">
        <v>391.25</v>
      </c>
      <c r="C1734" s="383">
        <v>5</v>
      </c>
      <c r="D1734" s="383" t="s">
        <v>224</v>
      </c>
    </row>
    <row r="1735" spans="1:4" ht="15" x14ac:dyDescent="0.25">
      <c r="A1735" s="382">
        <v>45199</v>
      </c>
      <c r="B1735" s="14">
        <v>391.25</v>
      </c>
      <c r="C1735" s="383">
        <v>6</v>
      </c>
      <c r="D1735" s="383" t="s">
        <v>225</v>
      </c>
    </row>
    <row r="1736" spans="1:4" ht="15" x14ac:dyDescent="0.25">
      <c r="A1736" s="382">
        <v>45200</v>
      </c>
      <c r="B1736" s="14">
        <v>391.25</v>
      </c>
      <c r="C1736" s="383">
        <v>7</v>
      </c>
      <c r="D1736" s="383" t="s">
        <v>226</v>
      </c>
    </row>
    <row r="1737" spans="1:4" ht="15" x14ac:dyDescent="0.25">
      <c r="A1737" s="382">
        <v>45201</v>
      </c>
      <c r="B1737" s="14">
        <v>387.43</v>
      </c>
      <c r="C1737" s="383">
        <v>1</v>
      </c>
      <c r="D1737" s="383" t="s">
        <v>220</v>
      </c>
    </row>
    <row r="1738" spans="1:4" ht="15" x14ac:dyDescent="0.25">
      <c r="A1738" s="382">
        <v>45202</v>
      </c>
      <c r="B1738" s="14">
        <v>387.57</v>
      </c>
      <c r="C1738" s="383">
        <v>2</v>
      </c>
      <c r="D1738" s="383" t="s">
        <v>221</v>
      </c>
    </row>
    <row r="1739" spans="1:4" ht="15" x14ac:dyDescent="0.25">
      <c r="A1739" s="382">
        <v>45203</v>
      </c>
      <c r="B1739" s="14">
        <v>388.45</v>
      </c>
      <c r="C1739" s="383">
        <v>3</v>
      </c>
      <c r="D1739" s="383" t="s">
        <v>222</v>
      </c>
    </row>
    <row r="1740" spans="1:4" ht="15" x14ac:dyDescent="0.25">
      <c r="A1740" s="382">
        <v>45204</v>
      </c>
      <c r="B1740" s="14">
        <v>387.66</v>
      </c>
      <c r="C1740" s="383">
        <v>4</v>
      </c>
      <c r="D1740" s="383" t="s">
        <v>223</v>
      </c>
    </row>
    <row r="1741" spans="1:4" ht="15" x14ac:dyDescent="0.25">
      <c r="A1741" s="382">
        <v>45205</v>
      </c>
      <c r="B1741" s="14">
        <v>386.81</v>
      </c>
      <c r="C1741" s="383">
        <v>5</v>
      </c>
      <c r="D1741" s="383" t="s">
        <v>224</v>
      </c>
    </row>
    <row r="1742" spans="1:4" ht="15" x14ac:dyDescent="0.25">
      <c r="A1742" s="382">
        <v>45206</v>
      </c>
      <c r="B1742" s="14">
        <v>386.81</v>
      </c>
      <c r="C1742" s="383">
        <v>6</v>
      </c>
      <c r="D1742" s="383" t="s">
        <v>225</v>
      </c>
    </row>
    <row r="1743" spans="1:4" ht="15" x14ac:dyDescent="0.25">
      <c r="A1743" s="382">
        <v>45207</v>
      </c>
      <c r="B1743" s="14">
        <v>386.81</v>
      </c>
      <c r="C1743" s="383">
        <v>7</v>
      </c>
      <c r="D1743" s="383" t="s">
        <v>226</v>
      </c>
    </row>
    <row r="1744" spans="1:4" ht="15" x14ac:dyDescent="0.25">
      <c r="A1744" s="382">
        <v>45208</v>
      </c>
      <c r="B1744" s="14">
        <v>388.28</v>
      </c>
      <c r="C1744" s="383">
        <v>1</v>
      </c>
      <c r="D1744" s="383" t="s">
        <v>220</v>
      </c>
    </row>
    <row r="1745" spans="1:4" ht="15" x14ac:dyDescent="0.25">
      <c r="A1745" s="382">
        <v>45209</v>
      </c>
      <c r="B1745" s="14">
        <v>387.76</v>
      </c>
      <c r="C1745" s="383">
        <v>2</v>
      </c>
      <c r="D1745" s="383" t="s">
        <v>221</v>
      </c>
    </row>
    <row r="1746" spans="1:4" ht="15" x14ac:dyDescent="0.25">
      <c r="A1746" s="382">
        <v>45210</v>
      </c>
      <c r="B1746" s="14">
        <v>386.71</v>
      </c>
      <c r="C1746" s="383">
        <v>3</v>
      </c>
      <c r="D1746" s="383" t="s">
        <v>222</v>
      </c>
    </row>
    <row r="1747" spans="1:4" ht="15" x14ac:dyDescent="0.25">
      <c r="A1747" s="382">
        <v>45211</v>
      </c>
      <c r="B1747" s="14">
        <v>386.16</v>
      </c>
      <c r="C1747" s="383">
        <v>4</v>
      </c>
      <c r="D1747" s="383" t="s">
        <v>223</v>
      </c>
    </row>
    <row r="1748" spans="1:4" ht="15" x14ac:dyDescent="0.25">
      <c r="A1748" s="382">
        <v>45212</v>
      </c>
      <c r="B1748" s="14">
        <v>387.12</v>
      </c>
      <c r="C1748" s="383">
        <v>5</v>
      </c>
      <c r="D1748" s="383" t="s">
        <v>224</v>
      </c>
    </row>
    <row r="1749" spans="1:4" ht="15" x14ac:dyDescent="0.25">
      <c r="A1749" s="382">
        <v>45213</v>
      </c>
      <c r="B1749" s="14">
        <v>387.12</v>
      </c>
      <c r="C1749" s="383">
        <v>6</v>
      </c>
      <c r="D1749" s="383" t="s">
        <v>225</v>
      </c>
    </row>
    <row r="1750" spans="1:4" ht="15" x14ac:dyDescent="0.25">
      <c r="A1750" s="382">
        <v>45214</v>
      </c>
      <c r="B1750" s="14">
        <v>387.12</v>
      </c>
      <c r="C1750" s="383">
        <v>7</v>
      </c>
      <c r="D1750" s="383" t="s">
        <v>226</v>
      </c>
    </row>
    <row r="1751" spans="1:4" ht="15" x14ac:dyDescent="0.25">
      <c r="A1751" s="382">
        <v>45215</v>
      </c>
      <c r="B1751" s="14">
        <v>386.77</v>
      </c>
      <c r="C1751" s="383">
        <v>1</v>
      </c>
      <c r="D1751" s="383" t="s">
        <v>220</v>
      </c>
    </row>
    <row r="1752" spans="1:4" ht="15" x14ac:dyDescent="0.25">
      <c r="A1752" s="382">
        <v>45216</v>
      </c>
      <c r="B1752" s="14">
        <v>385.68</v>
      </c>
      <c r="C1752" s="383">
        <v>2</v>
      </c>
      <c r="D1752" s="383" t="s">
        <v>221</v>
      </c>
    </row>
    <row r="1753" spans="1:4" ht="15" x14ac:dyDescent="0.25">
      <c r="A1753" s="382">
        <v>45217</v>
      </c>
      <c r="B1753" s="14">
        <v>383.35</v>
      </c>
      <c r="C1753" s="383">
        <v>3</v>
      </c>
      <c r="D1753" s="383" t="s">
        <v>222</v>
      </c>
    </row>
    <row r="1754" spans="1:4" ht="15" x14ac:dyDescent="0.25">
      <c r="A1754" s="382">
        <v>45218</v>
      </c>
      <c r="B1754" s="14">
        <v>384.9</v>
      </c>
      <c r="C1754" s="383">
        <v>4</v>
      </c>
      <c r="D1754" s="383" t="s">
        <v>223</v>
      </c>
    </row>
    <row r="1755" spans="1:4" ht="15" x14ac:dyDescent="0.25">
      <c r="A1755" s="382">
        <v>45219</v>
      </c>
      <c r="B1755" s="14">
        <v>383.74</v>
      </c>
      <c r="C1755" s="383">
        <v>5</v>
      </c>
      <c r="D1755" s="383" t="s">
        <v>224</v>
      </c>
    </row>
    <row r="1756" spans="1:4" ht="15" x14ac:dyDescent="0.25">
      <c r="A1756" s="382">
        <v>45220</v>
      </c>
      <c r="B1756" s="14">
        <v>383.74</v>
      </c>
      <c r="C1756" s="383">
        <v>6</v>
      </c>
      <c r="D1756" s="383" t="s">
        <v>225</v>
      </c>
    </row>
    <row r="1757" spans="1:4" ht="15" x14ac:dyDescent="0.25">
      <c r="A1757" s="382">
        <v>45221</v>
      </c>
      <c r="B1757" s="14">
        <v>383.74</v>
      </c>
      <c r="C1757" s="383">
        <v>7</v>
      </c>
      <c r="D1757" s="383" t="s">
        <v>226</v>
      </c>
    </row>
    <row r="1758" spans="1:4" ht="15" x14ac:dyDescent="0.25">
      <c r="A1758" s="382">
        <v>45222</v>
      </c>
      <c r="B1758" s="14">
        <v>383.74</v>
      </c>
      <c r="C1758" s="383">
        <v>1</v>
      </c>
      <c r="D1758" s="383" t="s">
        <v>220</v>
      </c>
    </row>
    <row r="1759" spans="1:4" ht="15" x14ac:dyDescent="0.25">
      <c r="A1759" s="382">
        <v>45223</v>
      </c>
      <c r="B1759" s="14">
        <v>381.15</v>
      </c>
      <c r="C1759" s="383">
        <v>2</v>
      </c>
      <c r="D1759" s="383" t="s">
        <v>221</v>
      </c>
    </row>
    <row r="1760" spans="1:4" ht="15" x14ac:dyDescent="0.25">
      <c r="A1760" s="382">
        <v>45224</v>
      </c>
      <c r="B1760" s="14">
        <v>384.96</v>
      </c>
      <c r="C1760" s="383">
        <v>3</v>
      </c>
      <c r="D1760" s="383" t="s">
        <v>222</v>
      </c>
    </row>
    <row r="1761" spans="1:4" ht="15" x14ac:dyDescent="0.25">
      <c r="A1761" s="382">
        <v>45225</v>
      </c>
      <c r="B1761" s="14">
        <v>383.59</v>
      </c>
      <c r="C1761" s="383">
        <v>4</v>
      </c>
      <c r="D1761" s="383" t="s">
        <v>223</v>
      </c>
    </row>
    <row r="1762" spans="1:4" ht="15" x14ac:dyDescent="0.25">
      <c r="A1762" s="382">
        <v>45226</v>
      </c>
      <c r="B1762" s="14">
        <v>383.3</v>
      </c>
      <c r="C1762" s="383">
        <v>5</v>
      </c>
      <c r="D1762" s="383" t="s">
        <v>224</v>
      </c>
    </row>
    <row r="1763" spans="1:4" ht="15" x14ac:dyDescent="0.25">
      <c r="A1763" s="382">
        <v>45227</v>
      </c>
      <c r="B1763" s="14">
        <v>383.3</v>
      </c>
      <c r="C1763" s="383">
        <v>6</v>
      </c>
      <c r="D1763" s="383" t="s">
        <v>225</v>
      </c>
    </row>
    <row r="1764" spans="1:4" ht="15" x14ac:dyDescent="0.25">
      <c r="A1764" s="382">
        <v>45228</v>
      </c>
      <c r="B1764" s="14">
        <v>383.3</v>
      </c>
      <c r="C1764" s="383">
        <v>7</v>
      </c>
      <c r="D1764" s="383" t="s">
        <v>226</v>
      </c>
    </row>
    <row r="1765" spans="1:4" ht="15" x14ac:dyDescent="0.25">
      <c r="A1765" s="382">
        <v>45229</v>
      </c>
      <c r="B1765" s="14">
        <v>382.6</v>
      </c>
      <c r="C1765" s="383">
        <v>1</v>
      </c>
      <c r="D1765" s="383" t="s">
        <v>220</v>
      </c>
    </row>
    <row r="1766" spans="1:4" ht="15" x14ac:dyDescent="0.25">
      <c r="A1766" s="382">
        <v>45230</v>
      </c>
      <c r="B1766" s="14">
        <v>382.48</v>
      </c>
      <c r="C1766" s="383">
        <v>2</v>
      </c>
      <c r="D1766" s="383" t="s">
        <v>221</v>
      </c>
    </row>
    <row r="1767" spans="1:4" ht="15" x14ac:dyDescent="0.25">
      <c r="A1767" s="382">
        <v>45231</v>
      </c>
      <c r="B1767" s="14">
        <v>382.48</v>
      </c>
      <c r="C1767" s="383">
        <v>3</v>
      </c>
      <c r="D1767" s="383" t="s">
        <v>222</v>
      </c>
    </row>
    <row r="1768" spans="1:4" ht="15" x14ac:dyDescent="0.25">
      <c r="A1768" s="382">
        <v>45232</v>
      </c>
      <c r="B1768" s="14">
        <v>382.54</v>
      </c>
      <c r="C1768" s="383">
        <v>4</v>
      </c>
      <c r="D1768" s="383" t="s">
        <v>223</v>
      </c>
    </row>
    <row r="1769" spans="1:4" ht="15" x14ac:dyDescent="0.25">
      <c r="A1769" s="382">
        <v>45233</v>
      </c>
      <c r="B1769" s="14">
        <v>381.36</v>
      </c>
      <c r="C1769" s="383">
        <v>5</v>
      </c>
      <c r="D1769" s="383" t="s">
        <v>224</v>
      </c>
    </row>
    <row r="1770" spans="1:4" ht="15" x14ac:dyDescent="0.25">
      <c r="A1770" s="382">
        <v>45234</v>
      </c>
      <c r="B1770" s="14">
        <v>381.36</v>
      </c>
      <c r="C1770" s="383">
        <v>6</v>
      </c>
      <c r="D1770" s="383" t="s">
        <v>225</v>
      </c>
    </row>
    <row r="1771" spans="1:4" ht="15" x14ac:dyDescent="0.25">
      <c r="A1771" s="382">
        <v>45235</v>
      </c>
      <c r="B1771" s="14">
        <v>381.36</v>
      </c>
      <c r="C1771" s="383">
        <v>7</v>
      </c>
      <c r="D1771" s="383" t="s">
        <v>226</v>
      </c>
    </row>
    <row r="1772" spans="1:4" ht="15" x14ac:dyDescent="0.25">
      <c r="A1772" s="382">
        <v>45236</v>
      </c>
      <c r="B1772" s="14">
        <v>379.74</v>
      </c>
      <c r="C1772" s="383">
        <v>1</v>
      </c>
      <c r="D1772" s="383" t="s">
        <v>220</v>
      </c>
    </row>
    <row r="1773" spans="1:4" ht="15" x14ac:dyDescent="0.25">
      <c r="A1773" s="382">
        <v>45237</v>
      </c>
      <c r="B1773" s="14">
        <v>378.56</v>
      </c>
      <c r="C1773" s="383">
        <v>2</v>
      </c>
      <c r="D1773" s="383" t="s">
        <v>221</v>
      </c>
    </row>
    <row r="1774" spans="1:4" ht="15" x14ac:dyDescent="0.25">
      <c r="A1774" s="382">
        <v>45238</v>
      </c>
      <c r="B1774" s="14">
        <v>378.35</v>
      </c>
      <c r="C1774" s="383">
        <v>3</v>
      </c>
      <c r="D1774" s="383" t="s">
        <v>222</v>
      </c>
    </row>
    <row r="1775" spans="1:4" ht="15" x14ac:dyDescent="0.25">
      <c r="A1775" s="382">
        <v>45239</v>
      </c>
      <c r="B1775" s="14">
        <v>378.99</v>
      </c>
      <c r="C1775" s="383">
        <v>4</v>
      </c>
      <c r="D1775" s="383" t="s">
        <v>223</v>
      </c>
    </row>
    <row r="1776" spans="1:4" ht="15" x14ac:dyDescent="0.25">
      <c r="A1776" s="382">
        <v>45240</v>
      </c>
      <c r="B1776" s="14">
        <v>376.88</v>
      </c>
      <c r="C1776" s="383">
        <v>5</v>
      </c>
      <c r="D1776" s="383" t="s">
        <v>224</v>
      </c>
    </row>
    <row r="1777" spans="1:4" ht="15" x14ac:dyDescent="0.25">
      <c r="A1777" s="382">
        <v>45241</v>
      </c>
      <c r="B1777" s="14">
        <v>376.88</v>
      </c>
      <c r="C1777" s="383">
        <v>6</v>
      </c>
      <c r="D1777" s="383" t="s">
        <v>225</v>
      </c>
    </row>
    <row r="1778" spans="1:4" ht="15" x14ac:dyDescent="0.25">
      <c r="A1778" s="382">
        <v>45242</v>
      </c>
      <c r="B1778" s="14">
        <v>376.88</v>
      </c>
      <c r="C1778" s="383">
        <v>7</v>
      </c>
      <c r="D1778" s="383" t="s">
        <v>226</v>
      </c>
    </row>
    <row r="1779" spans="1:4" ht="15" x14ac:dyDescent="0.25">
      <c r="A1779" s="382">
        <v>45243</v>
      </c>
      <c r="B1779" s="14">
        <v>377.05</v>
      </c>
      <c r="C1779" s="383">
        <v>1</v>
      </c>
      <c r="D1779" s="383" t="s">
        <v>220</v>
      </c>
    </row>
    <row r="1780" spans="1:4" ht="15" x14ac:dyDescent="0.25">
      <c r="A1780" s="382">
        <v>45244</v>
      </c>
      <c r="B1780" s="14">
        <v>377.03</v>
      </c>
      <c r="C1780" s="383">
        <v>2</v>
      </c>
      <c r="D1780" s="383" t="s">
        <v>221</v>
      </c>
    </row>
    <row r="1781" spans="1:4" ht="15" x14ac:dyDescent="0.25">
      <c r="A1781" s="382">
        <v>45245</v>
      </c>
      <c r="B1781" s="14">
        <v>376.74</v>
      </c>
      <c r="C1781" s="383">
        <v>3</v>
      </c>
      <c r="D1781" s="383" t="s">
        <v>222</v>
      </c>
    </row>
    <row r="1782" spans="1:4" ht="15" x14ac:dyDescent="0.25">
      <c r="A1782" s="382">
        <v>45246</v>
      </c>
      <c r="B1782" s="14">
        <v>376.37</v>
      </c>
      <c r="C1782" s="383">
        <v>4</v>
      </c>
      <c r="D1782" s="383" t="s">
        <v>223</v>
      </c>
    </row>
    <row r="1783" spans="1:4" ht="15" x14ac:dyDescent="0.25">
      <c r="A1783" s="382">
        <v>45247</v>
      </c>
      <c r="B1783" s="14">
        <v>377.15</v>
      </c>
      <c r="C1783" s="383">
        <v>5</v>
      </c>
      <c r="D1783" s="383" t="s">
        <v>224</v>
      </c>
    </row>
    <row r="1784" spans="1:4" ht="15" x14ac:dyDescent="0.25">
      <c r="A1784" s="382">
        <v>45248</v>
      </c>
      <c r="B1784" s="14">
        <v>377.15</v>
      </c>
      <c r="C1784" s="383">
        <v>6</v>
      </c>
      <c r="D1784" s="383" t="s">
        <v>225</v>
      </c>
    </row>
    <row r="1785" spans="1:4" ht="15" x14ac:dyDescent="0.25">
      <c r="A1785" s="382">
        <v>45249</v>
      </c>
      <c r="B1785" s="14">
        <v>377.15</v>
      </c>
      <c r="C1785" s="383">
        <v>7</v>
      </c>
      <c r="D1785" s="383" t="s">
        <v>226</v>
      </c>
    </row>
    <row r="1786" spans="1:4" ht="15" x14ac:dyDescent="0.25">
      <c r="A1786" s="382">
        <v>45250</v>
      </c>
      <c r="B1786" s="14">
        <v>379.09</v>
      </c>
      <c r="C1786" s="383">
        <v>1</v>
      </c>
      <c r="D1786" s="383" t="s">
        <v>220</v>
      </c>
    </row>
    <row r="1787" spans="1:4" ht="15" x14ac:dyDescent="0.25">
      <c r="A1787" s="382">
        <v>45251</v>
      </c>
      <c r="B1787" s="14">
        <v>380.24</v>
      </c>
      <c r="C1787" s="383">
        <v>2</v>
      </c>
      <c r="D1787" s="383" t="s">
        <v>221</v>
      </c>
    </row>
    <row r="1788" spans="1:4" ht="15" x14ac:dyDescent="0.25">
      <c r="A1788" s="382">
        <v>45252</v>
      </c>
      <c r="B1788" s="14">
        <v>381.25</v>
      </c>
      <c r="C1788" s="383">
        <v>3</v>
      </c>
      <c r="D1788" s="383" t="s">
        <v>222</v>
      </c>
    </row>
    <row r="1789" spans="1:4" ht="15" x14ac:dyDescent="0.25">
      <c r="A1789" s="382">
        <v>45253</v>
      </c>
      <c r="B1789" s="14">
        <v>379.8</v>
      </c>
      <c r="C1789" s="383">
        <v>4</v>
      </c>
      <c r="D1789" s="383" t="s">
        <v>223</v>
      </c>
    </row>
    <row r="1790" spans="1:4" ht="15" x14ac:dyDescent="0.25">
      <c r="A1790" s="382">
        <v>45254</v>
      </c>
      <c r="B1790" s="14">
        <v>380.03</v>
      </c>
      <c r="C1790" s="383">
        <v>5</v>
      </c>
      <c r="D1790" s="383" t="s">
        <v>224</v>
      </c>
    </row>
    <row r="1791" spans="1:4" ht="15" x14ac:dyDescent="0.25">
      <c r="A1791" s="382">
        <v>45255</v>
      </c>
      <c r="B1791" s="14">
        <v>380.03</v>
      </c>
      <c r="C1791" s="383">
        <v>6</v>
      </c>
      <c r="D1791" s="383" t="s">
        <v>225</v>
      </c>
    </row>
    <row r="1792" spans="1:4" ht="15" x14ac:dyDescent="0.25">
      <c r="A1792" s="382">
        <v>45256</v>
      </c>
      <c r="B1792" s="14">
        <v>380.03</v>
      </c>
      <c r="C1792" s="383">
        <v>7</v>
      </c>
      <c r="D1792" s="383" t="s">
        <v>226</v>
      </c>
    </row>
    <row r="1793" spans="1:4" ht="15" x14ac:dyDescent="0.25">
      <c r="A1793" s="382">
        <v>45257</v>
      </c>
      <c r="B1793" s="14">
        <v>379.95</v>
      </c>
      <c r="C1793" s="383">
        <v>1</v>
      </c>
      <c r="D1793" s="383" t="s">
        <v>220</v>
      </c>
    </row>
    <row r="1794" spans="1:4" ht="15" x14ac:dyDescent="0.25">
      <c r="A1794" s="382">
        <v>45258</v>
      </c>
      <c r="B1794" s="14">
        <v>380.12</v>
      </c>
      <c r="C1794" s="383">
        <v>2</v>
      </c>
      <c r="D1794" s="383" t="s">
        <v>221</v>
      </c>
    </row>
    <row r="1795" spans="1:4" ht="15" x14ac:dyDescent="0.25">
      <c r="A1795" s="382">
        <v>45259</v>
      </c>
      <c r="B1795" s="14">
        <v>378.16</v>
      </c>
      <c r="C1795" s="383">
        <v>3</v>
      </c>
      <c r="D1795" s="383" t="s">
        <v>222</v>
      </c>
    </row>
    <row r="1796" spans="1:4" ht="15" x14ac:dyDescent="0.25">
      <c r="A1796" s="382">
        <v>45260</v>
      </c>
      <c r="B1796" s="14">
        <v>379.51</v>
      </c>
      <c r="C1796" s="383">
        <v>4</v>
      </c>
      <c r="D1796" s="383" t="s">
        <v>223</v>
      </c>
    </row>
    <row r="1797" spans="1:4" ht="15" x14ac:dyDescent="0.25">
      <c r="A1797" s="382">
        <v>45261</v>
      </c>
      <c r="B1797" s="14">
        <v>380.17</v>
      </c>
      <c r="C1797" s="383">
        <v>5</v>
      </c>
      <c r="D1797" s="383" t="s">
        <v>224</v>
      </c>
    </row>
    <row r="1798" spans="1:4" ht="15" x14ac:dyDescent="0.25">
      <c r="A1798" s="382">
        <v>45262</v>
      </c>
      <c r="B1798" s="14">
        <v>380.17</v>
      </c>
      <c r="C1798" s="383">
        <v>6</v>
      </c>
      <c r="D1798" s="383" t="s">
        <v>225</v>
      </c>
    </row>
    <row r="1799" spans="1:4" ht="15" x14ac:dyDescent="0.25">
      <c r="A1799" s="382">
        <v>45263</v>
      </c>
      <c r="B1799" s="14">
        <v>380.17</v>
      </c>
      <c r="C1799" s="383">
        <v>7</v>
      </c>
      <c r="D1799" s="383" t="s">
        <v>226</v>
      </c>
    </row>
    <row r="1800" spans="1:4" ht="15" x14ac:dyDescent="0.25">
      <c r="A1800" s="382">
        <v>45264</v>
      </c>
      <c r="B1800" s="14">
        <v>379.67</v>
      </c>
      <c r="C1800" s="383">
        <v>1</v>
      </c>
      <c r="D1800" s="383" t="s">
        <v>220</v>
      </c>
    </row>
    <row r="1801" spans="1:4" ht="15" x14ac:dyDescent="0.25">
      <c r="A1801" s="382">
        <v>45265</v>
      </c>
      <c r="B1801" s="14">
        <v>379.35</v>
      </c>
      <c r="C1801" s="383">
        <v>2</v>
      </c>
      <c r="D1801" s="383" t="s">
        <v>221</v>
      </c>
    </row>
    <row r="1802" spans="1:4" ht="15" x14ac:dyDescent="0.25">
      <c r="A1802" s="382">
        <v>45266</v>
      </c>
      <c r="B1802" s="14">
        <v>380.54</v>
      </c>
      <c r="C1802" s="383">
        <v>3</v>
      </c>
      <c r="D1802" s="383" t="s">
        <v>222</v>
      </c>
    </row>
    <row r="1803" spans="1:4" ht="15" x14ac:dyDescent="0.25">
      <c r="A1803" s="382">
        <v>45267</v>
      </c>
      <c r="B1803" s="14">
        <v>380.77</v>
      </c>
      <c r="C1803" s="383">
        <v>4</v>
      </c>
      <c r="D1803" s="383" t="s">
        <v>223</v>
      </c>
    </row>
    <row r="1804" spans="1:4" ht="15" x14ac:dyDescent="0.25">
      <c r="A1804" s="382">
        <v>45268</v>
      </c>
      <c r="B1804" s="14">
        <v>382.59</v>
      </c>
      <c r="C1804" s="383">
        <v>5</v>
      </c>
      <c r="D1804" s="383" t="s">
        <v>224</v>
      </c>
    </row>
    <row r="1805" spans="1:4" ht="15" x14ac:dyDescent="0.25">
      <c r="A1805" s="382">
        <v>45269</v>
      </c>
      <c r="B1805" s="14">
        <v>382.59</v>
      </c>
      <c r="C1805" s="383">
        <v>6</v>
      </c>
      <c r="D1805" s="383" t="s">
        <v>225</v>
      </c>
    </row>
    <row r="1806" spans="1:4" ht="15" x14ac:dyDescent="0.25">
      <c r="A1806" s="382">
        <v>45270</v>
      </c>
      <c r="B1806" s="14">
        <v>382.59</v>
      </c>
      <c r="C1806" s="383">
        <v>7</v>
      </c>
      <c r="D1806" s="383" t="s">
        <v>226</v>
      </c>
    </row>
    <row r="1807" spans="1:4" ht="15" x14ac:dyDescent="0.25">
      <c r="A1807" s="382">
        <v>45271</v>
      </c>
      <c r="B1807" s="14">
        <v>381.28</v>
      </c>
      <c r="C1807" s="383">
        <v>1</v>
      </c>
      <c r="D1807" s="383" t="s">
        <v>220</v>
      </c>
    </row>
    <row r="1808" spans="1:4" ht="15" x14ac:dyDescent="0.25">
      <c r="A1808" s="382">
        <v>45272</v>
      </c>
      <c r="B1808" s="14">
        <v>382.56</v>
      </c>
      <c r="C1808" s="383">
        <v>2</v>
      </c>
      <c r="D1808" s="383" t="s">
        <v>221</v>
      </c>
    </row>
    <row r="1809" spans="1:4" ht="15" x14ac:dyDescent="0.25">
      <c r="A1809" s="382">
        <v>45273</v>
      </c>
      <c r="B1809" s="14">
        <v>381.62</v>
      </c>
      <c r="C1809" s="383">
        <v>3</v>
      </c>
      <c r="D1809" s="383" t="s">
        <v>222</v>
      </c>
    </row>
    <row r="1810" spans="1:4" ht="15" x14ac:dyDescent="0.25">
      <c r="A1810" s="382">
        <v>45274</v>
      </c>
      <c r="B1810" s="14">
        <v>379.89</v>
      </c>
      <c r="C1810" s="383">
        <v>4</v>
      </c>
      <c r="D1810" s="383" t="s">
        <v>223</v>
      </c>
    </row>
    <row r="1811" spans="1:4" ht="15" x14ac:dyDescent="0.25">
      <c r="A1811" s="382">
        <v>45275</v>
      </c>
      <c r="B1811" s="14">
        <v>380.4</v>
      </c>
      <c r="C1811" s="383">
        <v>5</v>
      </c>
      <c r="D1811" s="383" t="s">
        <v>224</v>
      </c>
    </row>
    <row r="1812" spans="1:4" ht="15" x14ac:dyDescent="0.25">
      <c r="A1812" s="382">
        <v>45276</v>
      </c>
      <c r="B1812" s="14">
        <v>380.4</v>
      </c>
      <c r="C1812" s="383">
        <v>6</v>
      </c>
      <c r="D1812" s="383" t="s">
        <v>225</v>
      </c>
    </row>
    <row r="1813" spans="1:4" ht="15" x14ac:dyDescent="0.25">
      <c r="A1813" s="382">
        <v>45277</v>
      </c>
      <c r="B1813" s="14">
        <v>380.4</v>
      </c>
      <c r="C1813" s="383">
        <v>7</v>
      </c>
      <c r="D1813" s="383" t="s">
        <v>226</v>
      </c>
    </row>
    <row r="1814" spans="1:4" ht="15" x14ac:dyDescent="0.25">
      <c r="A1814" s="382">
        <v>45278</v>
      </c>
      <c r="B1814" s="14">
        <v>384.34</v>
      </c>
      <c r="C1814" s="383">
        <v>1</v>
      </c>
      <c r="D1814" s="383" t="s">
        <v>220</v>
      </c>
    </row>
    <row r="1815" spans="1:4" ht="15" x14ac:dyDescent="0.25">
      <c r="A1815" s="382">
        <v>45279</v>
      </c>
      <c r="B1815" s="14">
        <v>383.44</v>
      </c>
      <c r="C1815" s="383">
        <v>2</v>
      </c>
      <c r="D1815" s="383" t="s">
        <v>221</v>
      </c>
    </row>
    <row r="1816" spans="1:4" ht="15" x14ac:dyDescent="0.25">
      <c r="A1816" s="382">
        <v>45280</v>
      </c>
      <c r="B1816" s="14">
        <v>385</v>
      </c>
      <c r="C1816" s="383">
        <v>3</v>
      </c>
      <c r="D1816" s="383" t="s">
        <v>222</v>
      </c>
    </row>
    <row r="1817" spans="1:4" ht="15" x14ac:dyDescent="0.25">
      <c r="A1817" s="382">
        <v>45281</v>
      </c>
      <c r="B1817" s="14">
        <v>383.07</v>
      </c>
      <c r="C1817" s="383">
        <v>4</v>
      </c>
      <c r="D1817" s="383" t="s">
        <v>223</v>
      </c>
    </row>
    <row r="1818" spans="1:4" ht="15" x14ac:dyDescent="0.25">
      <c r="A1818" s="382">
        <v>45282</v>
      </c>
      <c r="B1818" s="390">
        <v>382.2</v>
      </c>
      <c r="C1818" s="383">
        <v>5</v>
      </c>
      <c r="D1818" s="383" t="s">
        <v>224</v>
      </c>
    </row>
    <row r="1819" spans="1:4" ht="15" x14ac:dyDescent="0.25">
      <c r="A1819" s="382">
        <v>45283</v>
      </c>
      <c r="B1819" s="14">
        <v>382.2</v>
      </c>
      <c r="C1819" s="383">
        <v>6</v>
      </c>
      <c r="D1819" s="383" t="s">
        <v>225</v>
      </c>
    </row>
    <row r="1820" spans="1:4" ht="15" x14ac:dyDescent="0.25">
      <c r="A1820" s="382">
        <v>45284</v>
      </c>
      <c r="B1820" s="14">
        <v>382.2</v>
      </c>
      <c r="C1820" s="383">
        <v>7</v>
      </c>
      <c r="D1820" s="383" t="s">
        <v>226</v>
      </c>
    </row>
    <row r="1821" spans="1:4" ht="15" x14ac:dyDescent="0.25">
      <c r="A1821" s="382">
        <v>45285</v>
      </c>
      <c r="B1821" s="14">
        <v>382.2</v>
      </c>
      <c r="C1821" s="383">
        <v>1</v>
      </c>
      <c r="D1821" s="383" t="s">
        <v>220</v>
      </c>
    </row>
    <row r="1822" spans="1:4" ht="15" x14ac:dyDescent="0.25">
      <c r="A1822" s="382">
        <v>45286</v>
      </c>
      <c r="B1822" s="14">
        <v>382.2</v>
      </c>
      <c r="C1822" s="383">
        <v>2</v>
      </c>
      <c r="D1822" s="383" t="s">
        <v>221</v>
      </c>
    </row>
    <row r="1823" spans="1:4" ht="15" x14ac:dyDescent="0.25">
      <c r="A1823" s="382">
        <v>45287</v>
      </c>
      <c r="B1823" s="14">
        <v>381.83</v>
      </c>
      <c r="C1823" s="383">
        <v>3</v>
      </c>
      <c r="D1823" s="383" t="s">
        <v>222</v>
      </c>
    </row>
    <row r="1824" spans="1:4" ht="15" x14ac:dyDescent="0.25">
      <c r="A1824" s="382">
        <v>45288</v>
      </c>
      <c r="B1824" s="14">
        <v>381.84</v>
      </c>
      <c r="C1824" s="383">
        <v>4</v>
      </c>
      <c r="D1824" s="383" t="s">
        <v>223</v>
      </c>
    </row>
    <row r="1825" spans="1:9" ht="15" x14ac:dyDescent="0.25">
      <c r="A1825" s="382">
        <v>45289</v>
      </c>
      <c r="B1825" s="14">
        <v>382.78</v>
      </c>
      <c r="C1825" s="383">
        <v>5</v>
      </c>
      <c r="D1825" s="383" t="s">
        <v>224</v>
      </c>
    </row>
    <row r="1826" spans="1:9" ht="15" x14ac:dyDescent="0.25">
      <c r="A1826" s="382">
        <v>45290</v>
      </c>
      <c r="B1826" s="14">
        <v>382.78</v>
      </c>
      <c r="C1826" s="383">
        <v>6</v>
      </c>
      <c r="D1826" s="383" t="s">
        <v>225</v>
      </c>
    </row>
    <row r="1827" spans="1:9" ht="15" x14ac:dyDescent="0.25">
      <c r="A1827" s="382">
        <v>45291</v>
      </c>
      <c r="B1827" s="14">
        <v>382.78</v>
      </c>
      <c r="C1827" s="383">
        <v>7</v>
      </c>
      <c r="D1827" s="383" t="s">
        <v>226</v>
      </c>
    </row>
    <row r="1828" spans="1:9" ht="15" x14ac:dyDescent="0.25">
      <c r="A1828" s="391">
        <v>45292</v>
      </c>
      <c r="B1828" s="14">
        <v>382.78</v>
      </c>
      <c r="C1828" s="383">
        <v>1</v>
      </c>
      <c r="D1828" s="383" t="s">
        <v>220</v>
      </c>
    </row>
    <row r="1829" spans="1:9" ht="15" x14ac:dyDescent="0.25">
      <c r="A1829" s="391">
        <v>45293</v>
      </c>
      <c r="B1829" s="14">
        <v>382.12</v>
      </c>
      <c r="C1829" s="383">
        <v>2</v>
      </c>
      <c r="D1829" s="383" t="s">
        <v>221</v>
      </c>
    </row>
    <row r="1830" spans="1:9" ht="15" x14ac:dyDescent="0.25">
      <c r="A1830" s="391">
        <v>45294</v>
      </c>
      <c r="B1830" s="14">
        <v>380.78</v>
      </c>
      <c r="C1830" s="383">
        <v>3</v>
      </c>
      <c r="D1830" s="383" t="s">
        <v>222</v>
      </c>
      <c r="G1830" s="470"/>
      <c r="I1830" s="471"/>
    </row>
    <row r="1831" spans="1:9" ht="15" x14ac:dyDescent="0.25">
      <c r="A1831" s="391">
        <v>45295</v>
      </c>
      <c r="B1831" s="14">
        <v>379.38</v>
      </c>
      <c r="C1831" s="383">
        <v>4</v>
      </c>
      <c r="D1831" s="383" t="s">
        <v>223</v>
      </c>
      <c r="G1831" s="470"/>
      <c r="I1831" s="471"/>
    </row>
    <row r="1832" spans="1:9" x14ac:dyDescent="0.2">
      <c r="A1832" s="391">
        <v>45296</v>
      </c>
      <c r="B1832" s="383">
        <v>378.12</v>
      </c>
      <c r="C1832" s="383">
        <v>5</v>
      </c>
      <c r="D1832" s="383" t="s">
        <v>224</v>
      </c>
      <c r="G1832" s="470"/>
      <c r="I1832" s="471"/>
    </row>
    <row r="1833" spans="1:9" x14ac:dyDescent="0.2">
      <c r="A1833" s="391">
        <v>45297</v>
      </c>
      <c r="B1833" s="383">
        <v>378.12</v>
      </c>
      <c r="C1833" s="383">
        <v>6</v>
      </c>
      <c r="D1833" s="383" t="s">
        <v>225</v>
      </c>
      <c r="G1833" s="470"/>
      <c r="I1833" s="471"/>
    </row>
    <row r="1834" spans="1:9" x14ac:dyDescent="0.2">
      <c r="A1834" s="391">
        <v>45298</v>
      </c>
      <c r="B1834" s="383">
        <v>378.12</v>
      </c>
      <c r="C1834" s="383">
        <v>7</v>
      </c>
      <c r="D1834" s="383" t="s">
        <v>226</v>
      </c>
      <c r="G1834" s="470"/>
      <c r="I1834" s="471"/>
    </row>
    <row r="1835" spans="1:9" x14ac:dyDescent="0.2">
      <c r="A1835" s="391">
        <v>45299</v>
      </c>
      <c r="B1835" s="383">
        <v>377.8</v>
      </c>
      <c r="C1835" s="383">
        <v>1</v>
      </c>
      <c r="D1835" s="383" t="s">
        <v>220</v>
      </c>
      <c r="G1835" s="470"/>
      <c r="I1835" s="471"/>
    </row>
    <row r="1836" spans="1:9" x14ac:dyDescent="0.2">
      <c r="A1836" s="391">
        <v>45300</v>
      </c>
      <c r="B1836" s="383">
        <v>378.56</v>
      </c>
      <c r="C1836" s="383">
        <v>2</v>
      </c>
      <c r="D1836" s="383" t="s">
        <v>221</v>
      </c>
      <c r="G1836" s="470"/>
      <c r="I1836" s="471"/>
    </row>
    <row r="1837" spans="1:9" x14ac:dyDescent="0.2">
      <c r="A1837" s="391">
        <v>45301</v>
      </c>
      <c r="B1837" s="383">
        <v>378.29</v>
      </c>
      <c r="C1837" s="383">
        <v>3</v>
      </c>
      <c r="D1837" s="383" t="s">
        <v>222</v>
      </c>
      <c r="G1837" s="470"/>
      <c r="I1837" s="471"/>
    </row>
    <row r="1838" spans="1:9" x14ac:dyDescent="0.2">
      <c r="A1838" s="391">
        <v>45302</v>
      </c>
      <c r="B1838" s="383">
        <v>379.5</v>
      </c>
      <c r="C1838" s="383">
        <v>4</v>
      </c>
      <c r="D1838" s="383" t="s">
        <v>223</v>
      </c>
      <c r="G1838" s="470"/>
      <c r="I1838" s="471"/>
    </row>
    <row r="1839" spans="1:9" x14ac:dyDescent="0.2">
      <c r="A1839" s="391">
        <v>45303</v>
      </c>
      <c r="B1839" s="383">
        <v>379.33</v>
      </c>
      <c r="C1839" s="383">
        <v>5</v>
      </c>
      <c r="D1839" s="383" t="s">
        <v>224</v>
      </c>
      <c r="G1839" s="470"/>
      <c r="I1839" s="471"/>
    </row>
    <row r="1840" spans="1:9" x14ac:dyDescent="0.2">
      <c r="A1840" s="391">
        <v>45304</v>
      </c>
      <c r="B1840" s="383">
        <v>379.33</v>
      </c>
      <c r="C1840" s="383">
        <v>6</v>
      </c>
      <c r="D1840" s="383" t="s">
        <v>225</v>
      </c>
      <c r="G1840" s="470"/>
      <c r="I1840" s="471"/>
    </row>
    <row r="1841" spans="1:9" x14ac:dyDescent="0.2">
      <c r="A1841" s="391">
        <v>45305</v>
      </c>
      <c r="B1841" s="383">
        <v>379.33</v>
      </c>
      <c r="C1841" s="383">
        <v>7</v>
      </c>
      <c r="D1841" s="383" t="s">
        <v>226</v>
      </c>
      <c r="G1841" s="470"/>
      <c r="I1841" s="471"/>
    </row>
    <row r="1842" spans="1:9" x14ac:dyDescent="0.2">
      <c r="A1842" s="391">
        <v>45306</v>
      </c>
      <c r="B1842" s="383">
        <v>379.76</v>
      </c>
      <c r="C1842" s="383">
        <v>1</v>
      </c>
      <c r="D1842" s="383" t="s">
        <v>220</v>
      </c>
      <c r="G1842" s="470"/>
      <c r="I1842" s="471"/>
    </row>
    <row r="1843" spans="1:9" x14ac:dyDescent="0.2">
      <c r="A1843" s="391">
        <v>45307</v>
      </c>
      <c r="B1843" s="383">
        <v>380.33</v>
      </c>
      <c r="C1843" s="383">
        <v>2</v>
      </c>
      <c r="D1843" s="383" t="s">
        <v>221</v>
      </c>
      <c r="G1843" s="470"/>
      <c r="I1843" s="471"/>
    </row>
    <row r="1844" spans="1:9" x14ac:dyDescent="0.2">
      <c r="A1844" s="391">
        <v>45308</v>
      </c>
      <c r="B1844" s="383">
        <v>380.93</v>
      </c>
      <c r="C1844" s="383">
        <v>3</v>
      </c>
      <c r="D1844" s="383" t="s">
        <v>222</v>
      </c>
      <c r="G1844" s="470"/>
      <c r="I1844" s="471"/>
    </row>
    <row r="1845" spans="1:9" x14ac:dyDescent="0.2">
      <c r="A1845" s="391">
        <v>45309</v>
      </c>
      <c r="B1845" s="383">
        <v>381.74</v>
      </c>
      <c r="C1845" s="383">
        <v>4</v>
      </c>
      <c r="D1845" s="383" t="s">
        <v>223</v>
      </c>
      <c r="G1845" s="470"/>
      <c r="I1845" s="471"/>
    </row>
    <row r="1846" spans="1:9" x14ac:dyDescent="0.2">
      <c r="A1846" s="391">
        <v>45310</v>
      </c>
      <c r="B1846" s="383">
        <v>383.05</v>
      </c>
      <c r="C1846" s="383">
        <v>5</v>
      </c>
      <c r="D1846" s="383" t="s">
        <v>224</v>
      </c>
      <c r="G1846" s="470"/>
      <c r="I1846" s="471"/>
    </row>
    <row r="1847" spans="1:9" x14ac:dyDescent="0.2">
      <c r="A1847" s="391">
        <v>45311</v>
      </c>
      <c r="B1847" s="383">
        <v>383.05</v>
      </c>
      <c r="C1847" s="383">
        <v>6</v>
      </c>
      <c r="D1847" s="383" t="s">
        <v>225</v>
      </c>
      <c r="G1847" s="470"/>
      <c r="I1847" s="471"/>
    </row>
    <row r="1848" spans="1:9" x14ac:dyDescent="0.2">
      <c r="A1848" s="391">
        <v>45312</v>
      </c>
      <c r="B1848" s="383">
        <v>383.05</v>
      </c>
      <c r="C1848" s="383">
        <v>7</v>
      </c>
      <c r="D1848" s="383" t="s">
        <v>226</v>
      </c>
      <c r="G1848" s="470"/>
      <c r="I1848" s="471"/>
    </row>
    <row r="1849" spans="1:9" x14ac:dyDescent="0.2">
      <c r="A1849" s="391">
        <v>45313</v>
      </c>
      <c r="B1849" s="383">
        <v>382.38</v>
      </c>
      <c r="C1849" s="383">
        <v>1</v>
      </c>
      <c r="D1849" s="383" t="s">
        <v>220</v>
      </c>
      <c r="G1849" s="470"/>
      <c r="I1849" s="471"/>
    </row>
    <row r="1850" spans="1:9" x14ac:dyDescent="0.2">
      <c r="A1850" s="391">
        <v>45314</v>
      </c>
      <c r="B1850" s="383">
        <v>384.03</v>
      </c>
      <c r="C1850" s="383">
        <v>2</v>
      </c>
      <c r="D1850" s="383" t="s">
        <v>221</v>
      </c>
      <c r="G1850" s="470"/>
      <c r="I1850" s="471"/>
    </row>
    <row r="1851" spans="1:9" x14ac:dyDescent="0.2">
      <c r="A1851" s="391">
        <v>45315</v>
      </c>
      <c r="B1851" s="383">
        <v>385.08</v>
      </c>
      <c r="C1851" s="383">
        <v>3</v>
      </c>
      <c r="D1851" s="383" t="s">
        <v>222</v>
      </c>
      <c r="G1851" s="470"/>
      <c r="I1851" s="471"/>
    </row>
    <row r="1852" spans="1:9" x14ac:dyDescent="0.2">
      <c r="A1852" s="391">
        <v>45316</v>
      </c>
      <c r="B1852" s="383">
        <v>385.52</v>
      </c>
      <c r="C1852" s="383">
        <v>4</v>
      </c>
      <c r="D1852" s="383" t="s">
        <v>223</v>
      </c>
      <c r="G1852" s="470"/>
      <c r="I1852" s="471"/>
    </row>
    <row r="1853" spans="1:9" x14ac:dyDescent="0.2">
      <c r="A1853" s="391">
        <v>45317</v>
      </c>
      <c r="B1853" s="383">
        <v>386.13</v>
      </c>
      <c r="C1853" s="383">
        <v>5</v>
      </c>
      <c r="D1853" s="383" t="s">
        <v>224</v>
      </c>
      <c r="G1853" s="470"/>
      <c r="I1853" s="471"/>
    </row>
    <row r="1854" spans="1:9" x14ac:dyDescent="0.2">
      <c r="A1854" s="391">
        <v>45318</v>
      </c>
      <c r="B1854" s="383">
        <v>386.13</v>
      </c>
      <c r="C1854" s="383">
        <v>6</v>
      </c>
      <c r="D1854" s="383" t="s">
        <v>225</v>
      </c>
      <c r="G1854" s="470"/>
      <c r="I1854" s="471"/>
    </row>
    <row r="1855" spans="1:9" x14ac:dyDescent="0.2">
      <c r="A1855" s="391">
        <v>45319</v>
      </c>
      <c r="B1855" s="383">
        <v>386.13</v>
      </c>
      <c r="C1855" s="383">
        <v>7</v>
      </c>
      <c r="D1855" s="383" t="s">
        <v>226</v>
      </c>
      <c r="G1855" s="470"/>
      <c r="I1855" s="471"/>
    </row>
    <row r="1856" spans="1:9" x14ac:dyDescent="0.2">
      <c r="A1856" s="391">
        <v>45320</v>
      </c>
      <c r="B1856" s="383">
        <v>389.2</v>
      </c>
      <c r="C1856" s="383">
        <v>1</v>
      </c>
      <c r="D1856" s="383" t="s">
        <v>220</v>
      </c>
    </row>
    <row r="1857" spans="1:4" x14ac:dyDescent="0.2">
      <c r="A1857" s="391">
        <v>45321</v>
      </c>
      <c r="B1857" s="383">
        <v>389.5</v>
      </c>
      <c r="C1857" s="383">
        <v>2</v>
      </c>
      <c r="D1857" s="383" t="s">
        <v>221</v>
      </c>
    </row>
    <row r="1858" spans="1:4" x14ac:dyDescent="0.2">
      <c r="A1858" s="391">
        <v>45322</v>
      </c>
      <c r="B1858" s="383">
        <v>385.09</v>
      </c>
      <c r="C1858" s="383">
        <v>3</v>
      </c>
      <c r="D1858" s="383" t="s">
        <v>222</v>
      </c>
    </row>
    <row r="1859" spans="1:4" x14ac:dyDescent="0.2">
      <c r="A1859" s="391">
        <v>45323</v>
      </c>
      <c r="B1859" s="383">
        <v>384.87</v>
      </c>
      <c r="C1859" s="383">
        <v>4</v>
      </c>
      <c r="D1859" s="383" t="s">
        <v>223</v>
      </c>
    </row>
    <row r="1860" spans="1:4" x14ac:dyDescent="0.2">
      <c r="A1860" s="391">
        <v>45324</v>
      </c>
      <c r="B1860" s="383">
        <v>383.42</v>
      </c>
      <c r="C1860" s="383">
        <v>5</v>
      </c>
      <c r="D1860" s="383" t="s">
        <v>224</v>
      </c>
    </row>
    <row r="1861" spans="1:4" x14ac:dyDescent="0.2">
      <c r="A1861" s="391">
        <v>45325</v>
      </c>
      <c r="B1861" s="383">
        <v>383.42</v>
      </c>
      <c r="C1861" s="383">
        <v>6</v>
      </c>
      <c r="D1861" s="383" t="s">
        <v>225</v>
      </c>
    </row>
    <row r="1862" spans="1:4" x14ac:dyDescent="0.2">
      <c r="A1862" s="391">
        <v>45326</v>
      </c>
      <c r="B1862" s="383">
        <v>383.42</v>
      </c>
      <c r="C1862" s="383">
        <v>7</v>
      </c>
      <c r="D1862" s="383" t="s">
        <v>226</v>
      </c>
    </row>
    <row r="1863" spans="1:4" x14ac:dyDescent="0.2">
      <c r="A1863" s="391">
        <v>45327</v>
      </c>
      <c r="B1863" s="383">
        <v>384.71</v>
      </c>
      <c r="C1863" s="383">
        <v>1</v>
      </c>
      <c r="D1863" s="383" t="s">
        <v>220</v>
      </c>
    </row>
    <row r="1864" spans="1:4" x14ac:dyDescent="0.2">
      <c r="A1864" s="391">
        <v>45328</v>
      </c>
      <c r="B1864" s="383">
        <v>386.8</v>
      </c>
      <c r="C1864" s="383">
        <v>2</v>
      </c>
      <c r="D1864" s="383" t="s">
        <v>221</v>
      </c>
    </row>
    <row r="1865" spans="1:4" x14ac:dyDescent="0.2">
      <c r="A1865" s="391">
        <v>45329</v>
      </c>
      <c r="B1865" s="383">
        <v>387.48</v>
      </c>
      <c r="C1865" s="383">
        <v>3</v>
      </c>
      <c r="D1865" s="383" t="s">
        <v>222</v>
      </c>
    </row>
    <row r="1866" spans="1:4" x14ac:dyDescent="0.2">
      <c r="A1866" s="391">
        <v>45330</v>
      </c>
      <c r="B1866" s="383">
        <v>387.84</v>
      </c>
      <c r="C1866" s="383">
        <v>4</v>
      </c>
      <c r="D1866" s="383" t="s">
        <v>223</v>
      </c>
    </row>
    <row r="1867" spans="1:4" x14ac:dyDescent="0.2">
      <c r="A1867" s="391">
        <v>45331</v>
      </c>
      <c r="B1867" s="383">
        <v>388.71</v>
      </c>
      <c r="C1867" s="383">
        <v>5</v>
      </c>
      <c r="D1867" s="383" t="s">
        <v>224</v>
      </c>
    </row>
    <row r="1868" spans="1:4" x14ac:dyDescent="0.2">
      <c r="A1868" s="391">
        <v>45332</v>
      </c>
      <c r="B1868" s="383">
        <v>388.71</v>
      </c>
      <c r="C1868" s="383">
        <v>6</v>
      </c>
      <c r="D1868" s="383" t="s">
        <v>225</v>
      </c>
    </row>
    <row r="1869" spans="1:4" x14ac:dyDescent="0.2">
      <c r="A1869" s="391">
        <v>45333</v>
      </c>
      <c r="B1869" s="383">
        <v>388.71</v>
      </c>
      <c r="C1869" s="383">
        <v>7</v>
      </c>
      <c r="D1869" s="383" t="s">
        <v>226</v>
      </c>
    </row>
    <row r="1870" spans="1:4" x14ac:dyDescent="0.2">
      <c r="A1870" s="391">
        <v>45334</v>
      </c>
      <c r="B1870" s="383">
        <v>387.64</v>
      </c>
      <c r="C1870" s="383">
        <v>1</v>
      </c>
      <c r="D1870" s="383" t="s">
        <v>220</v>
      </c>
    </row>
    <row r="1871" spans="1:4" x14ac:dyDescent="0.2">
      <c r="A1871" s="391">
        <v>45335</v>
      </c>
      <c r="B1871" s="383">
        <v>386.94</v>
      </c>
      <c r="C1871" s="383">
        <v>2</v>
      </c>
      <c r="D1871" s="383" t="s">
        <v>221</v>
      </c>
    </row>
    <row r="1872" spans="1:4" x14ac:dyDescent="0.2">
      <c r="A1872" s="391">
        <v>45336</v>
      </c>
      <c r="B1872" s="383">
        <v>388.12</v>
      </c>
      <c r="C1872" s="383">
        <v>3</v>
      </c>
      <c r="D1872" s="383" t="s">
        <v>222</v>
      </c>
    </row>
    <row r="1873" spans="1:4" x14ac:dyDescent="0.2">
      <c r="A1873" s="391">
        <v>45337</v>
      </c>
      <c r="B1873" s="383">
        <v>389.12</v>
      </c>
      <c r="C1873" s="383">
        <v>4</v>
      </c>
      <c r="D1873" s="383" t="s">
        <v>223</v>
      </c>
    </row>
    <row r="1874" spans="1:4" x14ac:dyDescent="0.2">
      <c r="A1874" s="391">
        <v>45338</v>
      </c>
      <c r="B1874" s="383">
        <v>389.34</v>
      </c>
      <c r="C1874" s="383">
        <v>5</v>
      </c>
      <c r="D1874" s="383" t="s">
        <v>224</v>
      </c>
    </row>
    <row r="1875" spans="1:4" x14ac:dyDescent="0.2">
      <c r="A1875" s="391">
        <v>45339</v>
      </c>
      <c r="B1875" s="383">
        <v>389.34</v>
      </c>
      <c r="C1875" s="383">
        <v>6</v>
      </c>
      <c r="D1875" s="383" t="s">
        <v>225</v>
      </c>
    </row>
    <row r="1876" spans="1:4" x14ac:dyDescent="0.2">
      <c r="A1876" s="391">
        <v>45340</v>
      </c>
      <c r="B1876" s="383">
        <v>389.34</v>
      </c>
      <c r="C1876" s="383">
        <v>7</v>
      </c>
      <c r="D1876" s="383" t="s">
        <v>226</v>
      </c>
    </row>
    <row r="1877" spans="1:4" x14ac:dyDescent="0.2">
      <c r="A1877" s="391">
        <v>45341</v>
      </c>
      <c r="B1877" s="383">
        <v>389.25</v>
      </c>
      <c r="C1877" s="383">
        <v>1</v>
      </c>
      <c r="D1877" s="383" t="s">
        <v>220</v>
      </c>
    </row>
    <row r="1878" spans="1:4" x14ac:dyDescent="0.2">
      <c r="A1878" s="391">
        <v>45342</v>
      </c>
      <c r="B1878" s="383">
        <v>389.04</v>
      </c>
      <c r="C1878" s="383">
        <v>2</v>
      </c>
      <c r="D1878" s="383" t="s">
        <v>221</v>
      </c>
    </row>
    <row r="1879" spans="1:4" x14ac:dyDescent="0.2">
      <c r="A1879" s="391">
        <v>45343</v>
      </c>
      <c r="B1879" s="383">
        <v>387.99</v>
      </c>
      <c r="C1879" s="383">
        <v>3</v>
      </c>
      <c r="D1879" s="383" t="s">
        <v>222</v>
      </c>
    </row>
    <row r="1880" spans="1:4" x14ac:dyDescent="0.2">
      <c r="A1880" s="391">
        <v>45344</v>
      </c>
      <c r="B1880" s="383">
        <v>387.19</v>
      </c>
      <c r="C1880" s="383">
        <v>4</v>
      </c>
      <c r="D1880" s="383" t="s">
        <v>223</v>
      </c>
    </row>
    <row r="1881" spans="1:4" x14ac:dyDescent="0.2">
      <c r="A1881" s="391">
        <v>45345</v>
      </c>
      <c r="B1881" s="383">
        <v>388.81</v>
      </c>
      <c r="C1881" s="383">
        <v>5</v>
      </c>
      <c r="D1881" s="383" t="s">
        <v>224</v>
      </c>
    </row>
    <row r="1882" spans="1:4" x14ac:dyDescent="0.2">
      <c r="A1882" s="391">
        <v>45346</v>
      </c>
      <c r="B1882" s="383">
        <v>388.81</v>
      </c>
      <c r="C1882" s="383">
        <v>6</v>
      </c>
      <c r="D1882" s="383" t="s">
        <v>225</v>
      </c>
    </row>
    <row r="1883" spans="1:4" x14ac:dyDescent="0.2">
      <c r="A1883" s="391">
        <v>45347</v>
      </c>
      <c r="B1883" s="383">
        <v>388.81</v>
      </c>
      <c r="C1883" s="383">
        <v>7</v>
      </c>
      <c r="D1883" s="383" t="s">
        <v>226</v>
      </c>
    </row>
    <row r="1884" spans="1:4" x14ac:dyDescent="0.2">
      <c r="A1884" s="391">
        <v>45348</v>
      </c>
      <c r="B1884" s="383">
        <v>389.34</v>
      </c>
      <c r="C1884" s="383">
        <v>1</v>
      </c>
      <c r="D1884" s="383" t="s">
        <v>220</v>
      </c>
    </row>
    <row r="1885" spans="1:4" x14ac:dyDescent="0.2">
      <c r="A1885" s="391">
        <v>45349</v>
      </c>
      <c r="B1885" s="383">
        <v>389.02</v>
      </c>
      <c r="C1885" s="383">
        <v>2</v>
      </c>
      <c r="D1885" s="383" t="s">
        <v>221</v>
      </c>
    </row>
    <row r="1886" spans="1:4" x14ac:dyDescent="0.2">
      <c r="A1886" s="391">
        <v>45350</v>
      </c>
      <c r="B1886" s="383">
        <v>391.26</v>
      </c>
      <c r="C1886" s="383">
        <v>3</v>
      </c>
      <c r="D1886" s="383" t="s">
        <v>222</v>
      </c>
    </row>
    <row r="1887" spans="1:4" x14ac:dyDescent="0.2">
      <c r="A1887" s="391">
        <v>45351</v>
      </c>
      <c r="B1887" s="383">
        <v>393.89</v>
      </c>
      <c r="C1887" s="383">
        <v>4</v>
      </c>
      <c r="D1887" s="383" t="s">
        <v>223</v>
      </c>
    </row>
    <row r="1888" spans="1:4" x14ac:dyDescent="0.2">
      <c r="A1888" s="391">
        <v>45352</v>
      </c>
      <c r="B1888" s="383">
        <v>393.75</v>
      </c>
      <c r="C1888" s="383">
        <v>5</v>
      </c>
      <c r="D1888" s="383" t="s">
        <v>224</v>
      </c>
    </row>
    <row r="1889" spans="1:4" x14ac:dyDescent="0.2">
      <c r="A1889" s="391">
        <v>45353</v>
      </c>
      <c r="B1889" s="383">
        <v>393.75</v>
      </c>
      <c r="C1889" s="383">
        <v>6</v>
      </c>
      <c r="D1889" s="383" t="s">
        <v>225</v>
      </c>
    </row>
    <row r="1890" spans="1:4" x14ac:dyDescent="0.2">
      <c r="A1890" s="391">
        <v>45354</v>
      </c>
      <c r="B1890" s="383">
        <v>393.75</v>
      </c>
      <c r="C1890" s="383">
        <v>7</v>
      </c>
      <c r="D1890" s="383" t="s">
        <v>226</v>
      </c>
    </row>
    <row r="1891" spans="1:4" x14ac:dyDescent="0.2">
      <c r="A1891" s="391">
        <v>45355</v>
      </c>
      <c r="B1891" s="383">
        <v>394.15</v>
      </c>
      <c r="C1891" s="383">
        <v>1</v>
      </c>
      <c r="D1891" s="383" t="s">
        <v>220</v>
      </c>
    </row>
    <row r="1892" spans="1:4" x14ac:dyDescent="0.2">
      <c r="A1892" s="391">
        <v>45356</v>
      </c>
      <c r="B1892" s="383">
        <v>395.98</v>
      </c>
      <c r="C1892" s="383">
        <v>2</v>
      </c>
      <c r="D1892" s="383" t="s">
        <v>221</v>
      </c>
    </row>
    <row r="1893" spans="1:4" x14ac:dyDescent="0.2">
      <c r="A1893" s="391">
        <v>45357</v>
      </c>
      <c r="B1893" s="383">
        <v>393.69</v>
      </c>
      <c r="C1893" s="383">
        <v>3</v>
      </c>
      <c r="D1893" s="383" t="s">
        <v>222</v>
      </c>
    </row>
    <row r="1894" spans="1:4" x14ac:dyDescent="0.2">
      <c r="A1894" s="391">
        <v>45358</v>
      </c>
      <c r="B1894" s="383">
        <v>394.52</v>
      </c>
      <c r="C1894" s="383">
        <v>4</v>
      </c>
      <c r="D1894" s="383" t="s">
        <v>223</v>
      </c>
    </row>
    <row r="1895" spans="1:4" x14ac:dyDescent="0.2">
      <c r="A1895" s="391">
        <v>45359</v>
      </c>
      <c r="B1895" s="383">
        <v>394.59</v>
      </c>
      <c r="C1895" s="383">
        <v>5</v>
      </c>
      <c r="D1895" s="383" t="s">
        <v>224</v>
      </c>
    </row>
    <row r="1896" spans="1:4" x14ac:dyDescent="0.2">
      <c r="A1896" s="391">
        <v>45360</v>
      </c>
      <c r="B1896" s="383">
        <v>394.59</v>
      </c>
      <c r="C1896" s="383">
        <v>6</v>
      </c>
      <c r="D1896" s="383" t="s">
        <v>225</v>
      </c>
    </row>
    <row r="1897" spans="1:4" x14ac:dyDescent="0.2">
      <c r="A1897" s="391">
        <v>45361</v>
      </c>
      <c r="B1897" s="383">
        <v>394.59</v>
      </c>
      <c r="C1897" s="383">
        <v>7</v>
      </c>
      <c r="D1897" s="383" t="s">
        <v>226</v>
      </c>
    </row>
    <row r="1898" spans="1:4" x14ac:dyDescent="0.2">
      <c r="A1898" s="391">
        <v>45362</v>
      </c>
      <c r="B1898" s="383">
        <v>394.96</v>
      </c>
      <c r="C1898" s="383">
        <v>1</v>
      </c>
      <c r="D1898" s="383" t="s">
        <v>220</v>
      </c>
    </row>
    <row r="1899" spans="1:4" x14ac:dyDescent="0.2">
      <c r="A1899" s="391">
        <v>45363</v>
      </c>
      <c r="B1899" s="383">
        <v>396.05</v>
      </c>
      <c r="C1899" s="383">
        <v>2</v>
      </c>
      <c r="D1899" s="383" t="s">
        <v>221</v>
      </c>
    </row>
    <row r="1900" spans="1:4" x14ac:dyDescent="0.2">
      <c r="A1900" s="391">
        <v>45364</v>
      </c>
      <c r="B1900" s="383">
        <v>397.77</v>
      </c>
      <c r="C1900" s="383">
        <v>3</v>
      </c>
      <c r="D1900" s="383" t="s">
        <v>222</v>
      </c>
    </row>
    <row r="1901" spans="1:4" x14ac:dyDescent="0.2">
      <c r="A1901" s="391">
        <v>45365</v>
      </c>
      <c r="B1901" s="383">
        <v>394.15</v>
      </c>
      <c r="C1901" s="383">
        <v>4</v>
      </c>
      <c r="D1901" s="383" t="s">
        <v>223</v>
      </c>
    </row>
    <row r="1902" spans="1:4" x14ac:dyDescent="0.2">
      <c r="A1902" s="391">
        <v>45366</v>
      </c>
      <c r="B1902" s="383">
        <v>394.15</v>
      </c>
      <c r="C1902" s="383">
        <v>5</v>
      </c>
      <c r="D1902" s="383" t="s">
        <v>224</v>
      </c>
    </row>
    <row r="1903" spans="1:4" x14ac:dyDescent="0.2">
      <c r="A1903" s="391">
        <v>45367</v>
      </c>
      <c r="B1903" s="383">
        <v>394.15</v>
      </c>
      <c r="C1903" s="383">
        <v>6</v>
      </c>
      <c r="D1903" s="383" t="s">
        <v>225</v>
      </c>
    </row>
    <row r="1904" spans="1:4" x14ac:dyDescent="0.2">
      <c r="A1904" s="391">
        <v>45368</v>
      </c>
      <c r="B1904" s="383">
        <v>394.15</v>
      </c>
      <c r="C1904" s="383">
        <v>7</v>
      </c>
      <c r="D1904" s="383" t="s">
        <v>226</v>
      </c>
    </row>
    <row r="1905" spans="1:4" x14ac:dyDescent="0.2">
      <c r="A1905" s="391">
        <v>45369</v>
      </c>
      <c r="B1905" s="383">
        <v>394.46</v>
      </c>
      <c r="C1905" s="383">
        <v>1</v>
      </c>
      <c r="D1905" s="383" t="s">
        <v>220</v>
      </c>
    </row>
    <row r="1906" spans="1:4" x14ac:dyDescent="0.2">
      <c r="A1906" s="391">
        <v>45370</v>
      </c>
      <c r="B1906" s="383">
        <v>395.78</v>
      </c>
      <c r="C1906" s="383">
        <v>2</v>
      </c>
      <c r="D1906" s="383" t="s">
        <v>221</v>
      </c>
    </row>
    <row r="1907" spans="1:4" x14ac:dyDescent="0.2">
      <c r="A1907" s="391">
        <v>45371</v>
      </c>
      <c r="B1907" s="383">
        <v>395.25</v>
      </c>
      <c r="C1907" s="383">
        <v>3</v>
      </c>
      <c r="D1907" s="383" t="s">
        <v>222</v>
      </c>
    </row>
    <row r="1908" spans="1:4" x14ac:dyDescent="0.2">
      <c r="A1908" s="391">
        <v>45372</v>
      </c>
      <c r="B1908" s="383">
        <v>393.98</v>
      </c>
      <c r="C1908" s="383">
        <v>4</v>
      </c>
      <c r="D1908" s="383" t="s">
        <v>223</v>
      </c>
    </row>
    <row r="1909" spans="1:4" x14ac:dyDescent="0.2">
      <c r="A1909" s="391">
        <v>45373</v>
      </c>
      <c r="B1909" s="383">
        <v>397.4</v>
      </c>
      <c r="C1909" s="383">
        <v>5</v>
      </c>
      <c r="D1909" s="383" t="s">
        <v>224</v>
      </c>
    </row>
    <row r="1910" spans="1:4" x14ac:dyDescent="0.2">
      <c r="A1910" s="391">
        <v>45374</v>
      </c>
      <c r="B1910" s="383">
        <v>397.4</v>
      </c>
      <c r="C1910" s="383">
        <v>6</v>
      </c>
      <c r="D1910" s="383" t="s">
        <v>225</v>
      </c>
    </row>
    <row r="1911" spans="1:4" x14ac:dyDescent="0.2">
      <c r="A1911" s="391">
        <v>45375</v>
      </c>
      <c r="B1911" s="383">
        <v>397.4</v>
      </c>
      <c r="C1911" s="383">
        <v>7</v>
      </c>
      <c r="D1911" s="383" t="s">
        <v>226</v>
      </c>
    </row>
    <row r="1912" spans="1:4" x14ac:dyDescent="0.2">
      <c r="A1912" s="391">
        <v>45376</v>
      </c>
      <c r="B1912" s="383">
        <v>396.98</v>
      </c>
      <c r="C1912" s="383">
        <v>1</v>
      </c>
      <c r="D1912" s="383" t="s">
        <v>220</v>
      </c>
    </row>
    <row r="1913" spans="1:4" x14ac:dyDescent="0.2">
      <c r="A1913" s="391">
        <v>45377</v>
      </c>
      <c r="B1913" s="383">
        <v>396.43</v>
      </c>
      <c r="C1913" s="383">
        <v>2</v>
      </c>
      <c r="D1913" s="383" t="s">
        <v>221</v>
      </c>
    </row>
    <row r="1914" spans="1:4" x14ac:dyDescent="0.2">
      <c r="A1914" s="391">
        <v>45378</v>
      </c>
      <c r="B1914" s="383">
        <v>394.87</v>
      </c>
      <c r="C1914" s="383">
        <v>3</v>
      </c>
      <c r="D1914" s="383" t="s">
        <v>222</v>
      </c>
    </row>
    <row r="1915" spans="1:4" x14ac:dyDescent="0.2">
      <c r="A1915" s="391">
        <v>45379</v>
      </c>
      <c r="B1915" s="383">
        <v>395.83</v>
      </c>
      <c r="C1915" s="383">
        <v>4</v>
      </c>
      <c r="D1915" s="383" t="s">
        <v>223</v>
      </c>
    </row>
    <row r="1916" spans="1:4" x14ac:dyDescent="0.2">
      <c r="A1916" s="391">
        <v>45380</v>
      </c>
      <c r="B1916" s="383">
        <v>395.83</v>
      </c>
      <c r="C1916" s="383">
        <v>5</v>
      </c>
      <c r="D1916" s="383" t="s">
        <v>224</v>
      </c>
    </row>
    <row r="1917" spans="1:4" x14ac:dyDescent="0.2">
      <c r="A1917" s="391">
        <v>45381</v>
      </c>
      <c r="B1917" s="383">
        <v>395.83</v>
      </c>
      <c r="C1917" s="383">
        <v>6</v>
      </c>
      <c r="D1917" s="383" t="s">
        <v>225</v>
      </c>
    </row>
    <row r="1918" spans="1:4" x14ac:dyDescent="0.2">
      <c r="A1918" s="391">
        <v>45382</v>
      </c>
      <c r="B1918" s="383">
        <v>395.83</v>
      </c>
      <c r="C1918" s="383">
        <v>7</v>
      </c>
      <c r="D1918" s="383" t="s">
        <v>226</v>
      </c>
    </row>
    <row r="1919" spans="1:4" x14ac:dyDescent="0.2">
      <c r="A1919" s="391">
        <v>45383</v>
      </c>
      <c r="B1919" s="383">
        <v>395.83</v>
      </c>
      <c r="C1919" s="383">
        <v>1</v>
      </c>
      <c r="D1919" s="383" t="s">
        <v>220</v>
      </c>
    </row>
    <row r="1920" spans="1:4" x14ac:dyDescent="0.2">
      <c r="A1920" s="391">
        <v>45384</v>
      </c>
      <c r="B1920" s="383">
        <v>395.26</v>
      </c>
      <c r="C1920" s="383">
        <v>2</v>
      </c>
      <c r="D1920" s="383" t="s">
        <v>221</v>
      </c>
    </row>
    <row r="1921" spans="1:4" x14ac:dyDescent="0.2">
      <c r="A1921" s="391">
        <v>45385</v>
      </c>
      <c r="B1921" s="383">
        <v>393.45</v>
      </c>
      <c r="C1921" s="383">
        <v>3</v>
      </c>
      <c r="D1921" s="383" t="s">
        <v>222</v>
      </c>
    </row>
    <row r="1922" spans="1:4" x14ac:dyDescent="0.2">
      <c r="A1922" s="391">
        <v>45386</v>
      </c>
      <c r="B1922" s="383">
        <v>391.6</v>
      </c>
      <c r="C1922" s="383">
        <v>4</v>
      </c>
      <c r="D1922" s="383" t="s">
        <v>223</v>
      </c>
    </row>
    <row r="1923" spans="1:4" x14ac:dyDescent="0.2">
      <c r="A1923" s="391">
        <v>45387</v>
      </c>
      <c r="B1923" s="383">
        <v>390.58</v>
      </c>
      <c r="C1923" s="383">
        <v>5</v>
      </c>
      <c r="D1923" s="383" t="s">
        <v>224</v>
      </c>
    </row>
    <row r="1924" spans="1:4" x14ac:dyDescent="0.2">
      <c r="A1924" s="391">
        <v>45388</v>
      </c>
      <c r="B1924" s="383">
        <v>390.58</v>
      </c>
      <c r="C1924" s="383">
        <v>6</v>
      </c>
      <c r="D1924" s="383" t="s">
        <v>225</v>
      </c>
    </row>
    <row r="1925" spans="1:4" x14ac:dyDescent="0.2">
      <c r="A1925" s="391">
        <v>45389</v>
      </c>
      <c r="B1925" s="383">
        <v>390.58</v>
      </c>
      <c r="C1925" s="383">
        <v>7</v>
      </c>
      <c r="D1925" s="383" t="s">
        <v>226</v>
      </c>
    </row>
    <row r="1926" spans="1:4" x14ac:dyDescent="0.2">
      <c r="A1926" s="391">
        <v>45390</v>
      </c>
      <c r="B1926" s="383">
        <v>390.15</v>
      </c>
      <c r="C1926" s="383">
        <v>1</v>
      </c>
      <c r="D1926" s="383" t="s">
        <v>220</v>
      </c>
    </row>
    <row r="1927" spans="1:4" x14ac:dyDescent="0.2">
      <c r="A1927" s="391">
        <v>45391</v>
      </c>
      <c r="B1927" s="383">
        <v>388.8</v>
      </c>
      <c r="C1927" s="383">
        <v>2</v>
      </c>
      <c r="D1927" s="383" t="s">
        <v>221</v>
      </c>
    </row>
    <row r="1928" spans="1:4" x14ac:dyDescent="0.2">
      <c r="A1928" s="391">
        <v>45392</v>
      </c>
      <c r="B1928" s="383">
        <v>390.39</v>
      </c>
      <c r="C1928" s="383">
        <v>3</v>
      </c>
      <c r="D1928" s="383" t="s">
        <v>222</v>
      </c>
    </row>
    <row r="1929" spans="1:4" x14ac:dyDescent="0.2">
      <c r="A1929" s="391">
        <v>45393</v>
      </c>
      <c r="B1929" s="383">
        <v>390.76</v>
      </c>
      <c r="C1929" s="383">
        <v>4</v>
      </c>
      <c r="D1929" s="383" t="s">
        <v>223</v>
      </c>
    </row>
    <row r="1930" spans="1:4" x14ac:dyDescent="0.2">
      <c r="A1930" s="391">
        <v>45394</v>
      </c>
      <c r="B1930" s="383">
        <v>391.76</v>
      </c>
      <c r="C1930" s="383">
        <v>5</v>
      </c>
      <c r="D1930" s="383" t="s">
        <v>224</v>
      </c>
    </row>
    <row r="1931" spans="1:4" x14ac:dyDescent="0.2">
      <c r="A1931" s="391">
        <v>45395</v>
      </c>
      <c r="B1931" s="383">
        <v>391.76</v>
      </c>
      <c r="C1931" s="383">
        <v>6</v>
      </c>
      <c r="D1931" s="383" t="s">
        <v>225</v>
      </c>
    </row>
    <row r="1932" spans="1:4" x14ac:dyDescent="0.2">
      <c r="A1932" s="391">
        <v>45396</v>
      </c>
      <c r="B1932" s="383">
        <v>391.76</v>
      </c>
      <c r="C1932" s="383">
        <v>7</v>
      </c>
      <c r="D1932" s="383" t="s">
        <v>226</v>
      </c>
    </row>
    <row r="1933" spans="1:4" x14ac:dyDescent="0.2">
      <c r="A1933" s="391">
        <v>45397</v>
      </c>
      <c r="B1933" s="383">
        <v>393.05</v>
      </c>
      <c r="C1933" s="383">
        <v>1</v>
      </c>
      <c r="D1933" s="383" t="s">
        <v>220</v>
      </c>
    </row>
    <row r="1934" spans="1:4" x14ac:dyDescent="0.2">
      <c r="A1934" s="391">
        <v>45398</v>
      </c>
      <c r="B1934" s="383">
        <v>394.88</v>
      </c>
      <c r="C1934" s="383">
        <v>2</v>
      </c>
      <c r="D1934" s="383" t="s">
        <v>221</v>
      </c>
    </row>
    <row r="1935" spans="1:4" x14ac:dyDescent="0.2">
      <c r="A1935" s="391">
        <v>45399</v>
      </c>
      <c r="B1935" s="383">
        <v>393.4</v>
      </c>
      <c r="C1935" s="383">
        <v>3</v>
      </c>
      <c r="D1935" s="383" t="s">
        <v>222</v>
      </c>
    </row>
    <row r="1936" spans="1:4" x14ac:dyDescent="0.2">
      <c r="A1936" s="391">
        <v>45400</v>
      </c>
      <c r="B1936" s="383">
        <v>393.76</v>
      </c>
      <c r="C1936" s="383">
        <v>4</v>
      </c>
      <c r="D1936" s="383" t="s">
        <v>223</v>
      </c>
    </row>
    <row r="1937" spans="1:4" x14ac:dyDescent="0.2">
      <c r="A1937" s="391">
        <v>45401</v>
      </c>
      <c r="B1937" s="383">
        <v>395.06</v>
      </c>
      <c r="C1937" s="383">
        <v>5</v>
      </c>
      <c r="D1937" s="383" t="s">
        <v>224</v>
      </c>
    </row>
    <row r="1938" spans="1:4" x14ac:dyDescent="0.2">
      <c r="A1938" s="391">
        <v>45402</v>
      </c>
      <c r="B1938" s="383">
        <v>395.06</v>
      </c>
      <c r="C1938" s="383">
        <v>6</v>
      </c>
      <c r="D1938" s="383" t="s">
        <v>225</v>
      </c>
    </row>
    <row r="1939" spans="1:4" x14ac:dyDescent="0.2">
      <c r="A1939" s="391">
        <v>45403</v>
      </c>
      <c r="B1939" s="383">
        <v>395.06</v>
      </c>
      <c r="C1939" s="383">
        <v>7</v>
      </c>
      <c r="D1939" s="383" t="s">
        <v>226</v>
      </c>
    </row>
    <row r="1940" spans="1:4" x14ac:dyDescent="0.2">
      <c r="A1940" s="391">
        <v>45404</v>
      </c>
      <c r="B1940" s="383">
        <v>394.83</v>
      </c>
      <c r="C1940" s="383">
        <v>1</v>
      </c>
      <c r="D1940" s="383" t="s">
        <v>220</v>
      </c>
    </row>
    <row r="1941" spans="1:4" x14ac:dyDescent="0.2">
      <c r="A1941" s="391">
        <v>45405</v>
      </c>
      <c r="B1941" s="383">
        <v>394.26</v>
      </c>
      <c r="C1941" s="383">
        <v>2</v>
      </c>
      <c r="D1941" s="383" t="s">
        <v>221</v>
      </c>
    </row>
    <row r="1942" spans="1:4" x14ac:dyDescent="0.2">
      <c r="A1942" s="391">
        <v>45406</v>
      </c>
      <c r="B1942" s="383">
        <v>393.51</v>
      </c>
      <c r="C1942" s="383">
        <v>3</v>
      </c>
      <c r="D1942" s="383" t="s">
        <v>222</v>
      </c>
    </row>
    <row r="1943" spans="1:4" x14ac:dyDescent="0.2">
      <c r="A1943" s="391">
        <v>45407</v>
      </c>
      <c r="B1943" s="383">
        <v>392.92</v>
      </c>
      <c r="C1943" s="383">
        <v>4</v>
      </c>
      <c r="D1943" s="383" t="s">
        <v>223</v>
      </c>
    </row>
    <row r="1944" spans="1:4" x14ac:dyDescent="0.2">
      <c r="A1944" s="391">
        <v>45408</v>
      </c>
      <c r="B1944" s="383">
        <v>392.91</v>
      </c>
      <c r="C1944" s="383">
        <v>5</v>
      </c>
      <c r="D1944" s="383" t="s">
        <v>224</v>
      </c>
    </row>
    <row r="1945" spans="1:4" x14ac:dyDescent="0.2">
      <c r="A1945" s="391">
        <v>45409</v>
      </c>
      <c r="B1945" s="383">
        <v>392.91</v>
      </c>
      <c r="C1945" s="383">
        <v>6</v>
      </c>
      <c r="D1945" s="383" t="s">
        <v>225</v>
      </c>
    </row>
    <row r="1946" spans="1:4" x14ac:dyDescent="0.2">
      <c r="A1946" s="391">
        <v>45410</v>
      </c>
      <c r="B1946" s="383">
        <v>392.91</v>
      </c>
      <c r="C1946" s="383">
        <v>7</v>
      </c>
      <c r="D1946" s="383" t="s">
        <v>226</v>
      </c>
    </row>
    <row r="1947" spans="1:4" x14ac:dyDescent="0.2">
      <c r="A1947" s="391">
        <v>45411</v>
      </c>
      <c r="B1947" s="383">
        <v>391.99</v>
      </c>
      <c r="C1947" s="383">
        <v>1</v>
      </c>
      <c r="D1947" s="383" t="s">
        <v>220</v>
      </c>
    </row>
    <row r="1948" spans="1:4" x14ac:dyDescent="0.2">
      <c r="A1948" s="391">
        <v>45412</v>
      </c>
      <c r="B1948" s="383">
        <v>391.04</v>
      </c>
      <c r="C1948" s="383">
        <v>2</v>
      </c>
      <c r="D1948" s="383" t="s">
        <v>221</v>
      </c>
    </row>
    <row r="1949" spans="1:4" x14ac:dyDescent="0.2">
      <c r="A1949" s="391">
        <v>45413</v>
      </c>
      <c r="B1949" s="383">
        <v>391.04</v>
      </c>
      <c r="C1949" s="383">
        <v>3</v>
      </c>
      <c r="D1949" s="383" t="s">
        <v>222</v>
      </c>
    </row>
    <row r="1950" spans="1:4" x14ac:dyDescent="0.2">
      <c r="A1950" s="391">
        <v>45414</v>
      </c>
      <c r="B1950" s="383">
        <v>389.59</v>
      </c>
      <c r="C1950" s="383">
        <v>4</v>
      </c>
      <c r="D1950" s="383" t="s">
        <v>223</v>
      </c>
    </row>
    <row r="1951" spans="1:4" x14ac:dyDescent="0.2">
      <c r="A1951" s="391">
        <v>45415</v>
      </c>
      <c r="B1951" s="383">
        <v>389.79</v>
      </c>
      <c r="C1951" s="383">
        <v>5</v>
      </c>
      <c r="D1951" s="383" t="s">
        <v>224</v>
      </c>
    </row>
    <row r="1952" spans="1:4" x14ac:dyDescent="0.2">
      <c r="A1952" s="391">
        <v>45416</v>
      </c>
      <c r="B1952" s="383">
        <v>389.79</v>
      </c>
      <c r="C1952" s="383">
        <v>6</v>
      </c>
      <c r="D1952" s="383" t="s">
        <v>225</v>
      </c>
    </row>
    <row r="1953" spans="1:4" x14ac:dyDescent="0.2">
      <c r="A1953" s="391">
        <v>45417</v>
      </c>
      <c r="B1953" s="383">
        <v>389.79</v>
      </c>
      <c r="C1953" s="383">
        <v>7</v>
      </c>
      <c r="D1953" s="383" t="s">
        <v>226</v>
      </c>
    </row>
    <row r="1954" spans="1:4" x14ac:dyDescent="0.2">
      <c r="A1954" s="391">
        <v>45418</v>
      </c>
      <c r="B1954" s="383">
        <v>389.62</v>
      </c>
      <c r="C1954" s="383">
        <v>1</v>
      </c>
      <c r="D1954" s="383" t="s">
        <v>220</v>
      </c>
    </row>
    <row r="1955" spans="1:4" x14ac:dyDescent="0.2">
      <c r="A1955" s="391">
        <v>45419</v>
      </c>
      <c r="B1955" s="383">
        <v>389.06</v>
      </c>
      <c r="C1955" s="383">
        <v>2</v>
      </c>
      <c r="D1955" s="383" t="s">
        <v>221</v>
      </c>
    </row>
    <row r="1956" spans="1:4" x14ac:dyDescent="0.2">
      <c r="A1956" s="391">
        <v>45420</v>
      </c>
      <c r="B1956" s="383">
        <v>389.63</v>
      </c>
      <c r="C1956" s="383">
        <v>3</v>
      </c>
      <c r="D1956" s="383" t="s">
        <v>222</v>
      </c>
    </row>
    <row r="1957" spans="1:4" x14ac:dyDescent="0.2">
      <c r="A1957" s="391">
        <v>45421</v>
      </c>
      <c r="B1957" s="383">
        <v>388.36</v>
      </c>
      <c r="C1957" s="383">
        <v>4</v>
      </c>
      <c r="D1957" s="383" t="s">
        <v>223</v>
      </c>
    </row>
    <row r="1958" spans="1:4" x14ac:dyDescent="0.2">
      <c r="A1958" s="391">
        <v>45422</v>
      </c>
      <c r="B1958" s="383">
        <v>387.78</v>
      </c>
      <c r="C1958" s="383">
        <v>5</v>
      </c>
      <c r="D1958" s="383" t="s">
        <v>224</v>
      </c>
    </row>
    <row r="1959" spans="1:4" x14ac:dyDescent="0.2">
      <c r="A1959" s="391">
        <v>45423</v>
      </c>
      <c r="B1959" s="383">
        <v>387.78</v>
      </c>
      <c r="C1959" s="383">
        <v>6</v>
      </c>
      <c r="D1959" s="383" t="s">
        <v>225</v>
      </c>
    </row>
    <row r="1960" spans="1:4" x14ac:dyDescent="0.2">
      <c r="A1960" s="391">
        <v>45424</v>
      </c>
      <c r="B1960" s="383">
        <v>387.78</v>
      </c>
      <c r="C1960" s="383">
        <v>7</v>
      </c>
      <c r="D1960" s="383" t="s">
        <v>226</v>
      </c>
    </row>
    <row r="1961" spans="1:4" x14ac:dyDescent="0.2">
      <c r="A1961" s="391">
        <v>45425</v>
      </c>
      <c r="B1961" s="383">
        <v>387.34</v>
      </c>
      <c r="C1961" s="383">
        <v>1</v>
      </c>
      <c r="D1961" s="383" t="s">
        <v>220</v>
      </c>
    </row>
    <row r="1962" spans="1:4" x14ac:dyDescent="0.2">
      <c r="A1962" s="391">
        <v>45426</v>
      </c>
      <c r="B1962" s="383">
        <v>386.64</v>
      </c>
      <c r="C1962" s="383">
        <v>2</v>
      </c>
      <c r="D1962" s="383" t="s">
        <v>221</v>
      </c>
    </row>
    <row r="1963" spans="1:4" x14ac:dyDescent="0.2">
      <c r="A1963" s="391">
        <v>45427</v>
      </c>
      <c r="B1963" s="383">
        <v>386.3</v>
      </c>
      <c r="C1963" s="383">
        <v>3</v>
      </c>
      <c r="D1963" s="383" t="s">
        <v>222</v>
      </c>
    </row>
    <row r="1964" spans="1:4" x14ac:dyDescent="0.2">
      <c r="A1964" s="391">
        <v>45428</v>
      </c>
      <c r="B1964" s="383">
        <v>386.16</v>
      </c>
      <c r="C1964" s="383">
        <v>4</v>
      </c>
      <c r="D1964" s="383" t="s">
        <v>223</v>
      </c>
    </row>
    <row r="1965" spans="1:4" x14ac:dyDescent="0.2">
      <c r="A1965" s="391">
        <v>45429</v>
      </c>
      <c r="B1965" s="383">
        <v>387.87</v>
      </c>
      <c r="C1965" s="383">
        <v>5</v>
      </c>
      <c r="D1965" s="383" t="s">
        <v>224</v>
      </c>
    </row>
    <row r="1966" spans="1:4" x14ac:dyDescent="0.2">
      <c r="A1966" s="391">
        <v>45430</v>
      </c>
      <c r="B1966" s="383">
        <v>387.87</v>
      </c>
      <c r="C1966" s="383">
        <v>6</v>
      </c>
      <c r="D1966" s="383" t="s">
        <v>225</v>
      </c>
    </row>
    <row r="1967" spans="1:4" x14ac:dyDescent="0.2">
      <c r="A1967" s="391">
        <v>45431</v>
      </c>
      <c r="B1967" s="383">
        <v>387.87</v>
      </c>
      <c r="C1967" s="383">
        <v>7</v>
      </c>
      <c r="D1967" s="383" t="s">
        <v>226</v>
      </c>
    </row>
    <row r="1968" spans="1:4" x14ac:dyDescent="0.2">
      <c r="A1968" s="391">
        <v>45432</v>
      </c>
      <c r="B1968" s="383">
        <v>387.87</v>
      </c>
      <c r="C1968" s="383">
        <v>1</v>
      </c>
      <c r="D1968" s="383" t="s">
        <v>220</v>
      </c>
    </row>
    <row r="1969" spans="1:4" x14ac:dyDescent="0.2">
      <c r="A1969" s="391">
        <v>45433</v>
      </c>
      <c r="B1969" s="383">
        <v>385.91</v>
      </c>
      <c r="C1969" s="383">
        <v>2</v>
      </c>
      <c r="D1969" s="383" t="s">
        <v>221</v>
      </c>
    </row>
    <row r="1970" spans="1:4" x14ac:dyDescent="0.2">
      <c r="A1970" s="391">
        <v>45434</v>
      </c>
      <c r="B1970" s="383">
        <v>386.15</v>
      </c>
      <c r="C1970" s="383">
        <v>3</v>
      </c>
      <c r="D1970" s="383" t="s">
        <v>222</v>
      </c>
    </row>
    <row r="1971" spans="1:4" x14ac:dyDescent="0.2">
      <c r="A1971" s="391">
        <v>45435</v>
      </c>
      <c r="B1971" s="383">
        <v>387.34</v>
      </c>
      <c r="C1971" s="383">
        <v>4</v>
      </c>
      <c r="D1971" s="383" t="s">
        <v>223</v>
      </c>
    </row>
    <row r="1972" spans="1:4" x14ac:dyDescent="0.2">
      <c r="A1972" s="391">
        <v>45436</v>
      </c>
      <c r="B1972" s="383">
        <v>385.56</v>
      </c>
      <c r="C1972" s="383">
        <v>5</v>
      </c>
      <c r="D1972" s="383" t="s">
        <v>224</v>
      </c>
    </row>
    <row r="1973" spans="1:4" x14ac:dyDescent="0.2">
      <c r="A1973" s="391">
        <v>45437</v>
      </c>
      <c r="B1973" s="383">
        <v>385.56</v>
      </c>
      <c r="C1973" s="383">
        <v>6</v>
      </c>
      <c r="D1973" s="383" t="s">
        <v>225</v>
      </c>
    </row>
    <row r="1974" spans="1:4" x14ac:dyDescent="0.2">
      <c r="A1974" s="391">
        <v>45438</v>
      </c>
      <c r="B1974" s="383">
        <v>385.56</v>
      </c>
      <c r="C1974" s="383">
        <v>7</v>
      </c>
      <c r="D1974" s="383" t="s">
        <v>226</v>
      </c>
    </row>
    <row r="1975" spans="1:4" x14ac:dyDescent="0.2">
      <c r="A1975" s="391">
        <v>45439</v>
      </c>
      <c r="B1975" s="383">
        <v>384.57</v>
      </c>
      <c r="C1975" s="383">
        <v>1</v>
      </c>
      <c r="D1975" s="383" t="s">
        <v>220</v>
      </c>
    </row>
    <row r="1976" spans="1:4" x14ac:dyDescent="0.2">
      <c r="A1976" s="391">
        <v>45440</v>
      </c>
      <c r="B1976" s="383">
        <v>384.57</v>
      </c>
      <c r="C1976" s="383">
        <v>2</v>
      </c>
      <c r="D1976" s="383" t="s">
        <v>221</v>
      </c>
    </row>
    <row r="1977" spans="1:4" x14ac:dyDescent="0.2">
      <c r="A1977" s="391">
        <v>45441</v>
      </c>
      <c r="B1977" s="383">
        <v>384.95</v>
      </c>
      <c r="C1977" s="383">
        <v>3</v>
      </c>
      <c r="D1977" s="383" t="s">
        <v>222</v>
      </c>
    </row>
    <row r="1978" spans="1:4" x14ac:dyDescent="0.2">
      <c r="A1978" s="391">
        <v>45442</v>
      </c>
      <c r="B1978" s="383">
        <v>388.43</v>
      </c>
      <c r="C1978" s="383">
        <v>4</v>
      </c>
      <c r="D1978" s="383" t="s">
        <v>223</v>
      </c>
    </row>
    <row r="1979" spans="1:4" x14ac:dyDescent="0.2">
      <c r="A1979" s="391">
        <v>45443</v>
      </c>
      <c r="B1979" s="383">
        <v>389.48</v>
      </c>
      <c r="C1979" s="383">
        <v>5</v>
      </c>
      <c r="D1979" s="383" t="s">
        <v>224</v>
      </c>
    </row>
    <row r="1980" spans="1:4" x14ac:dyDescent="0.2">
      <c r="A1980" s="391">
        <v>45444</v>
      </c>
      <c r="B1980" s="383">
        <v>389.48</v>
      </c>
      <c r="C1980" s="383">
        <v>6</v>
      </c>
      <c r="D1980" s="383" t="s">
        <v>225</v>
      </c>
    </row>
    <row r="1981" spans="1:4" x14ac:dyDescent="0.2">
      <c r="A1981" s="391">
        <v>45445</v>
      </c>
      <c r="B1981" s="383">
        <v>389.48</v>
      </c>
      <c r="C1981" s="383">
        <v>7</v>
      </c>
      <c r="D1981" s="383" t="s">
        <v>226</v>
      </c>
    </row>
    <row r="1982" spans="1:4" x14ac:dyDescent="0.2">
      <c r="A1982" s="391">
        <v>45446</v>
      </c>
      <c r="B1982" s="383">
        <v>390.16</v>
      </c>
      <c r="C1982" s="383">
        <v>1</v>
      </c>
      <c r="D1982" s="383" t="s">
        <v>220</v>
      </c>
    </row>
    <row r="1983" spans="1:4" x14ac:dyDescent="0.2">
      <c r="A1983" s="391">
        <v>45447</v>
      </c>
      <c r="B1983" s="383">
        <v>391.36</v>
      </c>
      <c r="C1983" s="383">
        <v>2</v>
      </c>
      <c r="D1983" s="383" t="s">
        <v>221</v>
      </c>
    </row>
    <row r="1984" spans="1:4" x14ac:dyDescent="0.2">
      <c r="A1984" s="391">
        <v>45448</v>
      </c>
      <c r="B1984" s="383">
        <v>391.8</v>
      </c>
      <c r="C1984" s="383">
        <v>3</v>
      </c>
      <c r="D1984" s="383" t="s">
        <v>222</v>
      </c>
    </row>
    <row r="1985" spans="1:4" x14ac:dyDescent="0.2">
      <c r="A1985" s="391">
        <v>45449</v>
      </c>
      <c r="B1985" s="383">
        <v>391.88</v>
      </c>
      <c r="C1985" s="383">
        <v>4</v>
      </c>
      <c r="D1985" s="383" t="s">
        <v>223</v>
      </c>
    </row>
    <row r="1986" spans="1:4" x14ac:dyDescent="0.2">
      <c r="A1986" s="391">
        <v>45450</v>
      </c>
      <c r="B1986" s="383">
        <v>389.64</v>
      </c>
      <c r="C1986" s="383">
        <v>5</v>
      </c>
      <c r="D1986" s="383" t="s">
        <v>224</v>
      </c>
    </row>
    <row r="1987" spans="1:4" x14ac:dyDescent="0.2">
      <c r="A1987" s="391">
        <v>45451</v>
      </c>
      <c r="B1987" s="383">
        <v>389.64</v>
      </c>
      <c r="C1987" s="383">
        <v>6</v>
      </c>
      <c r="D1987" s="383" t="s">
        <v>225</v>
      </c>
    </row>
    <row r="1988" spans="1:4" x14ac:dyDescent="0.2">
      <c r="A1988" s="391">
        <v>45452</v>
      </c>
      <c r="B1988" s="383">
        <v>389.64</v>
      </c>
      <c r="C1988" s="383">
        <v>7</v>
      </c>
      <c r="D1988" s="383" t="s">
        <v>226</v>
      </c>
    </row>
    <row r="1989" spans="1:4" x14ac:dyDescent="0.2">
      <c r="A1989" s="391">
        <v>45453</v>
      </c>
      <c r="B1989" s="383">
        <v>393.09</v>
      </c>
      <c r="C1989" s="383">
        <v>1</v>
      </c>
      <c r="D1989" s="383" t="s">
        <v>220</v>
      </c>
    </row>
    <row r="1990" spans="1:4" x14ac:dyDescent="0.2">
      <c r="A1990" s="391">
        <v>45454</v>
      </c>
      <c r="B1990" s="383">
        <v>394.89</v>
      </c>
      <c r="C1990" s="383">
        <v>2</v>
      </c>
      <c r="D1990" s="383" t="s">
        <v>221</v>
      </c>
    </row>
    <row r="1991" spans="1:4" x14ac:dyDescent="0.2">
      <c r="A1991" s="391">
        <v>45455</v>
      </c>
      <c r="B1991" s="383">
        <v>394.66</v>
      </c>
      <c r="C1991" s="383">
        <v>3</v>
      </c>
      <c r="D1991" s="383" t="s">
        <v>222</v>
      </c>
    </row>
    <row r="1992" spans="1:4" x14ac:dyDescent="0.2">
      <c r="A1992" s="391">
        <v>45456</v>
      </c>
      <c r="B1992" s="383">
        <v>395.47</v>
      </c>
      <c r="C1992" s="383">
        <v>4</v>
      </c>
      <c r="D1992" s="383" t="s">
        <v>223</v>
      </c>
    </row>
    <row r="1993" spans="1:4" x14ac:dyDescent="0.2">
      <c r="A1993" s="391">
        <v>45457</v>
      </c>
      <c r="B1993" s="383">
        <v>397.66</v>
      </c>
      <c r="C1993" s="383">
        <v>5</v>
      </c>
      <c r="D1993" s="383" t="s">
        <v>224</v>
      </c>
    </row>
    <row r="1994" spans="1:4" x14ac:dyDescent="0.2">
      <c r="A1994" s="391">
        <v>45458</v>
      </c>
      <c r="B1994" s="383">
        <v>397.66</v>
      </c>
      <c r="C1994" s="383">
        <v>6</v>
      </c>
      <c r="D1994" s="383" t="s">
        <v>225</v>
      </c>
    </row>
    <row r="1995" spans="1:4" x14ac:dyDescent="0.2">
      <c r="A1995" s="391">
        <v>45459</v>
      </c>
      <c r="B1995" s="383">
        <v>397.66</v>
      </c>
      <c r="C1995" s="383">
        <v>7</v>
      </c>
      <c r="D1995" s="383" t="s">
        <v>226</v>
      </c>
    </row>
    <row r="1996" spans="1:4" x14ac:dyDescent="0.2">
      <c r="A1996" s="391">
        <v>45460</v>
      </c>
      <c r="B1996" s="383">
        <v>396.04</v>
      </c>
      <c r="C1996" s="383">
        <v>1</v>
      </c>
      <c r="D1996" s="383" t="s">
        <v>220</v>
      </c>
    </row>
    <row r="1997" spans="1:4" x14ac:dyDescent="0.2">
      <c r="A1997" s="391">
        <v>45461</v>
      </c>
      <c r="B1997" s="383">
        <v>395.85</v>
      </c>
      <c r="C1997" s="383">
        <v>2</v>
      </c>
      <c r="D1997" s="383" t="s">
        <v>221</v>
      </c>
    </row>
    <row r="1998" spans="1:4" x14ac:dyDescent="0.2">
      <c r="A1998" s="391">
        <v>45462</v>
      </c>
      <c r="B1998" s="383">
        <v>395.57</v>
      </c>
      <c r="C1998" s="383">
        <v>3</v>
      </c>
      <c r="D1998" s="383" t="s">
        <v>222</v>
      </c>
    </row>
    <row r="1999" spans="1:4" x14ac:dyDescent="0.2">
      <c r="A1999" s="391">
        <v>45463</v>
      </c>
      <c r="B1999" s="383">
        <v>396.43</v>
      </c>
      <c r="C1999" s="383">
        <v>4</v>
      </c>
      <c r="D1999" s="383" t="s">
        <v>223</v>
      </c>
    </row>
    <row r="2000" spans="1:4" x14ac:dyDescent="0.2">
      <c r="A2000" s="391">
        <v>45464</v>
      </c>
      <c r="B2000" s="383">
        <v>397.62</v>
      </c>
      <c r="C2000" s="383">
        <v>5</v>
      </c>
      <c r="D2000" s="383" t="s">
        <v>224</v>
      </c>
    </row>
    <row r="2001" spans="1:4" x14ac:dyDescent="0.2">
      <c r="A2001" s="391">
        <v>45465</v>
      </c>
      <c r="B2001" s="383">
        <v>397.62</v>
      </c>
      <c r="C2001" s="383">
        <v>6</v>
      </c>
      <c r="D2001" s="383" t="s">
        <v>225</v>
      </c>
    </row>
    <row r="2002" spans="1:4" x14ac:dyDescent="0.2">
      <c r="A2002" s="391">
        <v>45466</v>
      </c>
      <c r="B2002" s="383">
        <v>397.62</v>
      </c>
      <c r="C2002" s="383">
        <v>7</v>
      </c>
      <c r="D2002" s="383" t="s">
        <v>226</v>
      </c>
    </row>
    <row r="2003" spans="1:4" x14ac:dyDescent="0.2">
      <c r="A2003" s="391">
        <v>45467</v>
      </c>
      <c r="B2003" s="383">
        <v>395.49</v>
      </c>
      <c r="C2003" s="383">
        <v>1</v>
      </c>
      <c r="D2003" s="383" t="s">
        <v>220</v>
      </c>
    </row>
    <row r="2004" spans="1:4" x14ac:dyDescent="0.2">
      <c r="A2004" s="391">
        <v>45468</v>
      </c>
      <c r="B2004" s="383">
        <v>394.98</v>
      </c>
      <c r="C2004" s="383">
        <v>2</v>
      </c>
      <c r="D2004" s="383" t="s">
        <v>221</v>
      </c>
    </row>
    <row r="2005" spans="1:4" x14ac:dyDescent="0.2">
      <c r="A2005" s="391">
        <v>45469</v>
      </c>
      <c r="B2005" s="383">
        <v>396.43</v>
      </c>
      <c r="C2005" s="383">
        <v>3</v>
      </c>
      <c r="D2005" s="383" t="s">
        <v>222</v>
      </c>
    </row>
    <row r="2006" spans="1:4" x14ac:dyDescent="0.2">
      <c r="A2006" s="391">
        <v>45470</v>
      </c>
      <c r="B2006" s="383">
        <v>396.59</v>
      </c>
      <c r="C2006" s="383">
        <v>4</v>
      </c>
      <c r="D2006" s="383" t="s">
        <v>223</v>
      </c>
    </row>
    <row r="2007" spans="1:4" x14ac:dyDescent="0.2">
      <c r="A2007" s="391">
        <v>45471</v>
      </c>
      <c r="B2007" s="383">
        <v>395.15</v>
      </c>
      <c r="C2007" s="383">
        <v>5</v>
      </c>
      <c r="D2007" s="383" t="s">
        <v>224</v>
      </c>
    </row>
    <row r="2008" spans="1:4" x14ac:dyDescent="0.2">
      <c r="A2008" s="391">
        <v>45472</v>
      </c>
      <c r="B2008" s="383">
        <v>395.15</v>
      </c>
      <c r="C2008" s="383">
        <v>6</v>
      </c>
      <c r="D2008" s="383" t="s">
        <v>225</v>
      </c>
    </row>
    <row r="2009" spans="1:4" x14ac:dyDescent="0.2">
      <c r="A2009" s="391">
        <v>45473</v>
      </c>
      <c r="B2009" s="383">
        <v>395.15</v>
      </c>
      <c r="C2009" s="383">
        <v>7</v>
      </c>
      <c r="D2009" s="383" t="s">
        <v>226</v>
      </c>
    </row>
    <row r="2010" spans="1:4" x14ac:dyDescent="0.2">
      <c r="A2010" s="391">
        <v>45474</v>
      </c>
      <c r="B2010" s="383">
        <v>393.39</v>
      </c>
      <c r="C2010" s="383">
        <v>1</v>
      </c>
      <c r="D2010" s="383" t="s">
        <v>220</v>
      </c>
    </row>
    <row r="2011" spans="1:4" x14ac:dyDescent="0.2">
      <c r="A2011" s="391">
        <v>45475</v>
      </c>
      <c r="B2011" s="383">
        <v>395.68</v>
      </c>
      <c r="C2011" s="383">
        <v>2</v>
      </c>
      <c r="D2011" s="383" t="s">
        <v>221</v>
      </c>
    </row>
    <row r="2012" spans="1:4" x14ac:dyDescent="0.2">
      <c r="A2012" s="391">
        <v>45476</v>
      </c>
      <c r="B2012" s="383">
        <v>394.85</v>
      </c>
      <c r="C2012" s="383">
        <v>3</v>
      </c>
      <c r="D2012" s="383" t="s">
        <v>222</v>
      </c>
    </row>
    <row r="2013" spans="1:4" x14ac:dyDescent="0.2">
      <c r="A2013" s="391">
        <v>45477</v>
      </c>
      <c r="B2013" s="383">
        <v>393.62</v>
      </c>
      <c r="C2013" s="383">
        <v>4</v>
      </c>
      <c r="D2013" s="383" t="s">
        <v>223</v>
      </c>
    </row>
    <row r="2014" spans="1:4" x14ac:dyDescent="0.2">
      <c r="A2014" s="391">
        <v>45478</v>
      </c>
      <c r="B2014" s="383">
        <v>392.69</v>
      </c>
      <c r="C2014" s="383">
        <v>5</v>
      </c>
      <c r="D2014" s="383" t="s">
        <v>224</v>
      </c>
    </row>
    <row r="2015" spans="1:4" x14ac:dyDescent="0.2">
      <c r="A2015" s="391">
        <v>45479</v>
      </c>
      <c r="B2015" s="383">
        <v>392.69</v>
      </c>
      <c r="C2015" s="383">
        <v>6</v>
      </c>
      <c r="D2015" s="383" t="s">
        <v>225</v>
      </c>
    </row>
    <row r="2016" spans="1:4" x14ac:dyDescent="0.2">
      <c r="A2016" s="391">
        <v>45480</v>
      </c>
      <c r="B2016" s="383">
        <v>392.69</v>
      </c>
      <c r="C2016" s="383">
        <v>7</v>
      </c>
      <c r="D2016" s="383" t="s">
        <v>226</v>
      </c>
    </row>
    <row r="2017" spans="1:4" x14ac:dyDescent="0.2">
      <c r="A2017" s="391">
        <v>45481</v>
      </c>
      <c r="B2017" s="383">
        <v>393.77</v>
      </c>
      <c r="C2017" s="383">
        <v>1</v>
      </c>
      <c r="D2017" s="383" t="s">
        <v>220</v>
      </c>
    </row>
    <row r="2018" spans="1:4" x14ac:dyDescent="0.2">
      <c r="A2018" s="391">
        <v>45482</v>
      </c>
      <c r="B2018" s="383">
        <v>396.2</v>
      </c>
      <c r="C2018" s="383">
        <v>2</v>
      </c>
      <c r="D2018" s="383" t="s">
        <v>221</v>
      </c>
    </row>
    <row r="2019" spans="1:4" x14ac:dyDescent="0.2">
      <c r="A2019" s="391">
        <v>45483</v>
      </c>
      <c r="B2019" s="383">
        <v>393.28</v>
      </c>
      <c r="C2019" s="383">
        <v>3</v>
      </c>
      <c r="D2019" s="383" t="s">
        <v>222</v>
      </c>
    </row>
    <row r="2020" spans="1:4" x14ac:dyDescent="0.2">
      <c r="A2020" s="391">
        <v>45484</v>
      </c>
      <c r="B2020" s="383">
        <v>393.9</v>
      </c>
      <c r="C2020" s="383">
        <v>4</v>
      </c>
      <c r="D2020" s="383" t="s">
        <v>223</v>
      </c>
    </row>
    <row r="2021" spans="1:4" x14ac:dyDescent="0.2">
      <c r="A2021" s="391">
        <v>45485</v>
      </c>
      <c r="B2021" s="383">
        <v>392.92</v>
      </c>
      <c r="C2021" s="383">
        <v>5</v>
      </c>
      <c r="D2021" s="383" t="s">
        <v>224</v>
      </c>
    </row>
    <row r="2022" spans="1:4" x14ac:dyDescent="0.2">
      <c r="A2022" s="391">
        <v>45486</v>
      </c>
      <c r="B2022" s="383">
        <v>392.92</v>
      </c>
      <c r="C2022" s="383">
        <v>6</v>
      </c>
      <c r="D2022" s="383" t="s">
        <v>225</v>
      </c>
    </row>
    <row r="2023" spans="1:4" x14ac:dyDescent="0.2">
      <c r="A2023" s="391">
        <v>45487</v>
      </c>
      <c r="B2023" s="383">
        <v>392.92</v>
      </c>
      <c r="C2023" s="383">
        <v>7</v>
      </c>
      <c r="D2023" s="383" t="s">
        <v>226</v>
      </c>
    </row>
    <row r="2024" spans="1:4" x14ac:dyDescent="0.2">
      <c r="A2024" s="391">
        <v>45488</v>
      </c>
      <c r="B2024" s="383">
        <v>391.3</v>
      </c>
      <c r="C2024" s="383">
        <v>1</v>
      </c>
      <c r="D2024" s="383" t="s">
        <v>220</v>
      </c>
    </row>
    <row r="2025" spans="1:4" x14ac:dyDescent="0.2">
      <c r="A2025" s="391">
        <v>45489</v>
      </c>
      <c r="B2025" s="383">
        <v>391.4</v>
      </c>
      <c r="C2025" s="383">
        <v>2</v>
      </c>
      <c r="D2025" s="383" t="s">
        <v>221</v>
      </c>
    </row>
    <row r="2026" spans="1:4" x14ac:dyDescent="0.2">
      <c r="A2026" s="391">
        <v>45490</v>
      </c>
      <c r="B2026" s="383">
        <v>390.9</v>
      </c>
      <c r="C2026" s="383">
        <v>3</v>
      </c>
      <c r="D2026" s="383" t="s">
        <v>222</v>
      </c>
    </row>
    <row r="2027" spans="1:4" x14ac:dyDescent="0.2">
      <c r="A2027" s="391">
        <v>45491</v>
      </c>
      <c r="B2027" s="383">
        <v>390.04</v>
      </c>
      <c r="C2027" s="383">
        <v>4</v>
      </c>
      <c r="D2027" s="383" t="s">
        <v>223</v>
      </c>
    </row>
    <row r="2028" spans="1:4" x14ac:dyDescent="0.2">
      <c r="A2028" s="391">
        <v>45492</v>
      </c>
      <c r="B2028" s="383">
        <v>391.11</v>
      </c>
      <c r="C2028" s="383">
        <v>5</v>
      </c>
      <c r="D2028" s="383" t="s">
        <v>224</v>
      </c>
    </row>
    <row r="2029" spans="1:4" x14ac:dyDescent="0.2">
      <c r="A2029" s="391">
        <v>45493</v>
      </c>
      <c r="B2029" s="383">
        <v>391.11</v>
      </c>
      <c r="C2029" s="383">
        <v>6</v>
      </c>
      <c r="D2029" s="383" t="s">
        <v>225</v>
      </c>
    </row>
    <row r="2030" spans="1:4" x14ac:dyDescent="0.2">
      <c r="A2030" s="391">
        <v>45494</v>
      </c>
      <c r="B2030" s="383">
        <v>391.11</v>
      </c>
      <c r="C2030" s="383">
        <v>7</v>
      </c>
      <c r="D2030" s="383" t="s">
        <v>226</v>
      </c>
    </row>
    <row r="2031" spans="1:4" x14ac:dyDescent="0.2">
      <c r="A2031" s="391">
        <v>45495</v>
      </c>
      <c r="B2031" s="383">
        <v>390.06</v>
      </c>
      <c r="C2031" s="383">
        <v>1</v>
      </c>
      <c r="D2031" s="383" t="s">
        <v>220</v>
      </c>
    </row>
    <row r="2032" spans="1:4" x14ac:dyDescent="0.2">
      <c r="A2032" s="391">
        <v>45496</v>
      </c>
      <c r="B2032" s="383">
        <v>390.17</v>
      </c>
      <c r="C2032" s="383">
        <v>2</v>
      </c>
      <c r="D2032" s="383" t="s">
        <v>221</v>
      </c>
    </row>
    <row r="2033" spans="1:4" x14ac:dyDescent="0.2">
      <c r="A2033" s="391">
        <v>45497</v>
      </c>
      <c r="B2033" s="383">
        <v>391.96</v>
      </c>
      <c r="C2033" s="383">
        <v>3</v>
      </c>
      <c r="D2033" s="383" t="s">
        <v>222</v>
      </c>
    </row>
    <row r="2034" spans="1:4" x14ac:dyDescent="0.2">
      <c r="A2034" s="391">
        <v>45498</v>
      </c>
      <c r="B2034" s="383">
        <v>393.61</v>
      </c>
      <c r="C2034" s="383">
        <v>4</v>
      </c>
      <c r="D2034" s="383" t="s">
        <v>223</v>
      </c>
    </row>
    <row r="2035" spans="1:4" x14ac:dyDescent="0.2">
      <c r="A2035" s="391">
        <v>45499</v>
      </c>
      <c r="B2035" s="383">
        <v>391.77</v>
      </c>
      <c r="C2035" s="383">
        <v>5</v>
      </c>
      <c r="D2035" s="383" t="s">
        <v>224</v>
      </c>
    </row>
    <row r="2036" spans="1:4" x14ac:dyDescent="0.2">
      <c r="A2036" s="391">
        <v>45500</v>
      </c>
      <c r="B2036" s="383">
        <v>391.77</v>
      </c>
      <c r="C2036" s="383">
        <v>6</v>
      </c>
      <c r="D2036" s="383" t="s">
        <v>225</v>
      </c>
    </row>
    <row r="2037" spans="1:4" x14ac:dyDescent="0.2">
      <c r="A2037" s="391">
        <v>45501</v>
      </c>
      <c r="B2037" s="383">
        <v>391.77</v>
      </c>
      <c r="C2037" s="383">
        <v>7</v>
      </c>
      <c r="D2037" s="383" t="s">
        <v>226</v>
      </c>
    </row>
    <row r="2038" spans="1:4" x14ac:dyDescent="0.2">
      <c r="A2038" s="391">
        <v>45502</v>
      </c>
      <c r="B2038" s="383">
        <v>391.27</v>
      </c>
      <c r="C2038" s="383">
        <v>1</v>
      </c>
      <c r="D2038" s="383" t="s">
        <v>220</v>
      </c>
    </row>
    <row r="2039" spans="1:4" x14ac:dyDescent="0.2">
      <c r="A2039" s="391">
        <v>45503</v>
      </c>
      <c r="B2039" s="383">
        <v>394.23</v>
      </c>
      <c r="C2039" s="383">
        <v>2</v>
      </c>
      <c r="D2039" s="383" t="s">
        <v>221</v>
      </c>
    </row>
    <row r="2040" spans="1:4" x14ac:dyDescent="0.2">
      <c r="A2040" s="391">
        <v>45504</v>
      </c>
      <c r="B2040" s="383">
        <v>395.7</v>
      </c>
      <c r="C2040" s="383">
        <v>3</v>
      </c>
      <c r="D2040" s="383" t="s">
        <v>222</v>
      </c>
    </row>
    <row r="2041" spans="1:4" x14ac:dyDescent="0.2">
      <c r="A2041" s="391">
        <v>45505</v>
      </c>
      <c r="B2041" s="383">
        <v>395.94</v>
      </c>
      <c r="C2041" s="383">
        <v>4</v>
      </c>
      <c r="D2041" s="383" t="s">
        <v>223</v>
      </c>
    </row>
    <row r="2042" spans="1:4" x14ac:dyDescent="0.2">
      <c r="A2042" s="391">
        <v>45506</v>
      </c>
      <c r="B2042" s="383">
        <v>396.79</v>
      </c>
      <c r="C2042" s="383">
        <v>5</v>
      </c>
      <c r="D2042" s="383" t="s">
        <v>224</v>
      </c>
    </row>
    <row r="2043" spans="1:4" x14ac:dyDescent="0.2">
      <c r="A2043" s="391">
        <v>45507</v>
      </c>
      <c r="B2043" s="383">
        <v>396.79</v>
      </c>
      <c r="C2043" s="383">
        <v>6</v>
      </c>
      <c r="D2043" s="383" t="s">
        <v>225</v>
      </c>
    </row>
    <row r="2044" spans="1:4" x14ac:dyDescent="0.2">
      <c r="A2044" s="391">
        <v>45508</v>
      </c>
      <c r="B2044" s="383">
        <v>396.79</v>
      </c>
      <c r="C2044" s="383">
        <v>7</v>
      </c>
      <c r="D2044" s="383" t="s">
        <v>226</v>
      </c>
    </row>
    <row r="2045" spans="1:4" x14ac:dyDescent="0.2">
      <c r="A2045" s="391">
        <v>45509</v>
      </c>
      <c r="B2045" s="383">
        <v>398.5</v>
      </c>
      <c r="C2045" s="383">
        <v>1</v>
      </c>
      <c r="D2045" s="383" t="s">
        <v>220</v>
      </c>
    </row>
    <row r="2046" spans="1:4" x14ac:dyDescent="0.2">
      <c r="A2046" s="391">
        <v>45510</v>
      </c>
      <c r="B2046" s="383">
        <v>397.24</v>
      </c>
      <c r="C2046" s="383">
        <v>2</v>
      </c>
      <c r="D2046" s="383" t="s">
        <v>221</v>
      </c>
    </row>
    <row r="2047" spans="1:4" x14ac:dyDescent="0.2">
      <c r="A2047" s="391">
        <v>45511</v>
      </c>
      <c r="B2047" s="383">
        <v>398.48</v>
      </c>
      <c r="C2047" s="383">
        <v>3</v>
      </c>
      <c r="D2047" s="383" t="s">
        <v>222</v>
      </c>
    </row>
    <row r="2048" spans="1:4" x14ac:dyDescent="0.2">
      <c r="A2048" s="391">
        <v>45512</v>
      </c>
      <c r="B2048" s="383">
        <v>397.19</v>
      </c>
      <c r="C2048" s="383">
        <v>4</v>
      </c>
      <c r="D2048" s="383" t="s">
        <v>223</v>
      </c>
    </row>
    <row r="2049" spans="1:4" x14ac:dyDescent="0.2">
      <c r="A2049" s="391">
        <v>45513</v>
      </c>
      <c r="B2049" s="383">
        <v>395.57</v>
      </c>
      <c r="C2049" s="383">
        <v>5</v>
      </c>
      <c r="D2049" s="383" t="s">
        <v>224</v>
      </c>
    </row>
    <row r="2050" spans="1:4" x14ac:dyDescent="0.2">
      <c r="A2050" s="391">
        <v>45514</v>
      </c>
      <c r="B2050" s="383">
        <v>395.57</v>
      </c>
      <c r="C2050" s="383">
        <v>6</v>
      </c>
      <c r="D2050" s="383" t="s">
        <v>225</v>
      </c>
    </row>
    <row r="2051" spans="1:4" x14ac:dyDescent="0.2">
      <c r="A2051" s="391">
        <v>45515</v>
      </c>
      <c r="B2051" s="383">
        <v>395.57</v>
      </c>
      <c r="C2051" s="383">
        <v>7</v>
      </c>
      <c r="D2051" s="383" t="s">
        <v>226</v>
      </c>
    </row>
    <row r="2052" spans="1:4" x14ac:dyDescent="0.2">
      <c r="A2052" s="391">
        <v>45516</v>
      </c>
      <c r="B2052" s="383">
        <v>393.97</v>
      </c>
      <c r="C2052" s="383">
        <v>1</v>
      </c>
      <c r="D2052" s="383" t="s">
        <v>220</v>
      </c>
    </row>
    <row r="2053" spans="1:4" x14ac:dyDescent="0.2">
      <c r="A2053" s="391">
        <v>45517</v>
      </c>
      <c r="B2053" s="383">
        <v>393.49</v>
      </c>
      <c r="C2053" s="383">
        <v>2</v>
      </c>
      <c r="D2053" s="383" t="s">
        <v>221</v>
      </c>
    </row>
    <row r="2054" spans="1:4" x14ac:dyDescent="0.2">
      <c r="A2054" s="391">
        <v>45518</v>
      </c>
      <c r="B2054" s="383">
        <v>394.27</v>
      </c>
      <c r="C2054" s="383">
        <v>3</v>
      </c>
      <c r="D2054" s="383" t="s">
        <v>222</v>
      </c>
    </row>
    <row r="2055" spans="1:4" x14ac:dyDescent="0.2">
      <c r="A2055" s="391">
        <v>45519</v>
      </c>
      <c r="B2055" s="383">
        <v>394.66</v>
      </c>
      <c r="C2055" s="383">
        <v>4</v>
      </c>
      <c r="D2055" s="383" t="s">
        <v>223</v>
      </c>
    </row>
    <row r="2056" spans="1:4" x14ac:dyDescent="0.2">
      <c r="A2056" s="391">
        <v>45520</v>
      </c>
      <c r="B2056" s="383">
        <v>395.75</v>
      </c>
      <c r="C2056" s="383">
        <v>5</v>
      </c>
      <c r="D2056" s="383" t="s">
        <v>224</v>
      </c>
    </row>
    <row r="2057" spans="1:4" x14ac:dyDescent="0.2">
      <c r="A2057" s="391">
        <v>45521</v>
      </c>
      <c r="B2057" s="383">
        <v>395.75</v>
      </c>
      <c r="C2057" s="383">
        <v>6</v>
      </c>
      <c r="D2057" s="383" t="s">
        <v>225</v>
      </c>
    </row>
    <row r="2058" spans="1:4" x14ac:dyDescent="0.2">
      <c r="A2058" s="391">
        <v>45522</v>
      </c>
      <c r="B2058" s="383">
        <v>395.75</v>
      </c>
      <c r="C2058" s="383">
        <v>7</v>
      </c>
      <c r="D2058" s="383" t="s">
        <v>226</v>
      </c>
    </row>
    <row r="2059" spans="1:4" x14ac:dyDescent="0.2">
      <c r="A2059" s="391">
        <v>45523</v>
      </c>
      <c r="B2059" s="383">
        <v>395.75</v>
      </c>
      <c r="C2059" s="383">
        <v>1</v>
      </c>
      <c r="D2059" s="383" t="s">
        <v>220</v>
      </c>
    </row>
    <row r="2060" spans="1:4" x14ac:dyDescent="0.2">
      <c r="A2060" s="391">
        <v>45524</v>
      </c>
      <c r="B2060" s="383">
        <v>395.75</v>
      </c>
      <c r="C2060" s="383">
        <v>2</v>
      </c>
      <c r="D2060" s="383" t="s">
        <v>221</v>
      </c>
    </row>
    <row r="2061" spans="1:4" x14ac:dyDescent="0.2">
      <c r="A2061" s="391">
        <v>45525</v>
      </c>
      <c r="B2061" s="383">
        <v>392.9</v>
      </c>
      <c r="C2061" s="383">
        <v>3</v>
      </c>
      <c r="D2061" s="383" t="s">
        <v>222</v>
      </c>
    </row>
    <row r="2062" spans="1:4" x14ac:dyDescent="0.2">
      <c r="A2062" s="391">
        <v>45526</v>
      </c>
      <c r="B2062" s="383">
        <v>393.94</v>
      </c>
      <c r="C2062" s="383">
        <v>4</v>
      </c>
      <c r="D2062" s="383" t="s">
        <v>223</v>
      </c>
    </row>
    <row r="2063" spans="1:4" x14ac:dyDescent="0.2">
      <c r="A2063" s="391">
        <v>45527</v>
      </c>
      <c r="B2063" s="383">
        <v>393.73</v>
      </c>
      <c r="C2063" s="383">
        <v>5</v>
      </c>
      <c r="D2063" s="383" t="s">
        <v>224</v>
      </c>
    </row>
    <row r="2064" spans="1:4" x14ac:dyDescent="0.2">
      <c r="A2064" s="391">
        <v>45528</v>
      </c>
      <c r="B2064" s="383">
        <v>393.73</v>
      </c>
      <c r="C2064" s="383">
        <v>6</v>
      </c>
      <c r="D2064" s="383" t="s">
        <v>225</v>
      </c>
    </row>
    <row r="2065" spans="1:4" x14ac:dyDescent="0.2">
      <c r="A2065" s="391">
        <v>45529</v>
      </c>
      <c r="B2065" s="383">
        <v>393.73</v>
      </c>
      <c r="C2065" s="383">
        <v>7</v>
      </c>
      <c r="D2065" s="383" t="s">
        <v>226</v>
      </c>
    </row>
    <row r="2066" spans="1:4" x14ac:dyDescent="0.2">
      <c r="A2066" s="391">
        <v>45530</v>
      </c>
      <c r="B2066" s="383">
        <v>395.02</v>
      </c>
      <c r="C2066" s="383">
        <v>1</v>
      </c>
      <c r="D2066" s="383" t="s">
        <v>220</v>
      </c>
    </row>
    <row r="2067" spans="1:4" x14ac:dyDescent="0.2">
      <c r="A2067" s="391">
        <v>45531</v>
      </c>
      <c r="B2067" s="383">
        <v>394.15</v>
      </c>
      <c r="C2067" s="383">
        <v>2</v>
      </c>
      <c r="D2067" s="383" t="s">
        <v>221</v>
      </c>
    </row>
    <row r="2068" spans="1:4" x14ac:dyDescent="0.2">
      <c r="A2068" s="391">
        <v>45532</v>
      </c>
      <c r="B2068" s="383">
        <v>393.47</v>
      </c>
      <c r="C2068" s="383">
        <v>3</v>
      </c>
      <c r="D2068" s="383" t="s">
        <v>222</v>
      </c>
    </row>
    <row r="2069" spans="1:4" x14ac:dyDescent="0.2">
      <c r="A2069" s="391">
        <v>45533</v>
      </c>
      <c r="B2069" s="383">
        <v>392.88</v>
      </c>
      <c r="C2069" s="383">
        <v>4</v>
      </c>
      <c r="D2069" s="383" t="s">
        <v>223</v>
      </c>
    </row>
    <row r="2070" spans="1:4" x14ac:dyDescent="0.2">
      <c r="A2070" s="391">
        <v>45534</v>
      </c>
      <c r="B2070" s="383">
        <v>392.61</v>
      </c>
      <c r="C2070" s="383">
        <v>5</v>
      </c>
      <c r="D2070" s="383" t="s">
        <v>224</v>
      </c>
    </row>
    <row r="2071" spans="1:4" x14ac:dyDescent="0.2">
      <c r="A2071" s="391">
        <v>45535</v>
      </c>
      <c r="B2071" s="383">
        <v>392.61</v>
      </c>
      <c r="C2071" s="383">
        <v>6</v>
      </c>
      <c r="D2071" s="383" t="s">
        <v>225</v>
      </c>
    </row>
    <row r="2072" spans="1:4" x14ac:dyDescent="0.2">
      <c r="A2072" s="391">
        <v>45536</v>
      </c>
      <c r="B2072" s="383">
        <v>392.61</v>
      </c>
      <c r="C2072" s="383">
        <v>7</v>
      </c>
      <c r="D2072" s="383" t="s">
        <v>226</v>
      </c>
    </row>
    <row r="2073" spans="1:4" x14ac:dyDescent="0.2">
      <c r="A2073" s="391">
        <v>45537</v>
      </c>
      <c r="B2073" s="383">
        <v>392.75</v>
      </c>
      <c r="C2073" s="383">
        <v>1</v>
      </c>
      <c r="D2073" s="383" t="s">
        <v>220</v>
      </c>
    </row>
    <row r="2074" spans="1:4" x14ac:dyDescent="0.2">
      <c r="A2074" s="391">
        <v>45538</v>
      </c>
      <c r="B2074" s="383">
        <v>392.89</v>
      </c>
      <c r="C2074" s="383">
        <v>2</v>
      </c>
      <c r="D2074" s="383" t="s">
        <v>221</v>
      </c>
    </row>
    <row r="2075" spans="1:4" x14ac:dyDescent="0.2">
      <c r="A2075" s="391">
        <v>45539</v>
      </c>
      <c r="B2075" s="383">
        <v>393.84</v>
      </c>
      <c r="C2075" s="383">
        <v>3</v>
      </c>
      <c r="D2075" s="383" t="s">
        <v>222</v>
      </c>
    </row>
    <row r="2076" spans="1:4" x14ac:dyDescent="0.2">
      <c r="A2076" s="391">
        <v>45540</v>
      </c>
      <c r="B2076" s="383">
        <v>392.93</v>
      </c>
      <c r="C2076" s="383">
        <v>4</v>
      </c>
      <c r="D2076" s="383" t="s">
        <v>223</v>
      </c>
    </row>
    <row r="2077" spans="1:4" x14ac:dyDescent="0.2">
      <c r="A2077" s="391">
        <v>45541</v>
      </c>
      <c r="B2077" s="383">
        <v>394.02</v>
      </c>
      <c r="C2077" s="383">
        <v>5</v>
      </c>
      <c r="D2077" s="383" t="s">
        <v>224</v>
      </c>
    </row>
    <row r="2078" spans="1:4" x14ac:dyDescent="0.2">
      <c r="A2078" s="391">
        <v>45542</v>
      </c>
      <c r="B2078" s="383">
        <v>394.02</v>
      </c>
      <c r="C2078" s="383">
        <v>6</v>
      </c>
      <c r="D2078" s="383" t="s">
        <v>225</v>
      </c>
    </row>
    <row r="2079" spans="1:4" x14ac:dyDescent="0.2">
      <c r="A2079" s="391">
        <v>45543</v>
      </c>
      <c r="B2079" s="383">
        <v>394.02</v>
      </c>
      <c r="C2079" s="383">
        <v>7</v>
      </c>
      <c r="D2079" s="383" t="s">
        <v>226</v>
      </c>
    </row>
    <row r="2080" spans="1:4" x14ac:dyDescent="0.2">
      <c r="A2080" s="391">
        <v>45544</v>
      </c>
      <c r="B2080" s="383">
        <v>394.88</v>
      </c>
      <c r="C2080" s="383">
        <v>1</v>
      </c>
      <c r="D2080" s="383" t="s">
        <v>220</v>
      </c>
    </row>
    <row r="2081" spans="1:4" x14ac:dyDescent="0.2">
      <c r="A2081" s="391">
        <v>45545</v>
      </c>
      <c r="B2081" s="383">
        <v>397.16</v>
      </c>
      <c r="C2081" s="383">
        <v>2</v>
      </c>
      <c r="D2081" s="383" t="s">
        <v>221</v>
      </c>
    </row>
    <row r="2082" spans="1:4" x14ac:dyDescent="0.2">
      <c r="A2082" s="391">
        <v>45546</v>
      </c>
      <c r="B2082" s="383">
        <v>396.55</v>
      </c>
      <c r="C2082" s="383">
        <v>3</v>
      </c>
      <c r="D2082" s="383" t="s">
        <v>222</v>
      </c>
    </row>
    <row r="2083" spans="1:4" x14ac:dyDescent="0.2">
      <c r="A2083" s="391">
        <v>45547</v>
      </c>
      <c r="B2083" s="383">
        <v>396.48</v>
      </c>
      <c r="C2083" s="383">
        <v>4</v>
      </c>
      <c r="D2083" s="383" t="s">
        <v>223</v>
      </c>
    </row>
    <row r="2084" spans="1:4" x14ac:dyDescent="0.2">
      <c r="A2084" s="391">
        <v>45548</v>
      </c>
      <c r="B2084" s="383">
        <v>395.32</v>
      </c>
      <c r="C2084" s="383">
        <v>5</v>
      </c>
      <c r="D2084" s="383" t="s">
        <v>224</v>
      </c>
    </row>
    <row r="2085" spans="1:4" x14ac:dyDescent="0.2">
      <c r="A2085" s="391">
        <v>45549</v>
      </c>
      <c r="B2085" s="383">
        <v>395.32</v>
      </c>
      <c r="C2085" s="383">
        <v>6</v>
      </c>
      <c r="D2085" s="383" t="s">
        <v>225</v>
      </c>
    </row>
    <row r="2086" spans="1:4" x14ac:dyDescent="0.2">
      <c r="A2086" s="391">
        <v>45550</v>
      </c>
      <c r="B2086" s="383">
        <v>395.32</v>
      </c>
      <c r="C2086" s="383">
        <v>7</v>
      </c>
      <c r="D2086" s="383" t="s">
        <v>226</v>
      </c>
    </row>
    <row r="2087" spans="1:4" x14ac:dyDescent="0.2">
      <c r="A2087" s="391">
        <v>45551</v>
      </c>
      <c r="B2087" s="383">
        <v>393.98</v>
      </c>
      <c r="C2087" s="383">
        <v>1</v>
      </c>
      <c r="D2087" s="383" t="s">
        <v>220</v>
      </c>
    </row>
    <row r="2088" spans="1:4" x14ac:dyDescent="0.2">
      <c r="A2088" s="391">
        <v>45552</v>
      </c>
      <c r="B2088" s="383">
        <v>394.27</v>
      </c>
      <c r="C2088" s="383">
        <v>2</v>
      </c>
      <c r="D2088" s="383" t="s">
        <v>221</v>
      </c>
    </row>
    <row r="2089" spans="1:4" x14ac:dyDescent="0.2">
      <c r="A2089" s="391">
        <v>45553</v>
      </c>
      <c r="B2089" s="383">
        <v>394.47</v>
      </c>
      <c r="C2089" s="383">
        <v>3</v>
      </c>
      <c r="D2089" s="383" t="s">
        <v>222</v>
      </c>
    </row>
    <row r="2090" spans="1:4" x14ac:dyDescent="0.2">
      <c r="A2090" s="391">
        <v>45554</v>
      </c>
      <c r="B2090" s="383">
        <v>394.7</v>
      </c>
      <c r="C2090" s="383">
        <v>4</v>
      </c>
      <c r="D2090" s="383" t="s">
        <v>223</v>
      </c>
    </row>
    <row r="2091" spans="1:4" x14ac:dyDescent="0.2">
      <c r="A2091" s="391">
        <v>45555</v>
      </c>
      <c r="B2091" s="383">
        <v>394.39</v>
      </c>
      <c r="C2091" s="383">
        <v>5</v>
      </c>
      <c r="D2091" s="383" t="s">
        <v>224</v>
      </c>
    </row>
    <row r="2092" spans="1:4" x14ac:dyDescent="0.2">
      <c r="A2092" s="391">
        <v>45556</v>
      </c>
      <c r="B2092" s="383">
        <v>394.39</v>
      </c>
      <c r="C2092" s="383">
        <v>6</v>
      </c>
      <c r="D2092" s="383" t="s">
        <v>225</v>
      </c>
    </row>
    <row r="2093" spans="1:4" x14ac:dyDescent="0.2">
      <c r="A2093" s="391">
        <v>45557</v>
      </c>
      <c r="B2093" s="383">
        <v>394.39</v>
      </c>
      <c r="C2093" s="383">
        <v>7</v>
      </c>
      <c r="D2093" s="383" t="s">
        <v>226</v>
      </c>
    </row>
    <row r="2094" spans="1:4" x14ac:dyDescent="0.2">
      <c r="A2094" s="391">
        <v>45558</v>
      </c>
      <c r="B2094" s="383">
        <v>394.46</v>
      </c>
      <c r="C2094" s="383">
        <v>1</v>
      </c>
      <c r="D2094" s="383" t="s">
        <v>220</v>
      </c>
    </row>
    <row r="2095" spans="1:4" x14ac:dyDescent="0.2">
      <c r="A2095" s="391">
        <v>45559</v>
      </c>
      <c r="B2095" s="383">
        <v>394.91</v>
      </c>
      <c r="C2095" s="383">
        <v>2</v>
      </c>
      <c r="D2095" s="383" t="s">
        <v>221</v>
      </c>
    </row>
    <row r="2096" spans="1:4" x14ac:dyDescent="0.2">
      <c r="A2096" s="391">
        <v>45560</v>
      </c>
      <c r="B2096" s="383">
        <v>395.11</v>
      </c>
      <c r="C2096" s="383">
        <v>3</v>
      </c>
      <c r="D2096" s="383" t="s">
        <v>222</v>
      </c>
    </row>
    <row r="2097" spans="1:4" x14ac:dyDescent="0.2">
      <c r="A2097" s="391">
        <v>45561</v>
      </c>
      <c r="B2097" s="383">
        <v>395.98</v>
      </c>
      <c r="C2097" s="383">
        <v>4</v>
      </c>
      <c r="D2097" s="383" t="s">
        <v>223</v>
      </c>
    </row>
    <row r="2098" spans="1:4" x14ac:dyDescent="0.2">
      <c r="A2098" s="391">
        <v>45562</v>
      </c>
      <c r="B2098" s="383">
        <v>396.85</v>
      </c>
      <c r="C2098" s="383">
        <v>5</v>
      </c>
      <c r="D2098" s="383" t="s">
        <v>224</v>
      </c>
    </row>
    <row r="2099" spans="1:4" x14ac:dyDescent="0.2">
      <c r="A2099" s="391">
        <v>45563</v>
      </c>
      <c r="B2099" s="383">
        <v>396.85</v>
      </c>
      <c r="C2099" s="383">
        <v>6</v>
      </c>
      <c r="D2099" s="383" t="s">
        <v>225</v>
      </c>
    </row>
    <row r="2100" spans="1:4" x14ac:dyDescent="0.2">
      <c r="A2100" s="391">
        <v>45564</v>
      </c>
      <c r="B2100" s="383">
        <v>396.85</v>
      </c>
      <c r="C2100" s="383">
        <v>7</v>
      </c>
      <c r="D2100" s="383" t="s">
        <v>226</v>
      </c>
    </row>
    <row r="2101" spans="1:4" x14ac:dyDescent="0.2">
      <c r="A2101" s="391">
        <v>45565</v>
      </c>
      <c r="B2101" s="383">
        <v>397.56</v>
      </c>
      <c r="C2101" s="383">
        <v>1</v>
      </c>
      <c r="D2101" s="383" t="s">
        <v>220</v>
      </c>
    </row>
    <row r="2102" spans="1:4" x14ac:dyDescent="0.2">
      <c r="A2102" s="391">
        <v>45566</v>
      </c>
      <c r="B2102" s="383">
        <v>397.29</v>
      </c>
      <c r="C2102" s="383">
        <v>2</v>
      </c>
      <c r="D2102" s="383" t="s">
        <v>221</v>
      </c>
    </row>
    <row r="2103" spans="1:4" x14ac:dyDescent="0.2">
      <c r="A2103" s="391">
        <v>45567</v>
      </c>
      <c r="B2103" s="383">
        <v>398.86</v>
      </c>
      <c r="C2103" s="383">
        <v>3</v>
      </c>
      <c r="D2103" s="383" t="s">
        <v>222</v>
      </c>
    </row>
    <row r="2104" spans="1:4" x14ac:dyDescent="0.2">
      <c r="A2104" s="391">
        <v>45568</v>
      </c>
      <c r="B2104" s="383">
        <v>400.07</v>
      </c>
      <c r="C2104" s="383">
        <v>4</v>
      </c>
      <c r="D2104" s="383" t="s">
        <v>223</v>
      </c>
    </row>
    <row r="2105" spans="1:4" x14ac:dyDescent="0.2">
      <c r="A2105" s="391">
        <v>45569</v>
      </c>
      <c r="B2105" s="383">
        <v>401.71</v>
      </c>
      <c r="C2105" s="383">
        <v>5</v>
      </c>
      <c r="D2105" s="383" t="s">
        <v>224</v>
      </c>
    </row>
    <row r="2106" spans="1:4" x14ac:dyDescent="0.2">
      <c r="A2106" s="391">
        <v>45570</v>
      </c>
      <c r="B2106" s="383">
        <v>401.71</v>
      </c>
      <c r="C2106" s="383">
        <v>6</v>
      </c>
      <c r="D2106" s="383" t="s">
        <v>225</v>
      </c>
    </row>
    <row r="2107" spans="1:4" x14ac:dyDescent="0.2">
      <c r="A2107" s="391">
        <v>45571</v>
      </c>
      <c r="B2107" s="383">
        <v>401.71</v>
      </c>
      <c r="C2107" s="383">
        <v>7</v>
      </c>
      <c r="D2107" s="383" t="s">
        <v>226</v>
      </c>
    </row>
    <row r="2108" spans="1:4" x14ac:dyDescent="0.2">
      <c r="A2108" s="391">
        <v>45572</v>
      </c>
      <c r="B2108" s="383">
        <v>401.5</v>
      </c>
      <c r="C2108" s="383">
        <v>1</v>
      </c>
      <c r="D2108" s="383" t="s">
        <v>220</v>
      </c>
    </row>
    <row r="2109" spans="1:4" x14ac:dyDescent="0.2">
      <c r="A2109" s="391">
        <v>45573</v>
      </c>
      <c r="B2109" s="383">
        <v>401.1</v>
      </c>
      <c r="C2109" s="383">
        <v>2</v>
      </c>
      <c r="D2109" s="383" t="s">
        <v>221</v>
      </c>
    </row>
    <row r="2110" spans="1:4" x14ac:dyDescent="0.2">
      <c r="A2110" s="391">
        <v>45574</v>
      </c>
      <c r="B2110" s="383">
        <v>399.97</v>
      </c>
      <c r="C2110" s="383">
        <v>3</v>
      </c>
      <c r="D2110" s="383" t="s">
        <v>222</v>
      </c>
    </row>
    <row r="2111" spans="1:4" x14ac:dyDescent="0.2">
      <c r="A2111" s="391">
        <v>45575</v>
      </c>
      <c r="B2111" s="383">
        <v>400.23</v>
      </c>
      <c r="C2111" s="383">
        <v>4</v>
      </c>
      <c r="D2111" s="383" t="s">
        <v>223</v>
      </c>
    </row>
    <row r="2112" spans="1:4" x14ac:dyDescent="0.2">
      <c r="A2112" s="391">
        <v>45576</v>
      </c>
      <c r="B2112" s="383">
        <v>400.94</v>
      </c>
      <c r="C2112" s="383">
        <v>5</v>
      </c>
      <c r="D2112" s="383" t="s">
        <v>224</v>
      </c>
    </row>
    <row r="2113" spans="1:4" x14ac:dyDescent="0.2">
      <c r="A2113" s="391">
        <v>45577</v>
      </c>
      <c r="B2113" s="383">
        <v>400.94</v>
      </c>
      <c r="C2113" s="383">
        <v>6</v>
      </c>
      <c r="D2113" s="383" t="s">
        <v>225</v>
      </c>
    </row>
    <row r="2114" spans="1:4" x14ac:dyDescent="0.2">
      <c r="A2114" s="391">
        <v>45578</v>
      </c>
      <c r="B2114" s="383">
        <v>400.94</v>
      </c>
      <c r="C2114" s="383">
        <v>7</v>
      </c>
      <c r="D2114" s="383" t="s">
        <v>226</v>
      </c>
    </row>
    <row r="2115" spans="1:4" x14ac:dyDescent="0.2">
      <c r="A2115" s="391">
        <v>45579</v>
      </c>
      <c r="B2115" s="383">
        <v>400.91</v>
      </c>
      <c r="C2115" s="383">
        <v>1</v>
      </c>
      <c r="D2115" s="383" t="s">
        <v>220</v>
      </c>
    </row>
    <row r="2116" spans="1:4" x14ac:dyDescent="0.2">
      <c r="A2116" s="391">
        <v>45580</v>
      </c>
      <c r="B2116" s="383">
        <v>400.37</v>
      </c>
      <c r="C2116" s="383">
        <v>2</v>
      </c>
      <c r="D2116" s="383" t="s">
        <v>221</v>
      </c>
    </row>
    <row r="2117" spans="1:4" x14ac:dyDescent="0.2">
      <c r="A2117" s="391">
        <v>45581</v>
      </c>
      <c r="B2117" s="383">
        <v>400.58</v>
      </c>
      <c r="C2117" s="383">
        <v>3</v>
      </c>
      <c r="D2117" s="383" t="s">
        <v>222</v>
      </c>
    </row>
    <row r="2118" spans="1:4" x14ac:dyDescent="0.2">
      <c r="A2118" s="391">
        <v>45582</v>
      </c>
      <c r="B2118" s="383">
        <v>401.66</v>
      </c>
      <c r="C2118" s="383">
        <v>4</v>
      </c>
      <c r="D2118" s="383" t="s">
        <v>223</v>
      </c>
    </row>
    <row r="2119" spans="1:4" x14ac:dyDescent="0.2">
      <c r="A2119" s="391">
        <v>45583</v>
      </c>
      <c r="B2119" s="383">
        <v>400.05</v>
      </c>
      <c r="C2119" s="383">
        <v>5</v>
      </c>
      <c r="D2119" s="383" t="s">
        <v>224</v>
      </c>
    </row>
    <row r="2120" spans="1:4" x14ac:dyDescent="0.2">
      <c r="A2120" s="391">
        <v>45584</v>
      </c>
      <c r="B2120" s="383">
        <v>400.05</v>
      </c>
      <c r="C2120" s="383">
        <v>6</v>
      </c>
      <c r="D2120" s="383" t="s">
        <v>225</v>
      </c>
    </row>
    <row r="2121" spans="1:4" x14ac:dyDescent="0.2">
      <c r="A2121" s="391">
        <v>45585</v>
      </c>
      <c r="B2121" s="383">
        <v>400.05</v>
      </c>
      <c r="C2121" s="383">
        <v>7</v>
      </c>
      <c r="D2121" s="383" t="s">
        <v>226</v>
      </c>
    </row>
    <row r="2122" spans="1:4" x14ac:dyDescent="0.2">
      <c r="A2122" s="391">
        <v>45586</v>
      </c>
      <c r="B2122" s="383">
        <v>401.54</v>
      </c>
      <c r="C2122" s="383">
        <v>1</v>
      </c>
      <c r="D2122" s="383" t="s">
        <v>220</v>
      </c>
    </row>
    <row r="2123" spans="1:4" x14ac:dyDescent="0.2">
      <c r="A2123" s="391">
        <v>45587</v>
      </c>
      <c r="B2123" s="383">
        <v>400.87</v>
      </c>
      <c r="C2123" s="383">
        <v>2</v>
      </c>
      <c r="D2123" s="383" t="s">
        <v>221</v>
      </c>
    </row>
    <row r="2124" spans="1:4" x14ac:dyDescent="0.2">
      <c r="A2124" s="391">
        <v>45588</v>
      </c>
      <c r="B2124" s="383">
        <v>400.87</v>
      </c>
      <c r="C2124" s="383">
        <v>3</v>
      </c>
      <c r="D2124" s="383" t="s">
        <v>222</v>
      </c>
    </row>
    <row r="2125" spans="1:4" x14ac:dyDescent="0.2">
      <c r="A2125" s="391">
        <v>45589</v>
      </c>
      <c r="B2125" s="383">
        <v>402.69</v>
      </c>
      <c r="C2125" s="383">
        <v>4</v>
      </c>
      <c r="D2125" s="383" t="s">
        <v>223</v>
      </c>
    </row>
    <row r="2126" spans="1:4" x14ac:dyDescent="0.2">
      <c r="A2126" s="391">
        <v>45590</v>
      </c>
      <c r="B2126" s="383">
        <v>404.2</v>
      </c>
      <c r="C2126" s="383">
        <v>5</v>
      </c>
      <c r="D2126" s="383" t="s">
        <v>224</v>
      </c>
    </row>
    <row r="2127" spans="1:4" x14ac:dyDescent="0.2">
      <c r="A2127" s="391">
        <v>45591</v>
      </c>
      <c r="B2127" s="383">
        <v>404.2</v>
      </c>
      <c r="C2127" s="383">
        <v>6</v>
      </c>
      <c r="D2127" s="383" t="s">
        <v>225</v>
      </c>
    </row>
    <row r="2128" spans="1:4" x14ac:dyDescent="0.2">
      <c r="A2128" s="391">
        <v>45592</v>
      </c>
      <c r="B2128" s="383">
        <v>404.2</v>
      </c>
      <c r="C2128" s="383">
        <v>7</v>
      </c>
      <c r="D2128" s="383" t="s">
        <v>226</v>
      </c>
    </row>
    <row r="2129" spans="1:4" x14ac:dyDescent="0.2">
      <c r="A2129" s="391">
        <v>45593</v>
      </c>
      <c r="B2129" s="383">
        <v>404.45</v>
      </c>
      <c r="C2129" s="383">
        <v>1</v>
      </c>
      <c r="D2129" s="383" t="s">
        <v>220</v>
      </c>
    </row>
    <row r="2130" spans="1:4" x14ac:dyDescent="0.2">
      <c r="A2130" s="391">
        <v>45594</v>
      </c>
      <c r="B2130" s="383">
        <v>404.56</v>
      </c>
      <c r="C2130" s="383">
        <v>2</v>
      </c>
      <c r="D2130" s="383" t="s">
        <v>221</v>
      </c>
    </row>
    <row r="2131" spans="1:4" x14ac:dyDescent="0.2">
      <c r="A2131" s="391">
        <v>45595</v>
      </c>
      <c r="B2131" s="383">
        <v>406.44</v>
      </c>
      <c r="C2131" s="383">
        <v>3</v>
      </c>
      <c r="D2131" s="383" t="s">
        <v>222</v>
      </c>
    </row>
    <row r="2132" spans="1:4" x14ac:dyDescent="0.2">
      <c r="A2132" s="391">
        <v>45596</v>
      </c>
      <c r="B2132" s="383">
        <v>408.43</v>
      </c>
      <c r="C2132" s="383">
        <v>4</v>
      </c>
      <c r="D2132" s="383" t="s">
        <v>223</v>
      </c>
    </row>
    <row r="2133" spans="1:4" x14ac:dyDescent="0.2">
      <c r="A2133" s="391">
        <v>45597</v>
      </c>
      <c r="B2133" s="383">
        <v>408.43</v>
      </c>
      <c r="C2133" s="383">
        <v>5</v>
      </c>
      <c r="D2133" s="383" t="s">
        <v>224</v>
      </c>
    </row>
    <row r="2134" spans="1:4" x14ac:dyDescent="0.2">
      <c r="A2134" s="391">
        <v>45598</v>
      </c>
      <c r="B2134" s="383">
        <v>408.43</v>
      </c>
      <c r="C2134" s="383">
        <v>6</v>
      </c>
      <c r="D2134" s="383" t="s">
        <v>225</v>
      </c>
    </row>
    <row r="2135" spans="1:4" x14ac:dyDescent="0.2">
      <c r="A2135" s="391">
        <v>45599</v>
      </c>
      <c r="B2135" s="383">
        <v>408.43</v>
      </c>
      <c r="C2135" s="383">
        <v>7</v>
      </c>
      <c r="D2135" s="383" t="s">
        <v>226</v>
      </c>
    </row>
    <row r="2136" spans="1:4" x14ac:dyDescent="0.2">
      <c r="A2136" s="391">
        <v>45600</v>
      </c>
      <c r="B2136" s="383">
        <v>407.79</v>
      </c>
      <c r="C2136" s="383">
        <v>1</v>
      </c>
      <c r="D2136" s="383" t="s">
        <v>220</v>
      </c>
    </row>
    <row r="2137" spans="1:4" x14ac:dyDescent="0.2">
      <c r="A2137" s="391">
        <v>45601</v>
      </c>
      <c r="B2137" s="383">
        <v>409.3</v>
      </c>
      <c r="C2137" s="383">
        <v>2</v>
      </c>
      <c r="D2137" s="383" t="s">
        <v>221</v>
      </c>
    </row>
    <row r="2138" spans="1:4" x14ac:dyDescent="0.2">
      <c r="A2138" s="391">
        <v>45602</v>
      </c>
      <c r="B2138" s="383">
        <v>410.86</v>
      </c>
      <c r="C2138" s="383">
        <v>3</v>
      </c>
      <c r="D2138" s="383" t="s">
        <v>222</v>
      </c>
    </row>
    <row r="2139" spans="1:4" x14ac:dyDescent="0.2">
      <c r="A2139" s="391">
        <v>45603</v>
      </c>
      <c r="B2139" s="383">
        <v>407.06</v>
      </c>
      <c r="C2139" s="383">
        <v>4</v>
      </c>
      <c r="D2139" s="383" t="s">
        <v>223</v>
      </c>
    </row>
    <row r="2140" spans="1:4" x14ac:dyDescent="0.2">
      <c r="A2140" s="391">
        <v>45604</v>
      </c>
      <c r="B2140" s="383">
        <v>406.03</v>
      </c>
      <c r="C2140" s="383">
        <v>5</v>
      </c>
      <c r="D2140" s="383" t="s">
        <v>224</v>
      </c>
    </row>
    <row r="2141" spans="1:4" x14ac:dyDescent="0.2">
      <c r="A2141" s="391">
        <v>45605</v>
      </c>
      <c r="B2141" s="383">
        <v>406.03</v>
      </c>
      <c r="C2141" s="383">
        <v>6</v>
      </c>
      <c r="D2141" s="383" t="s">
        <v>225</v>
      </c>
    </row>
    <row r="2142" spans="1:4" x14ac:dyDescent="0.2">
      <c r="A2142" s="391">
        <v>45606</v>
      </c>
      <c r="B2142" s="383">
        <v>406.03</v>
      </c>
      <c r="C2142" s="383">
        <v>7</v>
      </c>
      <c r="D2142" s="383" t="s">
        <v>226</v>
      </c>
    </row>
    <row r="2143" spans="1:4" x14ac:dyDescent="0.2">
      <c r="A2143" s="391">
        <v>45607</v>
      </c>
      <c r="B2143" s="383">
        <v>408.22</v>
      </c>
      <c r="C2143" s="383">
        <v>1</v>
      </c>
      <c r="D2143" s="383" t="s">
        <v>220</v>
      </c>
    </row>
    <row r="2144" spans="1:4" x14ac:dyDescent="0.2">
      <c r="A2144" s="391">
        <v>45608</v>
      </c>
      <c r="B2144" s="383">
        <v>409.87</v>
      </c>
      <c r="C2144" s="383">
        <v>2</v>
      </c>
      <c r="D2144" s="383" t="s">
        <v>221</v>
      </c>
    </row>
    <row r="2145" spans="1:4" x14ac:dyDescent="0.2">
      <c r="A2145" s="391">
        <v>45609</v>
      </c>
      <c r="B2145" s="383">
        <v>408.9</v>
      </c>
      <c r="C2145" s="383">
        <v>3</v>
      </c>
      <c r="D2145" s="383" t="s">
        <v>222</v>
      </c>
    </row>
    <row r="2146" spans="1:4" x14ac:dyDescent="0.2">
      <c r="A2146" s="391">
        <v>45610</v>
      </c>
      <c r="B2146" s="383">
        <v>407.97</v>
      </c>
      <c r="C2146" s="383">
        <v>4</v>
      </c>
      <c r="D2146" s="383" t="s">
        <v>223</v>
      </c>
    </row>
    <row r="2147" spans="1:4" x14ac:dyDescent="0.2">
      <c r="A2147" s="391">
        <v>45611</v>
      </c>
      <c r="B2147" s="383">
        <v>406.09</v>
      </c>
      <c r="C2147" s="383">
        <v>5</v>
      </c>
      <c r="D2147" s="383" t="s">
        <v>224</v>
      </c>
    </row>
    <row r="2148" spans="1:4" x14ac:dyDescent="0.2">
      <c r="A2148" s="391">
        <v>45612</v>
      </c>
      <c r="B2148" s="383">
        <v>406.09</v>
      </c>
      <c r="C2148" s="383">
        <v>6</v>
      </c>
      <c r="D2148" s="383" t="s">
        <v>225</v>
      </c>
    </row>
    <row r="2149" spans="1:4" x14ac:dyDescent="0.2">
      <c r="A2149" s="391">
        <v>45613</v>
      </c>
      <c r="B2149" s="383">
        <v>406.09</v>
      </c>
      <c r="C2149" s="383">
        <v>7</v>
      </c>
      <c r="D2149" s="383" t="s">
        <v>226</v>
      </c>
    </row>
    <row r="2150" spans="1:4" x14ac:dyDescent="0.2">
      <c r="A2150" s="391">
        <v>45614</v>
      </c>
      <c r="B2150" s="383">
        <v>409.61</v>
      </c>
      <c r="C2150" s="383">
        <v>1</v>
      </c>
      <c r="D2150" s="383" t="s">
        <v>220</v>
      </c>
    </row>
    <row r="2151" spans="1:4" x14ac:dyDescent="0.2">
      <c r="A2151" s="391">
        <v>45615</v>
      </c>
      <c r="B2151" s="383">
        <v>407.14</v>
      </c>
      <c r="C2151" s="383">
        <v>2</v>
      </c>
      <c r="D2151" s="383" t="s">
        <v>221</v>
      </c>
    </row>
    <row r="2152" spans="1:4" x14ac:dyDescent="0.2">
      <c r="A2152" s="391">
        <v>45616</v>
      </c>
      <c r="B2152" s="383">
        <v>409.75</v>
      </c>
      <c r="C2152" s="383">
        <v>3</v>
      </c>
      <c r="D2152" s="383" t="s">
        <v>222</v>
      </c>
    </row>
    <row r="2153" spans="1:4" x14ac:dyDescent="0.2">
      <c r="A2153" s="391">
        <v>45617</v>
      </c>
      <c r="B2153" s="383">
        <v>411.13</v>
      </c>
      <c r="C2153" s="383">
        <v>4</v>
      </c>
      <c r="D2153" s="383" t="s">
        <v>223</v>
      </c>
    </row>
    <row r="2154" spans="1:4" x14ac:dyDescent="0.2">
      <c r="A2154" s="391">
        <v>45618</v>
      </c>
      <c r="B2154" s="383">
        <v>411.21</v>
      </c>
      <c r="C2154" s="383">
        <v>5</v>
      </c>
      <c r="D2154" s="383" t="s">
        <v>224</v>
      </c>
    </row>
    <row r="2155" spans="1:4" x14ac:dyDescent="0.2">
      <c r="A2155" s="391">
        <v>45619</v>
      </c>
      <c r="B2155" s="383">
        <v>411.21</v>
      </c>
      <c r="C2155" s="383">
        <v>6</v>
      </c>
      <c r="D2155" s="383" t="s">
        <v>225</v>
      </c>
    </row>
    <row r="2156" spans="1:4" x14ac:dyDescent="0.2">
      <c r="A2156" s="391">
        <v>45620</v>
      </c>
      <c r="B2156" s="383">
        <v>411.21</v>
      </c>
      <c r="C2156" s="383">
        <v>7</v>
      </c>
      <c r="D2156" s="383" t="s">
        <v>226</v>
      </c>
    </row>
    <row r="2157" spans="1:4" x14ac:dyDescent="0.2">
      <c r="A2157" s="391">
        <v>45621</v>
      </c>
      <c r="B2157" s="383">
        <v>411.87</v>
      </c>
      <c r="C2157" s="383">
        <v>1</v>
      </c>
      <c r="D2157" s="383" t="s">
        <v>220</v>
      </c>
    </row>
    <row r="2158" spans="1:4" x14ac:dyDescent="0.2">
      <c r="A2158" s="391">
        <v>45622</v>
      </c>
      <c r="B2158" s="383">
        <v>410.94</v>
      </c>
      <c r="C2158" s="383">
        <v>2</v>
      </c>
      <c r="D2158" s="383" t="s">
        <v>221</v>
      </c>
    </row>
    <row r="2159" spans="1:4" x14ac:dyDescent="0.2">
      <c r="A2159" s="391">
        <v>45623</v>
      </c>
      <c r="B2159" s="383">
        <v>410.79</v>
      </c>
      <c r="C2159" s="383">
        <v>3</v>
      </c>
      <c r="D2159" s="383" t="s">
        <v>222</v>
      </c>
    </row>
    <row r="2160" spans="1:4" x14ac:dyDescent="0.2">
      <c r="A2160" s="391">
        <v>45624</v>
      </c>
      <c r="B2160" s="383">
        <v>414.55</v>
      </c>
      <c r="C2160" s="383">
        <v>4</v>
      </c>
      <c r="D2160" s="383" t="s">
        <v>223</v>
      </c>
    </row>
    <row r="2161" spans="1:4" x14ac:dyDescent="0.2">
      <c r="A2161" s="391">
        <v>45625</v>
      </c>
      <c r="B2161" s="383">
        <v>413.13</v>
      </c>
      <c r="C2161" s="383">
        <v>5</v>
      </c>
      <c r="D2161" s="383" t="s">
        <v>224</v>
      </c>
    </row>
    <row r="2162" spans="1:4" x14ac:dyDescent="0.2">
      <c r="A2162" s="391">
        <v>45626</v>
      </c>
      <c r="B2162" s="383">
        <v>413.13</v>
      </c>
      <c r="C2162" s="383">
        <v>6</v>
      </c>
      <c r="D2162" s="383" t="s">
        <v>225</v>
      </c>
    </row>
    <row r="2163" spans="1:4" x14ac:dyDescent="0.2">
      <c r="A2163" s="391">
        <v>45627</v>
      </c>
      <c r="B2163" s="383">
        <v>413.13</v>
      </c>
      <c r="C2163" s="383">
        <v>7</v>
      </c>
      <c r="D2163" s="383" t="s">
        <v>226</v>
      </c>
    </row>
    <row r="2164" spans="1:4" x14ac:dyDescent="0.2">
      <c r="A2164" s="391">
        <v>45628</v>
      </c>
      <c r="B2164" s="383">
        <v>414.1</v>
      </c>
      <c r="C2164" s="383">
        <v>1</v>
      </c>
      <c r="D2164" s="383" t="s">
        <v>220</v>
      </c>
    </row>
    <row r="2165" spans="1:4" x14ac:dyDescent="0.2">
      <c r="A2165" s="391">
        <v>45629</v>
      </c>
      <c r="B2165" s="383">
        <v>414.44</v>
      </c>
      <c r="C2165" s="383">
        <v>2</v>
      </c>
      <c r="D2165" s="383" t="s">
        <v>221</v>
      </c>
    </row>
    <row r="2166" spans="1:4" x14ac:dyDescent="0.2">
      <c r="A2166" s="391">
        <v>45630</v>
      </c>
      <c r="B2166" s="383">
        <v>414.06</v>
      </c>
      <c r="C2166" s="383">
        <v>3</v>
      </c>
      <c r="D2166" s="383" t="s">
        <v>222</v>
      </c>
    </row>
    <row r="2167" spans="1:4" x14ac:dyDescent="0.2">
      <c r="A2167" s="391">
        <v>45631</v>
      </c>
      <c r="B2167" s="383">
        <v>412.7</v>
      </c>
      <c r="C2167" s="383">
        <v>4</v>
      </c>
      <c r="D2167" s="383" t="s">
        <v>223</v>
      </c>
    </row>
    <row r="2168" spans="1:4" x14ac:dyDescent="0.2">
      <c r="A2168" s="391">
        <v>45632</v>
      </c>
      <c r="B2168" s="383">
        <v>413.46</v>
      </c>
      <c r="C2168" s="383">
        <v>5</v>
      </c>
      <c r="D2168" s="383" t="s">
        <v>224</v>
      </c>
    </row>
    <row r="2169" spans="1:4" x14ac:dyDescent="0.2">
      <c r="A2169" s="391">
        <v>45633</v>
      </c>
      <c r="B2169" s="383">
        <v>413.46</v>
      </c>
      <c r="C2169" s="383">
        <v>6</v>
      </c>
      <c r="D2169" s="383" t="s">
        <v>225</v>
      </c>
    </row>
    <row r="2170" spans="1:4" x14ac:dyDescent="0.2">
      <c r="A2170" s="391">
        <v>45634</v>
      </c>
      <c r="B2170" s="383">
        <v>413.46</v>
      </c>
      <c r="C2170" s="383">
        <v>7</v>
      </c>
      <c r="D2170" s="383" t="s">
        <v>226</v>
      </c>
    </row>
    <row r="2171" spans="1:4" x14ac:dyDescent="0.2">
      <c r="A2171" s="391">
        <v>45635</v>
      </c>
      <c r="B2171" s="383">
        <v>411.2</v>
      </c>
      <c r="C2171" s="383">
        <v>1</v>
      </c>
      <c r="D2171" s="383" t="s">
        <v>220</v>
      </c>
    </row>
    <row r="2172" spans="1:4" x14ac:dyDescent="0.2">
      <c r="A2172" s="391">
        <v>45636</v>
      </c>
      <c r="B2172" s="383">
        <v>410.58</v>
      </c>
      <c r="C2172" s="383">
        <v>2</v>
      </c>
      <c r="D2172" s="383" t="s">
        <v>221</v>
      </c>
    </row>
    <row r="2173" spans="1:4" x14ac:dyDescent="0.2">
      <c r="A2173" s="391">
        <v>45637</v>
      </c>
      <c r="B2173" s="383">
        <v>410.94</v>
      </c>
      <c r="C2173" s="383">
        <v>3</v>
      </c>
      <c r="D2173" s="383" t="s">
        <v>222</v>
      </c>
    </row>
    <row r="2174" spans="1:4" x14ac:dyDescent="0.2">
      <c r="A2174" s="391">
        <v>45638</v>
      </c>
      <c r="B2174" s="383">
        <v>409.84</v>
      </c>
      <c r="C2174" s="383">
        <v>4</v>
      </c>
      <c r="D2174" s="383" t="s">
        <v>223</v>
      </c>
    </row>
    <row r="2175" spans="1:4" x14ac:dyDescent="0.2">
      <c r="A2175" s="391">
        <v>45639</v>
      </c>
      <c r="B2175" s="383">
        <v>409.72</v>
      </c>
      <c r="C2175" s="383">
        <v>5</v>
      </c>
      <c r="D2175" s="383" t="s">
        <v>224</v>
      </c>
    </row>
    <row r="2176" spans="1:4" x14ac:dyDescent="0.2">
      <c r="A2176" s="391">
        <v>45640</v>
      </c>
      <c r="B2176" s="383">
        <v>409.72</v>
      </c>
      <c r="C2176" s="383">
        <v>6</v>
      </c>
      <c r="D2176" s="383" t="s">
        <v>225</v>
      </c>
    </row>
    <row r="2177" spans="1:4" x14ac:dyDescent="0.2">
      <c r="A2177" s="391">
        <v>45641</v>
      </c>
      <c r="B2177" s="383">
        <v>409.72</v>
      </c>
      <c r="C2177" s="383">
        <v>7</v>
      </c>
      <c r="D2177" s="383" t="s">
        <v>226</v>
      </c>
    </row>
    <row r="2178" spans="1:4" x14ac:dyDescent="0.2">
      <c r="A2178" s="391">
        <v>45642</v>
      </c>
      <c r="B2178" s="383">
        <v>408.63</v>
      </c>
      <c r="C2178" s="383">
        <v>1</v>
      </c>
      <c r="D2178" s="383" t="s">
        <v>220</v>
      </c>
    </row>
    <row r="2179" spans="1:4" x14ac:dyDescent="0.2">
      <c r="A2179" s="391">
        <v>45643</v>
      </c>
      <c r="B2179" s="383">
        <v>409.07</v>
      </c>
      <c r="C2179" s="383">
        <v>2</v>
      </c>
      <c r="D2179" s="383" t="s">
        <v>221</v>
      </c>
    </row>
    <row r="2180" spans="1:4" x14ac:dyDescent="0.2">
      <c r="A2180" s="391">
        <v>45644</v>
      </c>
      <c r="B2180" s="383">
        <v>409.98</v>
      </c>
      <c r="C2180" s="383">
        <v>3</v>
      </c>
      <c r="D2180" s="383" t="s">
        <v>222</v>
      </c>
    </row>
    <row r="2181" spans="1:4" x14ac:dyDescent="0.2">
      <c r="A2181" s="391">
        <v>45645</v>
      </c>
      <c r="B2181" s="383">
        <v>414.73</v>
      </c>
      <c r="C2181" s="383">
        <v>4</v>
      </c>
      <c r="D2181" s="383" t="s">
        <v>223</v>
      </c>
    </row>
    <row r="2182" spans="1:4" x14ac:dyDescent="0.2">
      <c r="A2182" s="391">
        <v>45646</v>
      </c>
      <c r="B2182" s="383">
        <v>413.98</v>
      </c>
      <c r="C2182" s="383">
        <v>5</v>
      </c>
      <c r="D2182" s="383" t="s">
        <v>224</v>
      </c>
    </row>
    <row r="2183" spans="1:4" x14ac:dyDescent="0.2">
      <c r="A2183" s="391">
        <v>45647</v>
      </c>
      <c r="B2183" s="383">
        <v>413.98</v>
      </c>
      <c r="C2183" s="383">
        <v>6</v>
      </c>
      <c r="D2183" s="383" t="s">
        <v>225</v>
      </c>
    </row>
    <row r="2184" spans="1:4" x14ac:dyDescent="0.2">
      <c r="A2184" s="391">
        <v>45648</v>
      </c>
      <c r="B2184" s="383">
        <v>413.98</v>
      </c>
      <c r="C2184" s="383">
        <v>7</v>
      </c>
      <c r="D2184" s="383" t="s">
        <v>226</v>
      </c>
    </row>
    <row r="2185" spans="1:4" x14ac:dyDescent="0.2">
      <c r="A2185" s="391">
        <v>45649</v>
      </c>
      <c r="B2185" s="383">
        <v>414.67</v>
      </c>
      <c r="C2185" s="383">
        <v>1</v>
      </c>
      <c r="D2185" s="383" t="s">
        <v>220</v>
      </c>
    </row>
    <row r="2186" spans="1:4" x14ac:dyDescent="0.2">
      <c r="A2186" s="391">
        <v>45650</v>
      </c>
      <c r="B2186" s="383">
        <v>414.67</v>
      </c>
      <c r="C2186" s="383">
        <v>2</v>
      </c>
      <c r="D2186" s="383" t="s">
        <v>221</v>
      </c>
    </row>
    <row r="2187" spans="1:4" x14ac:dyDescent="0.2">
      <c r="A2187" s="391">
        <v>45651</v>
      </c>
      <c r="B2187" s="383">
        <v>414.67</v>
      </c>
      <c r="C2187" s="383">
        <v>3</v>
      </c>
      <c r="D2187" s="383" t="s">
        <v>222</v>
      </c>
    </row>
    <row r="2188" spans="1:4" x14ac:dyDescent="0.2">
      <c r="A2188" s="391">
        <v>45652</v>
      </c>
      <c r="B2188" s="383">
        <v>414.67</v>
      </c>
      <c r="C2188" s="383">
        <v>4</v>
      </c>
      <c r="D2188" s="383" t="s">
        <v>223</v>
      </c>
    </row>
    <row r="2189" spans="1:4" x14ac:dyDescent="0.2">
      <c r="A2189" s="391">
        <v>45653</v>
      </c>
      <c r="B2189" s="383">
        <v>414.67</v>
      </c>
      <c r="C2189" s="383">
        <v>5</v>
      </c>
      <c r="D2189" s="383" t="s">
        <v>224</v>
      </c>
    </row>
    <row r="2190" spans="1:4" x14ac:dyDescent="0.2">
      <c r="A2190" s="391">
        <v>45654</v>
      </c>
      <c r="B2190" s="383">
        <v>414.67</v>
      </c>
      <c r="C2190" s="383">
        <v>6</v>
      </c>
      <c r="D2190" s="383" t="s">
        <v>225</v>
      </c>
    </row>
    <row r="2191" spans="1:4" x14ac:dyDescent="0.2">
      <c r="A2191" s="391">
        <v>45655</v>
      </c>
      <c r="B2191" s="383">
        <v>414.67</v>
      </c>
      <c r="C2191" s="383">
        <v>7</v>
      </c>
      <c r="D2191" s="383" t="s">
        <v>226</v>
      </c>
    </row>
    <row r="2192" spans="1:4" x14ac:dyDescent="0.2">
      <c r="A2192" s="391">
        <v>45656</v>
      </c>
      <c r="B2192" s="383">
        <v>411.23</v>
      </c>
      <c r="C2192" s="383">
        <v>1</v>
      </c>
      <c r="D2192" s="383" t="s">
        <v>220</v>
      </c>
    </row>
    <row r="2193" spans="1:4" x14ac:dyDescent="0.2">
      <c r="A2193" s="391">
        <v>45657</v>
      </c>
      <c r="B2193" s="383">
        <v>410.09</v>
      </c>
      <c r="C2193" s="383">
        <v>2</v>
      </c>
      <c r="D2193" s="383" t="s">
        <v>221</v>
      </c>
    </row>
    <row r="2194" spans="1:4" x14ac:dyDescent="0.2">
      <c r="A2194" s="391">
        <v>45658</v>
      </c>
      <c r="B2194" s="383">
        <v>410.09</v>
      </c>
      <c r="C2194" s="383">
        <v>3</v>
      </c>
      <c r="D2194" s="383" t="s">
        <v>222</v>
      </c>
    </row>
    <row r="2195" spans="1:4" x14ac:dyDescent="0.2">
      <c r="A2195" s="391">
        <v>45659</v>
      </c>
      <c r="B2195" s="383">
        <v>411.51</v>
      </c>
      <c r="C2195" s="383">
        <v>4</v>
      </c>
      <c r="D2195" s="383" t="s">
        <v>223</v>
      </c>
    </row>
    <row r="2196" spans="1:4" x14ac:dyDescent="0.2">
      <c r="A2196" s="391">
        <v>45660</v>
      </c>
      <c r="B2196" s="383">
        <v>414.81</v>
      </c>
      <c r="C2196" s="383">
        <v>5</v>
      </c>
      <c r="D2196" s="383" t="s">
        <v>224</v>
      </c>
    </row>
    <row r="2197" spans="1:4" x14ac:dyDescent="0.2">
      <c r="A2197" s="391">
        <v>45661</v>
      </c>
      <c r="B2197" s="383">
        <v>414.81</v>
      </c>
      <c r="C2197" s="383">
        <v>6</v>
      </c>
      <c r="D2197" s="383" t="s">
        <v>225</v>
      </c>
    </row>
    <row r="2198" spans="1:4" x14ac:dyDescent="0.2">
      <c r="A2198" s="391">
        <v>45662</v>
      </c>
      <c r="B2198" s="383">
        <v>414.81</v>
      </c>
      <c r="C2198" s="383">
        <v>7</v>
      </c>
      <c r="D2198" s="383" t="s">
        <v>226</v>
      </c>
    </row>
    <row r="2199" spans="1:4" x14ac:dyDescent="0.2">
      <c r="A2199" s="391">
        <v>45663</v>
      </c>
      <c r="B2199" s="383">
        <v>414.21</v>
      </c>
      <c r="C2199" s="383">
        <v>1</v>
      </c>
      <c r="D2199" s="383" t="s">
        <v>220</v>
      </c>
    </row>
    <row r="2200" spans="1:4" x14ac:dyDescent="0.2">
      <c r="A2200" s="391">
        <v>45664</v>
      </c>
      <c r="B2200" s="383">
        <v>415.71</v>
      </c>
      <c r="C2200" s="383">
        <v>2</v>
      </c>
      <c r="D2200" s="383" t="s">
        <v>221</v>
      </c>
    </row>
    <row r="2201" spans="1:4" x14ac:dyDescent="0.2">
      <c r="A2201" s="391">
        <v>45665</v>
      </c>
      <c r="B2201" s="383">
        <v>415.2</v>
      </c>
      <c r="C2201" s="383">
        <v>3</v>
      </c>
      <c r="D2201" s="383" t="s">
        <v>222</v>
      </c>
    </row>
    <row r="2202" spans="1:4" x14ac:dyDescent="0.2">
      <c r="A2202" s="391">
        <v>45666</v>
      </c>
      <c r="B2202" s="383">
        <v>413.8</v>
      </c>
      <c r="C2202" s="383">
        <v>4</v>
      </c>
      <c r="D2202" s="383" t="s">
        <v>223</v>
      </c>
    </row>
    <row r="2203" spans="1:4" x14ac:dyDescent="0.2">
      <c r="A2203" s="391">
        <v>45667</v>
      </c>
      <c r="B2203" s="383">
        <v>413.3</v>
      </c>
      <c r="C2203" s="383">
        <v>5</v>
      </c>
      <c r="D2203" s="383" t="s">
        <v>224</v>
      </c>
    </row>
    <row r="2204" spans="1:4" x14ac:dyDescent="0.2">
      <c r="A2204" s="391">
        <v>45668</v>
      </c>
      <c r="B2204" s="383">
        <v>413.3</v>
      </c>
      <c r="C2204" s="383">
        <v>6</v>
      </c>
      <c r="D2204" s="383" t="s">
        <v>225</v>
      </c>
    </row>
    <row r="2205" spans="1:4" x14ac:dyDescent="0.2">
      <c r="A2205" s="391">
        <v>45669</v>
      </c>
      <c r="B2205" s="383">
        <v>413.3</v>
      </c>
      <c r="C2205" s="383">
        <v>7</v>
      </c>
      <c r="D2205" s="383" t="s">
        <v>226</v>
      </c>
    </row>
    <row r="2206" spans="1:4" x14ac:dyDescent="0.2">
      <c r="A2206" s="391">
        <v>45670</v>
      </c>
      <c r="B2206" s="383">
        <v>414.27</v>
      </c>
      <c r="C2206" s="383">
        <v>1</v>
      </c>
      <c r="D2206" s="383" t="s">
        <v>220</v>
      </c>
    </row>
    <row r="2207" spans="1:4" x14ac:dyDescent="0.2">
      <c r="A2207" s="391">
        <v>45671</v>
      </c>
      <c r="B2207" s="383">
        <v>412.39</v>
      </c>
      <c r="C2207" s="383">
        <v>2</v>
      </c>
      <c r="D2207" s="383" t="s">
        <v>221</v>
      </c>
    </row>
    <row r="2208" spans="1:4" x14ac:dyDescent="0.2">
      <c r="A2208" s="391">
        <v>45672</v>
      </c>
      <c r="B2208" s="383">
        <v>411.24</v>
      </c>
      <c r="C2208" s="383">
        <v>3</v>
      </c>
      <c r="D2208" s="383" t="s">
        <v>222</v>
      </c>
    </row>
    <row r="2209" spans="1:4" x14ac:dyDescent="0.2">
      <c r="A2209" s="391">
        <v>45673</v>
      </c>
      <c r="B2209" s="383">
        <v>411.96</v>
      </c>
      <c r="C2209" s="383">
        <v>4</v>
      </c>
      <c r="D2209" s="383" t="s">
        <v>223</v>
      </c>
    </row>
    <row r="2210" spans="1:4" x14ac:dyDescent="0.2">
      <c r="A2210" s="391">
        <v>45674</v>
      </c>
      <c r="B2210" s="383">
        <v>414.07</v>
      </c>
      <c r="C2210" s="383">
        <v>5</v>
      </c>
      <c r="D2210" s="383" t="s">
        <v>224</v>
      </c>
    </row>
    <row r="2211" spans="1:4" x14ac:dyDescent="0.2">
      <c r="A2211" s="391">
        <v>45675</v>
      </c>
      <c r="B2211" s="383">
        <v>414.07</v>
      </c>
      <c r="C2211" s="383">
        <v>6</v>
      </c>
      <c r="D2211" s="383" t="s">
        <v>225</v>
      </c>
    </row>
    <row r="2212" spans="1:4" x14ac:dyDescent="0.2">
      <c r="A2212" s="391">
        <v>45676</v>
      </c>
      <c r="B2212" s="383">
        <v>414.07</v>
      </c>
      <c r="C2212" s="383">
        <v>7</v>
      </c>
      <c r="D2212" s="383" t="s">
        <v>226</v>
      </c>
    </row>
    <row r="2213" spans="1:4" x14ac:dyDescent="0.2">
      <c r="A2213" s="391">
        <v>45677</v>
      </c>
      <c r="B2213" s="383">
        <v>413.3</v>
      </c>
      <c r="C2213" s="383">
        <v>1</v>
      </c>
      <c r="D2213" s="383" t="s">
        <v>220</v>
      </c>
    </row>
    <row r="2214" spans="1:4" x14ac:dyDescent="0.2">
      <c r="A2214" s="391">
        <v>45678</v>
      </c>
      <c r="B2214" s="383">
        <v>412.22</v>
      </c>
      <c r="C2214" s="383">
        <v>2</v>
      </c>
      <c r="D2214" s="383" t="s">
        <v>221</v>
      </c>
    </row>
    <row r="2215" spans="1:4" x14ac:dyDescent="0.2">
      <c r="A2215" s="391">
        <v>45679</v>
      </c>
      <c r="B2215" s="383">
        <v>411.92</v>
      </c>
      <c r="C2215" s="383">
        <v>3</v>
      </c>
      <c r="D2215" s="383" t="s">
        <v>222</v>
      </c>
    </row>
    <row r="2216" spans="1:4" x14ac:dyDescent="0.2">
      <c r="A2216" s="391">
        <v>45680</v>
      </c>
      <c r="B2216" s="383">
        <v>410.74</v>
      </c>
      <c r="C2216" s="383">
        <v>4</v>
      </c>
      <c r="D2216" s="383" t="s">
        <v>223</v>
      </c>
    </row>
    <row r="2217" spans="1:4" x14ac:dyDescent="0.2">
      <c r="A2217" s="391">
        <v>45681</v>
      </c>
      <c r="B2217" s="383">
        <v>409.26</v>
      </c>
      <c r="C2217" s="383">
        <v>5</v>
      </c>
      <c r="D2217" s="383" t="s">
        <v>224</v>
      </c>
    </row>
    <row r="2218" spans="1:4" x14ac:dyDescent="0.2">
      <c r="A2218" s="391">
        <v>45682</v>
      </c>
      <c r="B2218" s="383">
        <v>409.26</v>
      </c>
      <c r="C2218" s="383">
        <v>6</v>
      </c>
      <c r="D2218" s="383" t="s">
        <v>225</v>
      </c>
    </row>
    <row r="2219" spans="1:4" x14ac:dyDescent="0.2">
      <c r="A2219" s="391">
        <v>45683</v>
      </c>
      <c r="B2219" s="383">
        <v>409.26</v>
      </c>
      <c r="C2219" s="383">
        <v>7</v>
      </c>
      <c r="D2219" s="383" t="s">
        <v>226</v>
      </c>
    </row>
    <row r="2220" spans="1:4" x14ac:dyDescent="0.2">
      <c r="A2220" s="391">
        <v>45684</v>
      </c>
      <c r="B2220" s="383">
        <v>408.75</v>
      </c>
      <c r="C2220" s="383">
        <v>1</v>
      </c>
      <c r="D2220" s="383" t="s">
        <v>220</v>
      </c>
    </row>
    <row r="2221" spans="1:4" x14ac:dyDescent="0.2">
      <c r="A2221" s="391">
        <v>45685</v>
      </c>
      <c r="B2221" s="383">
        <v>409.02</v>
      </c>
      <c r="C2221" s="383">
        <v>2</v>
      </c>
      <c r="D2221" s="383" t="s">
        <v>221</v>
      </c>
    </row>
    <row r="2222" spans="1:4" x14ac:dyDescent="0.2">
      <c r="A2222" s="391">
        <v>45686</v>
      </c>
      <c r="B2222" s="383">
        <v>408.01</v>
      </c>
      <c r="C2222" s="383">
        <v>3</v>
      </c>
      <c r="D2222" s="383" t="s">
        <v>222</v>
      </c>
    </row>
    <row r="2223" spans="1:4" x14ac:dyDescent="0.2">
      <c r="A2223" s="391">
        <v>45687</v>
      </c>
      <c r="B2223" s="383">
        <v>407.41</v>
      </c>
      <c r="C2223" s="383">
        <v>4</v>
      </c>
      <c r="D2223" s="383" t="s">
        <v>223</v>
      </c>
    </row>
    <row r="2224" spans="1:4" x14ac:dyDescent="0.2">
      <c r="A2224" s="391">
        <v>45688</v>
      </c>
      <c r="B2224" s="383">
        <v>407.91</v>
      </c>
      <c r="C2224" s="383">
        <v>5</v>
      </c>
      <c r="D2224" s="383" t="s">
        <v>224</v>
      </c>
    </row>
    <row r="2225" spans="1:4" x14ac:dyDescent="0.2">
      <c r="A2225" s="391">
        <v>45689</v>
      </c>
      <c r="B2225" s="383">
        <v>407.91</v>
      </c>
      <c r="C2225" s="383">
        <v>6</v>
      </c>
      <c r="D2225" s="383" t="s">
        <v>225</v>
      </c>
    </row>
    <row r="2226" spans="1:4" x14ac:dyDescent="0.2">
      <c r="A2226" s="391">
        <v>45690</v>
      </c>
      <c r="B2226" s="383">
        <v>407.91</v>
      </c>
      <c r="C2226" s="383">
        <v>7</v>
      </c>
      <c r="D2226" s="383" t="s">
        <v>226</v>
      </c>
    </row>
    <row r="2227" spans="1:4" x14ac:dyDescent="0.2">
      <c r="A2227" s="391">
        <v>45691</v>
      </c>
      <c r="B2227" s="383">
        <v>409.3</v>
      </c>
      <c r="C2227" s="383">
        <v>1</v>
      </c>
      <c r="D2227" s="383" t="s">
        <v>220</v>
      </c>
    </row>
    <row r="2228" spans="1:4" x14ac:dyDescent="0.2">
      <c r="A2228" s="391">
        <v>45692</v>
      </c>
      <c r="B2228" s="383">
        <v>408.06</v>
      </c>
      <c r="C2228" s="383">
        <v>2</v>
      </c>
      <c r="D2228" s="383" t="s">
        <v>221</v>
      </c>
    </row>
    <row r="2229" spans="1:4" x14ac:dyDescent="0.2">
      <c r="A2229" s="391">
        <v>45693</v>
      </c>
      <c r="B2229" s="383">
        <v>406.29</v>
      </c>
      <c r="C2229" s="383">
        <v>3</v>
      </c>
      <c r="D2229" s="383" t="s">
        <v>222</v>
      </c>
    </row>
    <row r="2230" spans="1:4" x14ac:dyDescent="0.2">
      <c r="A2230" s="391">
        <v>45694</v>
      </c>
      <c r="B2230" s="383">
        <v>407.05</v>
      </c>
      <c r="C2230" s="383">
        <v>4</v>
      </c>
      <c r="D2230" s="383" t="s">
        <v>223</v>
      </c>
    </row>
    <row r="2231" spans="1:4" x14ac:dyDescent="0.2">
      <c r="A2231" s="391">
        <v>45695</v>
      </c>
      <c r="B2231" s="383">
        <v>404.57</v>
      </c>
      <c r="C2231" s="383">
        <v>5</v>
      </c>
      <c r="D2231" s="383" t="s">
        <v>224</v>
      </c>
    </row>
    <row r="2232" spans="1:4" x14ac:dyDescent="0.2">
      <c r="A2232" s="391">
        <v>45696</v>
      </c>
      <c r="B2232" s="383">
        <v>404.57</v>
      </c>
      <c r="C2232" s="383">
        <v>6</v>
      </c>
      <c r="D2232" s="383" t="s">
        <v>225</v>
      </c>
    </row>
    <row r="2233" spans="1:4" x14ac:dyDescent="0.2">
      <c r="A2233" s="391">
        <v>45697</v>
      </c>
      <c r="B2233" s="383">
        <v>404.57</v>
      </c>
      <c r="C2233" s="383">
        <v>7</v>
      </c>
      <c r="D2233" s="383" t="s">
        <v>226</v>
      </c>
    </row>
    <row r="2234" spans="1:4" x14ac:dyDescent="0.2">
      <c r="A2234" s="391">
        <v>45698</v>
      </c>
      <c r="B2234" s="383">
        <v>405.16</v>
      </c>
      <c r="C2234" s="383">
        <v>1</v>
      </c>
      <c r="D2234" s="383" t="s">
        <v>220</v>
      </c>
    </row>
    <row r="2235" spans="1:4" x14ac:dyDescent="0.2">
      <c r="A2235" s="391">
        <v>45699</v>
      </c>
      <c r="B2235" s="383">
        <v>403.54</v>
      </c>
      <c r="C2235" s="383">
        <v>2</v>
      </c>
      <c r="D2235" s="383" t="s">
        <v>221</v>
      </c>
    </row>
    <row r="2236" spans="1:4" x14ac:dyDescent="0.2">
      <c r="A2236" s="391">
        <v>45700</v>
      </c>
      <c r="B2236" s="383">
        <v>402.21</v>
      </c>
      <c r="C2236" s="383">
        <v>3</v>
      </c>
      <c r="D2236" s="383" t="s">
        <v>222</v>
      </c>
    </row>
    <row r="2237" spans="1:4" x14ac:dyDescent="0.2">
      <c r="A2237" s="391">
        <v>45701</v>
      </c>
      <c r="B2237" s="383">
        <v>401.23</v>
      </c>
      <c r="C2237" s="383">
        <v>4</v>
      </c>
      <c r="D2237" s="383" t="s">
        <v>223</v>
      </c>
    </row>
    <row r="2238" spans="1:4" x14ac:dyDescent="0.2">
      <c r="A2238" s="391">
        <v>45702</v>
      </c>
      <c r="B2238" s="383">
        <v>401.25</v>
      </c>
      <c r="C2238" s="383">
        <v>5</v>
      </c>
      <c r="D2238" s="383" t="s">
        <v>224</v>
      </c>
    </row>
    <row r="2239" spans="1:4" x14ac:dyDescent="0.2">
      <c r="A2239" s="391">
        <v>45703</v>
      </c>
      <c r="B2239" s="383">
        <v>401.25</v>
      </c>
      <c r="C2239" s="383">
        <v>6</v>
      </c>
      <c r="D2239" s="383" t="s">
        <v>225</v>
      </c>
    </row>
    <row r="2240" spans="1:4" x14ac:dyDescent="0.2">
      <c r="A2240" s="391">
        <v>45704</v>
      </c>
      <c r="B2240" s="383">
        <v>401.25</v>
      </c>
      <c r="C2240" s="383">
        <v>7</v>
      </c>
      <c r="D2240" s="383" t="s">
        <v>226</v>
      </c>
    </row>
    <row r="2241" spans="1:4" x14ac:dyDescent="0.2">
      <c r="A2241" s="391">
        <v>45705</v>
      </c>
      <c r="B2241" s="383">
        <v>402.54</v>
      </c>
      <c r="C2241" s="383">
        <v>1</v>
      </c>
      <c r="D2241" s="383" t="s">
        <v>220</v>
      </c>
    </row>
    <row r="2242" spans="1:4" x14ac:dyDescent="0.2">
      <c r="A2242" s="391">
        <v>45706</v>
      </c>
      <c r="B2242" s="383">
        <v>401.71</v>
      </c>
      <c r="C2242" s="383">
        <v>2</v>
      </c>
      <c r="D2242" s="383" t="s">
        <v>221</v>
      </c>
    </row>
    <row r="2243" spans="1:4" x14ac:dyDescent="0.2">
      <c r="A2243" s="391">
        <v>45707</v>
      </c>
      <c r="B2243" s="383">
        <v>401.47</v>
      </c>
      <c r="C2243" s="383">
        <v>3</v>
      </c>
      <c r="D2243" s="383" t="s">
        <v>222</v>
      </c>
    </row>
    <row r="2244" spans="1:4" x14ac:dyDescent="0.2">
      <c r="A2244" s="391">
        <v>45708</v>
      </c>
      <c r="B2244" s="383">
        <v>402.45</v>
      </c>
      <c r="C2244" s="383">
        <v>4</v>
      </c>
      <c r="D2244" s="383" t="s">
        <v>223</v>
      </c>
    </row>
    <row r="2245" spans="1:4" x14ac:dyDescent="0.2">
      <c r="A2245" s="391">
        <v>45709</v>
      </c>
      <c r="B2245" s="383">
        <v>404.61</v>
      </c>
      <c r="C2245" s="383">
        <v>5</v>
      </c>
      <c r="D2245" s="383" t="s">
        <v>224</v>
      </c>
    </row>
    <row r="2246" spans="1:4" x14ac:dyDescent="0.2">
      <c r="A2246" s="391">
        <v>45710</v>
      </c>
      <c r="B2246" s="383">
        <v>404.61</v>
      </c>
      <c r="C2246" s="383">
        <v>6</v>
      </c>
      <c r="D2246" s="383" t="s">
        <v>225</v>
      </c>
    </row>
    <row r="2247" spans="1:4" x14ac:dyDescent="0.2">
      <c r="A2247" s="391">
        <v>45711</v>
      </c>
      <c r="B2247" s="383">
        <v>404.61</v>
      </c>
      <c r="C2247" s="383">
        <v>7</v>
      </c>
      <c r="D2247" s="383" t="s">
        <v>226</v>
      </c>
    </row>
    <row r="2248" spans="1:4" x14ac:dyDescent="0.2">
      <c r="A2248" s="391">
        <v>45712</v>
      </c>
      <c r="B2248" s="383">
        <v>402.65</v>
      </c>
      <c r="C2248" s="383">
        <v>1</v>
      </c>
      <c r="D2248" s="383" t="s">
        <v>220</v>
      </c>
    </row>
    <row r="2249" spans="1:4" x14ac:dyDescent="0.2">
      <c r="A2249" s="391">
        <v>45713</v>
      </c>
      <c r="B2249" s="383">
        <v>400.65</v>
      </c>
      <c r="C2249" s="383">
        <v>2</v>
      </c>
      <c r="D2249" s="383" t="s">
        <v>221</v>
      </c>
    </row>
    <row r="2250" spans="1:4" x14ac:dyDescent="0.2">
      <c r="A2250" s="391">
        <v>45714</v>
      </c>
      <c r="B2250" s="383">
        <v>399.79</v>
      </c>
      <c r="C2250" s="383">
        <v>3</v>
      </c>
      <c r="D2250" s="383" t="s">
        <v>222</v>
      </c>
    </row>
    <row r="2251" spans="1:4" x14ac:dyDescent="0.2">
      <c r="A2251" s="391">
        <v>45715</v>
      </c>
      <c r="B2251" s="383">
        <v>399.63</v>
      </c>
      <c r="C2251" s="383">
        <v>4</v>
      </c>
      <c r="D2251" s="383" t="s">
        <v>223</v>
      </c>
    </row>
    <row r="2252" spans="1:4" x14ac:dyDescent="0.2">
      <c r="A2252" s="391">
        <v>45716</v>
      </c>
      <c r="B2252" s="383">
        <v>400.51</v>
      </c>
      <c r="C2252" s="383">
        <v>5</v>
      </c>
      <c r="D2252" s="383" t="s">
        <v>224</v>
      </c>
    </row>
    <row r="2253" spans="1:4" x14ac:dyDescent="0.2">
      <c r="A2253" s="391">
        <v>45717</v>
      </c>
      <c r="B2253" s="383">
        <v>400.51</v>
      </c>
      <c r="C2253" s="383">
        <v>6</v>
      </c>
      <c r="D2253" s="383" t="s">
        <v>225</v>
      </c>
    </row>
    <row r="2254" spans="1:4" x14ac:dyDescent="0.2">
      <c r="A2254" s="391">
        <v>45718</v>
      </c>
      <c r="B2254" s="383">
        <v>400.51</v>
      </c>
      <c r="C2254" s="383">
        <v>7</v>
      </c>
      <c r="D2254" s="383" t="s">
        <v>226</v>
      </c>
    </row>
    <row r="2255" spans="1:4" x14ac:dyDescent="0.2">
      <c r="A2255" s="391">
        <v>45719</v>
      </c>
      <c r="B2255" s="383">
        <v>401.9</v>
      </c>
      <c r="C2255" s="383">
        <v>1</v>
      </c>
      <c r="D2255" s="383" t="s">
        <v>220</v>
      </c>
    </row>
    <row r="2256" spans="1:4" x14ac:dyDescent="0.2">
      <c r="A2256" s="391">
        <v>45720</v>
      </c>
      <c r="B2256" s="383">
        <v>398.22</v>
      </c>
      <c r="C2256" s="383">
        <v>2</v>
      </c>
      <c r="D2256" s="383" t="s">
        <v>221</v>
      </c>
    </row>
    <row r="2257" spans="1:4" x14ac:dyDescent="0.2">
      <c r="A2257" s="391">
        <v>45721</v>
      </c>
      <c r="B2257" s="383">
        <v>397.99</v>
      </c>
      <c r="C2257" s="383">
        <v>3</v>
      </c>
      <c r="D2257" s="383" t="s">
        <v>222</v>
      </c>
    </row>
    <row r="2258" spans="1:4" x14ac:dyDescent="0.2">
      <c r="A2258" s="391">
        <v>45722</v>
      </c>
      <c r="B2258" s="383">
        <v>400.24</v>
      </c>
      <c r="C2258" s="383">
        <v>4</v>
      </c>
      <c r="D2258" s="383" t="s">
        <v>223</v>
      </c>
    </row>
    <row r="2259" spans="1:4" x14ac:dyDescent="0.2">
      <c r="A2259" s="391">
        <v>45723</v>
      </c>
      <c r="B2259" s="383">
        <v>398.88</v>
      </c>
      <c r="C2259" s="383">
        <v>5</v>
      </c>
      <c r="D2259" s="383" t="s">
        <v>224</v>
      </c>
    </row>
    <row r="2260" spans="1:4" x14ac:dyDescent="0.2">
      <c r="A2260" s="391">
        <v>45724</v>
      </c>
      <c r="B2260" s="383">
        <v>398.88</v>
      </c>
      <c r="C2260" s="383">
        <v>6</v>
      </c>
      <c r="D2260" s="383" t="s">
        <v>225</v>
      </c>
    </row>
    <row r="2261" spans="1:4" x14ac:dyDescent="0.2">
      <c r="A2261" s="391">
        <v>45725</v>
      </c>
      <c r="B2261" s="383">
        <v>398.88</v>
      </c>
      <c r="C2261" s="383">
        <v>7</v>
      </c>
      <c r="D2261" s="383" t="s">
        <v>226</v>
      </c>
    </row>
    <row r="2262" spans="1:4" x14ac:dyDescent="0.2">
      <c r="A2262" s="391">
        <v>45726</v>
      </c>
      <c r="B2262" s="383">
        <v>399.14</v>
      </c>
      <c r="C2262" s="383">
        <v>1</v>
      </c>
      <c r="D2262" s="383" t="s">
        <v>220</v>
      </c>
    </row>
    <row r="2263" spans="1:4" x14ac:dyDescent="0.2">
      <c r="A2263" s="391">
        <v>45727</v>
      </c>
      <c r="B2263" s="383">
        <v>400.71</v>
      </c>
      <c r="C2263" s="383">
        <v>2</v>
      </c>
      <c r="D2263" s="383" t="s">
        <v>221</v>
      </c>
    </row>
    <row r="2264" spans="1:4" x14ac:dyDescent="0.2">
      <c r="A2264" s="391">
        <v>45728</v>
      </c>
      <c r="B2264" s="383">
        <v>401.02</v>
      </c>
      <c r="C2264" s="383">
        <v>3</v>
      </c>
      <c r="D2264" s="383" t="s">
        <v>222</v>
      </c>
    </row>
    <row r="2265" spans="1:4" x14ac:dyDescent="0.2">
      <c r="A2265" s="391">
        <v>45729</v>
      </c>
      <c r="B2265" s="383">
        <v>399.59</v>
      </c>
      <c r="C2265" s="383">
        <v>4</v>
      </c>
      <c r="D2265" s="383" t="s">
        <v>223</v>
      </c>
    </row>
    <row r="2266" spans="1:4" x14ac:dyDescent="0.2">
      <c r="A2266" s="391">
        <v>45730</v>
      </c>
      <c r="B2266" s="383">
        <v>399.99</v>
      </c>
      <c r="C2266" s="383">
        <v>5</v>
      </c>
      <c r="D2266" s="383" t="s">
        <v>224</v>
      </c>
    </row>
    <row r="2267" spans="1:4" x14ac:dyDescent="0.2">
      <c r="A2267" s="391">
        <v>45731</v>
      </c>
      <c r="B2267" s="383">
        <v>399.99</v>
      </c>
      <c r="C2267" s="383">
        <v>6</v>
      </c>
      <c r="D2267" s="383" t="s">
        <v>225</v>
      </c>
    </row>
    <row r="2268" spans="1:4" x14ac:dyDescent="0.2">
      <c r="A2268" s="391">
        <v>45732</v>
      </c>
      <c r="B2268" s="383">
        <v>399.99</v>
      </c>
      <c r="C2268" s="383">
        <v>7</v>
      </c>
      <c r="D2268" s="383" t="s">
        <v>226</v>
      </c>
    </row>
    <row r="2269" spans="1:4" x14ac:dyDescent="0.2">
      <c r="A2269" s="391">
        <v>45733</v>
      </c>
      <c r="B2269" s="383">
        <v>399.33</v>
      </c>
      <c r="C2269" s="383">
        <v>1</v>
      </c>
      <c r="D2269" s="383" t="s">
        <v>220</v>
      </c>
    </row>
    <row r="2270" spans="1:4" x14ac:dyDescent="0.2">
      <c r="A2270" s="391">
        <v>45734</v>
      </c>
      <c r="B2270" s="383">
        <v>397.95</v>
      </c>
      <c r="C2270" s="383">
        <v>2</v>
      </c>
      <c r="D2270" s="383" t="s">
        <v>221</v>
      </c>
    </row>
    <row r="2271" spans="1:4" x14ac:dyDescent="0.2">
      <c r="A2271" s="391">
        <v>45735</v>
      </c>
      <c r="B2271" s="383">
        <v>399.23</v>
      </c>
      <c r="C2271" s="383">
        <v>3</v>
      </c>
      <c r="D2271" s="383" t="s">
        <v>222</v>
      </c>
    </row>
    <row r="2272" spans="1:4" x14ac:dyDescent="0.2">
      <c r="A2272" s="391">
        <v>45736</v>
      </c>
      <c r="B2272" s="383">
        <v>399.36</v>
      </c>
      <c r="C2272" s="383">
        <v>4</v>
      </c>
      <c r="D2272" s="383" t="s">
        <v>223</v>
      </c>
    </row>
    <row r="2273" spans="1:4" x14ac:dyDescent="0.2">
      <c r="A2273" s="391">
        <v>45737</v>
      </c>
      <c r="B2273" s="383">
        <v>399.25</v>
      </c>
      <c r="C2273" s="383">
        <v>5</v>
      </c>
      <c r="D2273" s="383" t="s">
        <v>224</v>
      </c>
    </row>
    <row r="2274" spans="1:4" x14ac:dyDescent="0.2">
      <c r="A2274" s="391">
        <v>45738</v>
      </c>
      <c r="B2274" s="383">
        <v>399.25</v>
      </c>
      <c r="C2274" s="383">
        <v>6</v>
      </c>
      <c r="D2274" s="383" t="s">
        <v>225</v>
      </c>
    </row>
    <row r="2275" spans="1:4" x14ac:dyDescent="0.2">
      <c r="A2275" s="391">
        <v>45739</v>
      </c>
      <c r="B2275" s="383">
        <v>399.25</v>
      </c>
      <c r="C2275" s="383">
        <v>7</v>
      </c>
      <c r="D2275" s="383" t="s">
        <v>226</v>
      </c>
    </row>
    <row r="2276" spans="1:4" x14ac:dyDescent="0.2">
      <c r="A2276" s="391">
        <v>45740</v>
      </c>
      <c r="B2276" s="383">
        <v>398.44</v>
      </c>
      <c r="C2276" s="383">
        <v>1</v>
      </c>
      <c r="D2276" s="383" t="s">
        <v>220</v>
      </c>
    </row>
    <row r="2277" spans="1:4" x14ac:dyDescent="0.2">
      <c r="A2277" s="391">
        <v>45741</v>
      </c>
      <c r="B2277" s="383">
        <v>398.94</v>
      </c>
      <c r="C2277" s="383">
        <v>2</v>
      </c>
      <c r="D2277" s="383" t="s">
        <v>221</v>
      </c>
    </row>
    <row r="2278" spans="1:4" x14ac:dyDescent="0.2">
      <c r="A2278" s="391">
        <v>45742</v>
      </c>
      <c r="B2278" s="383">
        <v>400.28</v>
      </c>
      <c r="C2278" s="383">
        <v>3</v>
      </c>
      <c r="D2278" s="383" t="s">
        <v>222</v>
      </c>
    </row>
    <row r="2279" spans="1:4" x14ac:dyDescent="0.2">
      <c r="A2279" s="391">
        <v>45743</v>
      </c>
      <c r="B2279" s="383">
        <v>400.47</v>
      </c>
      <c r="C2279" s="383">
        <v>4</v>
      </c>
      <c r="D2279" s="383" t="s">
        <v>223</v>
      </c>
    </row>
    <row r="2280" spans="1:4" x14ac:dyDescent="0.2">
      <c r="A2280" s="391">
        <v>45744</v>
      </c>
      <c r="B2280" s="383">
        <v>402.61</v>
      </c>
      <c r="C2280" s="383">
        <v>5</v>
      </c>
      <c r="D2280" s="383" t="s">
        <v>224</v>
      </c>
    </row>
    <row r="2281" spans="1:4" x14ac:dyDescent="0.2">
      <c r="A2281" s="391">
        <v>45745</v>
      </c>
      <c r="B2281" s="383">
        <v>402.61</v>
      </c>
      <c r="C2281" s="383">
        <v>6</v>
      </c>
      <c r="D2281" s="383" t="s">
        <v>225</v>
      </c>
    </row>
    <row r="2282" spans="1:4" x14ac:dyDescent="0.2">
      <c r="A2282" s="391">
        <v>45746</v>
      </c>
      <c r="B2282" s="383">
        <v>402.61</v>
      </c>
      <c r="C2282" s="383">
        <v>7</v>
      </c>
      <c r="D2282" s="383" t="s">
        <v>226</v>
      </c>
    </row>
    <row r="2283" spans="1:4" x14ac:dyDescent="0.2">
      <c r="A2283" s="391">
        <v>45747</v>
      </c>
      <c r="B2283" s="383">
        <v>401.9</v>
      </c>
      <c r="C2283" s="383">
        <v>1</v>
      </c>
      <c r="D2283" s="383" t="s">
        <v>220</v>
      </c>
    </row>
    <row r="2284" spans="1:4" x14ac:dyDescent="0.2">
      <c r="A2284" s="391">
        <v>45748</v>
      </c>
      <c r="B2284" s="383">
        <v>402.89</v>
      </c>
      <c r="C2284" s="383">
        <v>2</v>
      </c>
      <c r="D2284" s="383" t="s">
        <v>221</v>
      </c>
    </row>
    <row r="2285" spans="1:4" x14ac:dyDescent="0.2">
      <c r="A2285" s="391">
        <v>45749</v>
      </c>
      <c r="B2285" s="383">
        <v>401.08</v>
      </c>
      <c r="C2285" s="383">
        <v>3</v>
      </c>
      <c r="D2285" s="383" t="s">
        <v>222</v>
      </c>
    </row>
    <row r="2286" spans="1:4" x14ac:dyDescent="0.2">
      <c r="A2286" s="391">
        <v>45750</v>
      </c>
      <c r="B2286" s="383">
        <v>400.62</v>
      </c>
      <c r="C2286" s="383">
        <v>4</v>
      </c>
      <c r="D2286" s="383" t="s">
        <v>223</v>
      </c>
    </row>
    <row r="2287" spans="1:4" x14ac:dyDescent="0.2">
      <c r="A2287" s="391">
        <v>45751</v>
      </c>
      <c r="B2287" s="383">
        <v>404.87</v>
      </c>
      <c r="C2287" s="383">
        <v>5</v>
      </c>
      <c r="D2287" s="383" t="s">
        <v>224</v>
      </c>
    </row>
    <row r="2288" spans="1:4" x14ac:dyDescent="0.2">
      <c r="A2288" s="391">
        <v>45752</v>
      </c>
      <c r="B2288" s="383">
        <v>404.87</v>
      </c>
      <c r="C2288" s="383">
        <v>6</v>
      </c>
      <c r="D2288" s="383" t="s">
        <v>225</v>
      </c>
    </row>
    <row r="2289" spans="1:4" x14ac:dyDescent="0.2">
      <c r="A2289" s="391">
        <v>45753</v>
      </c>
      <c r="B2289" s="383">
        <v>404.87</v>
      </c>
      <c r="C2289" s="383">
        <v>7</v>
      </c>
      <c r="D2289" s="383" t="s">
        <v>226</v>
      </c>
    </row>
    <row r="2290" spans="1:4" x14ac:dyDescent="0.2">
      <c r="A2290" s="391">
        <v>45754</v>
      </c>
      <c r="B2290" s="383">
        <v>407.98</v>
      </c>
      <c r="C2290" s="383">
        <v>1</v>
      </c>
      <c r="D2290" s="383" t="s">
        <v>220</v>
      </c>
    </row>
    <row r="2291" spans="1:4" x14ac:dyDescent="0.2">
      <c r="A2291" s="391">
        <v>45755</v>
      </c>
      <c r="B2291" s="383">
        <v>407.95</v>
      </c>
      <c r="C2291" s="383">
        <v>2</v>
      </c>
      <c r="D2291" s="383" t="s">
        <v>221</v>
      </c>
    </row>
    <row r="2292" spans="1:4" x14ac:dyDescent="0.2">
      <c r="A2292" s="391">
        <v>45756</v>
      </c>
      <c r="B2292" s="383">
        <v>408.63</v>
      </c>
      <c r="C2292" s="383">
        <v>3</v>
      </c>
      <c r="D2292" s="383" t="s">
        <v>222</v>
      </c>
    </row>
    <row r="2293" spans="1:4" x14ac:dyDescent="0.2">
      <c r="A2293" s="391">
        <v>45757</v>
      </c>
      <c r="B2293" s="383">
        <v>405.97</v>
      </c>
      <c r="C2293" s="383">
        <v>4</v>
      </c>
      <c r="D2293" s="383" t="s">
        <v>223</v>
      </c>
    </row>
    <row r="2294" spans="1:4" x14ac:dyDescent="0.2">
      <c r="A2294" s="391">
        <v>45758</v>
      </c>
      <c r="B2294" s="383">
        <v>409.43</v>
      </c>
      <c r="C2294" s="383">
        <v>5</v>
      </c>
      <c r="D2294" s="383" t="s">
        <v>224</v>
      </c>
    </row>
    <row r="2295" spans="1:4" x14ac:dyDescent="0.2">
      <c r="A2295" s="391">
        <v>45759</v>
      </c>
      <c r="B2295" s="383">
        <v>409.43</v>
      </c>
      <c r="C2295" s="383">
        <v>6</v>
      </c>
      <c r="D2295" s="383" t="s">
        <v>225</v>
      </c>
    </row>
    <row r="2296" spans="1:4" x14ac:dyDescent="0.2">
      <c r="A2296" s="391">
        <v>45760</v>
      </c>
      <c r="B2296" s="383">
        <v>409.43</v>
      </c>
      <c r="C2296" s="383">
        <v>7</v>
      </c>
      <c r="D2296" s="383" t="s">
        <v>226</v>
      </c>
    </row>
    <row r="2297" spans="1:4" x14ac:dyDescent="0.2">
      <c r="A2297" s="391">
        <v>45761</v>
      </c>
      <c r="B2297" s="383">
        <v>410.15</v>
      </c>
      <c r="C2297" s="383">
        <v>1</v>
      </c>
      <c r="D2297" s="383" t="s">
        <v>220</v>
      </c>
    </row>
    <row r="2298" spans="1:4" x14ac:dyDescent="0.2">
      <c r="A2298" s="391">
        <v>45762</v>
      </c>
      <c r="B2298" s="383">
        <v>409.96</v>
      </c>
      <c r="C2298" s="383">
        <v>2</v>
      </c>
      <c r="D2298" s="383" t="s">
        <v>221</v>
      </c>
    </row>
    <row r="2299" spans="1:4" x14ac:dyDescent="0.2">
      <c r="A2299" s="391">
        <v>45763</v>
      </c>
      <c r="B2299" s="383">
        <v>408.73</v>
      </c>
      <c r="C2299" s="383">
        <v>3</v>
      </c>
      <c r="D2299" s="383" t="s">
        <v>222</v>
      </c>
    </row>
    <row r="2300" spans="1:4" x14ac:dyDescent="0.2">
      <c r="A2300" s="391">
        <v>45764</v>
      </c>
      <c r="B2300" s="383">
        <v>407.65</v>
      </c>
      <c r="C2300" s="383">
        <v>4</v>
      </c>
      <c r="D2300" s="383" t="s">
        <v>223</v>
      </c>
    </row>
    <row r="2301" spans="1:4" x14ac:dyDescent="0.2">
      <c r="A2301" s="391">
        <v>45765</v>
      </c>
      <c r="B2301" s="383">
        <v>407.65</v>
      </c>
      <c r="C2301" s="383">
        <v>5</v>
      </c>
      <c r="D2301" s="383" t="s">
        <v>224</v>
      </c>
    </row>
    <row r="2302" spans="1:4" x14ac:dyDescent="0.2">
      <c r="A2302" s="391">
        <v>45766</v>
      </c>
      <c r="B2302" s="383">
        <v>407.65</v>
      </c>
      <c r="C2302" s="383">
        <v>6</v>
      </c>
      <c r="D2302" s="383" t="s">
        <v>225</v>
      </c>
    </row>
    <row r="2303" spans="1:4" x14ac:dyDescent="0.2">
      <c r="A2303" s="391">
        <v>45767</v>
      </c>
      <c r="B2303" s="383">
        <v>407.65</v>
      </c>
      <c r="C2303" s="383">
        <v>7</v>
      </c>
      <c r="D2303" s="383" t="s">
        <v>226</v>
      </c>
    </row>
    <row r="2304" spans="1:4" x14ac:dyDescent="0.2">
      <c r="A2304" s="391">
        <v>45768</v>
      </c>
      <c r="B2304" s="383">
        <v>407.65</v>
      </c>
      <c r="C2304" s="383">
        <v>1</v>
      </c>
      <c r="D2304" s="383" t="s">
        <v>220</v>
      </c>
    </row>
    <row r="2305" spans="1:4" x14ac:dyDescent="0.2">
      <c r="A2305" s="391">
        <v>45769</v>
      </c>
      <c r="B2305" s="383">
        <v>409.24</v>
      </c>
      <c r="C2305" s="383">
        <v>2</v>
      </c>
      <c r="D2305" s="383" t="s">
        <v>221</v>
      </c>
    </row>
    <row r="2306" spans="1:4" x14ac:dyDescent="0.2">
      <c r="A2306" s="391">
        <v>45770</v>
      </c>
      <c r="B2306" s="383">
        <v>408.55</v>
      </c>
      <c r="C2306" s="383">
        <v>3</v>
      </c>
      <c r="D2306" s="383" t="s">
        <v>222</v>
      </c>
    </row>
    <row r="2307" spans="1:4" x14ac:dyDescent="0.2">
      <c r="A2307" s="391">
        <v>45771</v>
      </c>
      <c r="B2307" s="383">
        <v>407.43</v>
      </c>
      <c r="C2307" s="383">
        <v>4</v>
      </c>
      <c r="D2307" s="383" t="s">
        <v>223</v>
      </c>
    </row>
    <row r="2308" spans="1:4" x14ac:dyDescent="0.2">
      <c r="A2308" s="391">
        <v>45772</v>
      </c>
      <c r="B2308" s="383">
        <v>407.22</v>
      </c>
      <c r="C2308" s="383">
        <v>5</v>
      </c>
      <c r="D2308" s="383" t="s">
        <v>224</v>
      </c>
    </row>
    <row r="2309" spans="1:4" x14ac:dyDescent="0.2">
      <c r="A2309" s="391">
        <v>45773</v>
      </c>
      <c r="B2309" s="383">
        <v>407.22</v>
      </c>
      <c r="C2309" s="383">
        <v>6</v>
      </c>
      <c r="D2309" s="383" t="s">
        <v>225</v>
      </c>
    </row>
    <row r="2310" spans="1:4" x14ac:dyDescent="0.2">
      <c r="A2310" s="391">
        <v>45774</v>
      </c>
      <c r="B2310" s="383">
        <v>407.22</v>
      </c>
      <c r="C2310" s="383">
        <v>7</v>
      </c>
      <c r="D2310" s="383" t="s">
        <v>226</v>
      </c>
    </row>
    <row r="2311" spans="1:4" x14ac:dyDescent="0.2">
      <c r="A2311" s="391">
        <v>45775</v>
      </c>
      <c r="B2311" s="383">
        <v>405.52</v>
      </c>
      <c r="C2311" s="383">
        <v>1</v>
      </c>
      <c r="D2311" s="383" t="s">
        <v>220</v>
      </c>
    </row>
    <row r="2312" spans="1:4" x14ac:dyDescent="0.2">
      <c r="A2312" s="391">
        <v>45776</v>
      </c>
      <c r="B2312" s="383">
        <v>404.2</v>
      </c>
      <c r="C2312" s="383">
        <v>2</v>
      </c>
      <c r="D2312" s="383" t="s">
        <v>221</v>
      </c>
    </row>
    <row r="2313" spans="1:4" x14ac:dyDescent="0.2">
      <c r="A2313" s="391">
        <v>45777</v>
      </c>
      <c r="B2313" s="383">
        <v>404.61</v>
      </c>
      <c r="C2313" s="383">
        <v>3</v>
      </c>
      <c r="D2313" s="383" t="s">
        <v>222</v>
      </c>
    </row>
    <row r="2314" spans="1:4" x14ac:dyDescent="0.2">
      <c r="A2314" s="391">
        <v>45778</v>
      </c>
      <c r="B2314" s="383">
        <v>404.61</v>
      </c>
      <c r="C2314" s="383">
        <v>4</v>
      </c>
      <c r="D2314" s="383" t="s">
        <v>223</v>
      </c>
    </row>
    <row r="2315" spans="1:4" x14ac:dyDescent="0.2">
      <c r="A2315" s="391">
        <v>45779</v>
      </c>
      <c r="B2315" s="383">
        <v>404.61</v>
      </c>
      <c r="C2315" s="383">
        <v>5</v>
      </c>
      <c r="D2315" s="383" t="s">
        <v>224</v>
      </c>
    </row>
    <row r="2316" spans="1:4" x14ac:dyDescent="0.2">
      <c r="A2316" s="391">
        <v>45780</v>
      </c>
      <c r="B2316" s="383">
        <v>404.61</v>
      </c>
      <c r="C2316" s="383">
        <v>6</v>
      </c>
      <c r="D2316" s="383" t="s">
        <v>225</v>
      </c>
    </row>
    <row r="2317" spans="1:4" x14ac:dyDescent="0.2">
      <c r="A2317" s="391">
        <v>45781</v>
      </c>
      <c r="B2317" s="383">
        <v>404.61</v>
      </c>
      <c r="C2317" s="383">
        <v>7</v>
      </c>
      <c r="D2317" s="383" t="s">
        <v>226</v>
      </c>
    </row>
    <row r="2318" spans="1:4" x14ac:dyDescent="0.2">
      <c r="A2318" s="391">
        <v>45782</v>
      </c>
      <c r="B2318" s="383">
        <v>404.31</v>
      </c>
      <c r="C2318" s="383">
        <v>1</v>
      </c>
      <c r="D2318" s="383" t="s">
        <v>220</v>
      </c>
    </row>
    <row r="2319" spans="1:4" x14ac:dyDescent="0.2">
      <c r="A2319" s="391">
        <v>45783</v>
      </c>
      <c r="B2319" s="383">
        <v>405.35</v>
      </c>
      <c r="C2319" s="383">
        <v>2</v>
      </c>
      <c r="D2319" s="383" t="s">
        <v>221</v>
      </c>
    </row>
    <row r="2320" spans="1:4" x14ac:dyDescent="0.2">
      <c r="A2320" s="391">
        <v>45784</v>
      </c>
      <c r="B2320" s="383">
        <v>404.6</v>
      </c>
      <c r="C2320" s="383">
        <v>3</v>
      </c>
      <c r="D2320" s="383" t="s">
        <v>222</v>
      </c>
    </row>
    <row r="2321" spans="1:4" x14ac:dyDescent="0.2">
      <c r="A2321" s="391">
        <v>45785</v>
      </c>
      <c r="B2321" s="383">
        <v>404.89</v>
      </c>
      <c r="C2321" s="383">
        <v>4</v>
      </c>
      <c r="D2321" s="383" t="s">
        <v>223</v>
      </c>
    </row>
    <row r="2322" spans="1:4" x14ac:dyDescent="0.2">
      <c r="A2322" s="391">
        <v>45786</v>
      </c>
      <c r="B2322" s="383">
        <v>404.61</v>
      </c>
      <c r="C2322" s="383">
        <v>5</v>
      </c>
      <c r="D2322" s="383" t="s">
        <v>224</v>
      </c>
    </row>
    <row r="2323" spans="1:4" x14ac:dyDescent="0.2">
      <c r="A2323" s="391">
        <v>45787</v>
      </c>
      <c r="B2323" s="383">
        <v>404.61</v>
      </c>
      <c r="C2323" s="383">
        <v>6</v>
      </c>
      <c r="D2323" s="383" t="s">
        <v>225</v>
      </c>
    </row>
    <row r="2324" spans="1:4" x14ac:dyDescent="0.2">
      <c r="A2324" s="391">
        <v>45788</v>
      </c>
      <c r="B2324" s="383">
        <v>404.61</v>
      </c>
      <c r="C2324" s="383">
        <v>7</v>
      </c>
      <c r="D2324" s="383" t="s">
        <v>226</v>
      </c>
    </row>
    <row r="2325" spans="1:4" x14ac:dyDescent="0.2">
      <c r="A2325" s="391">
        <v>45789</v>
      </c>
      <c r="B2325" s="383">
        <v>405.05</v>
      </c>
      <c r="C2325" s="383">
        <v>1</v>
      </c>
      <c r="D2325" s="383" t="s">
        <v>220</v>
      </c>
    </row>
    <row r="2326" spans="1:4" x14ac:dyDescent="0.2">
      <c r="A2326" s="391">
        <v>45790</v>
      </c>
      <c r="B2326" s="383">
        <v>405.21</v>
      </c>
      <c r="C2326" s="383">
        <v>2</v>
      </c>
      <c r="D2326" s="383" t="s">
        <v>221</v>
      </c>
    </row>
    <row r="2327" spans="1:4" x14ac:dyDescent="0.2">
      <c r="A2327" s="391">
        <v>45791</v>
      </c>
      <c r="B2327" s="383">
        <v>404.22</v>
      </c>
      <c r="C2327" s="383">
        <v>3</v>
      </c>
      <c r="D2327" s="383" t="s">
        <v>222</v>
      </c>
    </row>
    <row r="2328" spans="1:4" x14ac:dyDescent="0.2">
      <c r="A2328" s="391">
        <v>45792</v>
      </c>
      <c r="B2328" s="383">
        <v>403.25</v>
      </c>
      <c r="C2328" s="383">
        <v>4</v>
      </c>
      <c r="D2328" s="383" t="s">
        <v>223</v>
      </c>
    </row>
    <row r="2329" spans="1:4" x14ac:dyDescent="0.2">
      <c r="A2329" s="391">
        <v>45793</v>
      </c>
      <c r="B2329" s="383">
        <v>402.92</v>
      </c>
      <c r="C2329" s="383">
        <v>5</v>
      </c>
      <c r="D2329" s="383" t="s">
        <v>224</v>
      </c>
    </row>
    <row r="2330" spans="1:4" x14ac:dyDescent="0.2">
      <c r="A2330" s="391">
        <v>45794</v>
      </c>
      <c r="B2330" s="383">
        <v>402.92</v>
      </c>
      <c r="C2330" s="383">
        <v>6</v>
      </c>
      <c r="D2330" s="383" t="s">
        <v>225</v>
      </c>
    </row>
    <row r="2331" spans="1:4" x14ac:dyDescent="0.2">
      <c r="A2331" s="391">
        <v>45795</v>
      </c>
      <c r="B2331" s="383">
        <v>402.92</v>
      </c>
      <c r="C2331" s="383">
        <v>7</v>
      </c>
      <c r="D2331" s="383" t="s">
        <v>226</v>
      </c>
    </row>
    <row r="2332" spans="1:4" x14ac:dyDescent="0.2">
      <c r="A2332" s="391">
        <v>45796</v>
      </c>
      <c r="B2332" s="383">
        <v>402.82</v>
      </c>
      <c r="C2332" s="383">
        <v>1</v>
      </c>
      <c r="D2332" s="383" t="s">
        <v>220</v>
      </c>
    </row>
    <row r="2333" spans="1:4" x14ac:dyDescent="0.2">
      <c r="A2333" s="391">
        <v>45797</v>
      </c>
      <c r="B2333" s="383">
        <v>402.4</v>
      </c>
      <c r="C2333" s="383">
        <v>2</v>
      </c>
      <c r="D2333" s="383" t="s">
        <v>221</v>
      </c>
    </row>
    <row r="2334" spans="1:4" x14ac:dyDescent="0.2">
      <c r="A2334" s="391">
        <v>45798</v>
      </c>
      <c r="B2334" s="383">
        <v>402.6</v>
      </c>
      <c r="C2334" s="383">
        <v>3</v>
      </c>
      <c r="D2334" s="383" t="s">
        <v>222</v>
      </c>
    </row>
    <row r="2335" spans="1:4" x14ac:dyDescent="0.2">
      <c r="A2335" s="391">
        <v>45799</v>
      </c>
      <c r="B2335" s="383">
        <v>403.2</v>
      </c>
      <c r="C2335" s="383">
        <v>4</v>
      </c>
      <c r="D2335" s="383" t="s">
        <v>223</v>
      </c>
    </row>
    <row r="2336" spans="1:4" x14ac:dyDescent="0.2">
      <c r="A2336" s="391">
        <v>45800</v>
      </c>
      <c r="B2336" s="383">
        <v>403.38</v>
      </c>
      <c r="C2336" s="383">
        <v>5</v>
      </c>
      <c r="D2336" s="383" t="s">
        <v>224</v>
      </c>
    </row>
    <row r="2337" spans="1:4" x14ac:dyDescent="0.2">
      <c r="A2337" s="391">
        <v>45801</v>
      </c>
      <c r="B2337" s="383">
        <v>403.38</v>
      </c>
      <c r="C2337" s="383">
        <v>6</v>
      </c>
      <c r="D2337" s="383" t="s">
        <v>225</v>
      </c>
    </row>
    <row r="2338" spans="1:4" x14ac:dyDescent="0.2">
      <c r="A2338" s="391">
        <v>45802</v>
      </c>
      <c r="B2338" s="383">
        <v>403.38</v>
      </c>
      <c r="C2338" s="383">
        <v>7</v>
      </c>
      <c r="D2338" s="383" t="s">
        <v>226</v>
      </c>
    </row>
    <row r="2339" spans="1:4" x14ac:dyDescent="0.2">
      <c r="A2339" s="391">
        <v>45803</v>
      </c>
      <c r="B2339" s="383">
        <v>403.91</v>
      </c>
      <c r="C2339" s="383">
        <v>1</v>
      </c>
      <c r="D2339" s="383" t="s">
        <v>220</v>
      </c>
    </row>
    <row r="2340" spans="1:4" x14ac:dyDescent="0.2">
      <c r="A2340" s="391">
        <v>45804</v>
      </c>
      <c r="B2340" s="383">
        <v>404.58</v>
      </c>
      <c r="C2340" s="383">
        <v>2</v>
      </c>
      <c r="D2340" s="383" t="s">
        <v>221</v>
      </c>
    </row>
    <row r="2341" spans="1:4" x14ac:dyDescent="0.2">
      <c r="A2341" s="391">
        <v>45805</v>
      </c>
      <c r="B2341" s="383">
        <v>403.38</v>
      </c>
      <c r="C2341" s="383">
        <v>3</v>
      </c>
      <c r="D2341" s="383" t="s">
        <v>222</v>
      </c>
    </row>
    <row r="2342" spans="1:4" x14ac:dyDescent="0.2">
      <c r="A2342" s="391">
        <v>45806</v>
      </c>
      <c r="B2342" s="383">
        <v>404.36</v>
      </c>
      <c r="C2342" s="383">
        <v>4</v>
      </c>
      <c r="D2342" s="383" t="s">
        <v>223</v>
      </c>
    </row>
    <row r="2343" spans="1:4" x14ac:dyDescent="0.2">
      <c r="A2343" s="391">
        <v>45807</v>
      </c>
      <c r="B2343" s="383">
        <v>404.05</v>
      </c>
      <c r="C2343" s="383">
        <v>5</v>
      </c>
      <c r="D2343" s="383" t="s">
        <v>224</v>
      </c>
    </row>
    <row r="2344" spans="1:4" x14ac:dyDescent="0.2">
      <c r="A2344" s="391">
        <v>45808</v>
      </c>
      <c r="B2344" s="383">
        <v>404.05</v>
      </c>
      <c r="C2344" s="383">
        <v>6</v>
      </c>
      <c r="D2344" s="383" t="s">
        <v>225</v>
      </c>
    </row>
    <row r="2345" spans="1:4" x14ac:dyDescent="0.2">
      <c r="A2345" s="391">
        <v>45809</v>
      </c>
      <c r="B2345" s="383">
        <v>404.05</v>
      </c>
      <c r="C2345" s="383">
        <v>7</v>
      </c>
      <c r="D2345" s="383" t="s">
        <v>226</v>
      </c>
    </row>
    <row r="2346" spans="1:4" x14ac:dyDescent="0.2">
      <c r="A2346" s="391">
        <v>45810</v>
      </c>
      <c r="B2346" s="383">
        <v>402.95</v>
      </c>
      <c r="C2346" s="383">
        <v>1</v>
      </c>
      <c r="D2346" s="383" t="s">
        <v>220</v>
      </c>
    </row>
    <row r="2347" spans="1:4" x14ac:dyDescent="0.2">
      <c r="A2347" s="391">
        <v>45811</v>
      </c>
      <c r="B2347" s="383">
        <v>403.26</v>
      </c>
      <c r="C2347" s="383">
        <v>2</v>
      </c>
      <c r="D2347" s="383" t="s">
        <v>221</v>
      </c>
    </row>
    <row r="2348" spans="1:4" x14ac:dyDescent="0.2">
      <c r="A2348" s="391">
        <v>45812</v>
      </c>
      <c r="B2348" s="383">
        <v>403.29</v>
      </c>
      <c r="C2348" s="383">
        <v>3</v>
      </c>
      <c r="D2348" s="383" t="s">
        <v>222</v>
      </c>
    </row>
    <row r="2349" spans="1:4" x14ac:dyDescent="0.2">
      <c r="A2349" s="391">
        <v>45813</v>
      </c>
      <c r="B2349" s="383">
        <v>403.58</v>
      </c>
      <c r="C2349" s="383">
        <v>4</v>
      </c>
      <c r="D2349" s="383" t="s">
        <v>223</v>
      </c>
    </row>
    <row r="2350" spans="1:4" x14ac:dyDescent="0.2">
      <c r="A2350" s="391">
        <v>45814</v>
      </c>
      <c r="B2350" s="383">
        <v>403.53</v>
      </c>
      <c r="C2350" s="383">
        <v>5</v>
      </c>
      <c r="D2350" s="383" t="s">
        <v>224</v>
      </c>
    </row>
    <row r="2351" spans="1:4" x14ac:dyDescent="0.2">
      <c r="A2351" s="391">
        <v>45815</v>
      </c>
      <c r="B2351" s="383">
        <v>403.53</v>
      </c>
      <c r="C2351" s="383">
        <v>6</v>
      </c>
      <c r="D2351" s="383" t="s">
        <v>225</v>
      </c>
    </row>
    <row r="2352" spans="1:4" x14ac:dyDescent="0.2">
      <c r="A2352" s="391">
        <v>45816</v>
      </c>
      <c r="B2352" s="383">
        <v>403.53</v>
      </c>
      <c r="C2352" s="383">
        <v>7</v>
      </c>
      <c r="D2352" s="383" t="s">
        <v>226</v>
      </c>
    </row>
    <row r="2353" spans="1:4" x14ac:dyDescent="0.2">
      <c r="A2353" s="391">
        <v>45817</v>
      </c>
      <c r="B2353" s="383">
        <v>403.53</v>
      </c>
      <c r="C2353" s="383">
        <v>1</v>
      </c>
      <c r="D2353" s="383" t="s">
        <v>220</v>
      </c>
    </row>
    <row r="2354" spans="1:4" x14ac:dyDescent="0.2">
      <c r="A2354" s="391">
        <v>45818</v>
      </c>
      <c r="B2354" s="383">
        <v>401.55</v>
      </c>
      <c r="C2354" s="383">
        <v>2</v>
      </c>
      <c r="D2354" s="383" t="s">
        <v>221</v>
      </c>
    </row>
    <row r="2355" spans="1:4" x14ac:dyDescent="0.2">
      <c r="A2355" s="391">
        <v>45819</v>
      </c>
      <c r="B2355" s="383">
        <v>400.55</v>
      </c>
      <c r="C2355" s="383">
        <v>3</v>
      </c>
      <c r="D2355" s="383" t="s">
        <v>222</v>
      </c>
    </row>
    <row r="2356" spans="1:4" x14ac:dyDescent="0.2">
      <c r="A2356" s="391">
        <v>45820</v>
      </c>
      <c r="B2356" s="383">
        <v>400.86</v>
      </c>
      <c r="C2356" s="383">
        <v>4</v>
      </c>
      <c r="D2356" s="383" t="s">
        <v>223</v>
      </c>
    </row>
    <row r="2357" spans="1:4" x14ac:dyDescent="0.2">
      <c r="A2357" s="391">
        <v>45821</v>
      </c>
      <c r="B2357" s="383">
        <v>402.51</v>
      </c>
      <c r="C2357" s="383">
        <v>5</v>
      </c>
      <c r="D2357" s="383" t="s">
        <v>224</v>
      </c>
    </row>
    <row r="2358" spans="1:4" x14ac:dyDescent="0.2">
      <c r="A2358" s="391">
        <v>45822</v>
      </c>
      <c r="B2358" s="383">
        <v>402.51</v>
      </c>
      <c r="C2358" s="383">
        <v>6</v>
      </c>
      <c r="D2358" s="383" t="s">
        <v>225</v>
      </c>
    </row>
    <row r="2359" spans="1:4" x14ac:dyDescent="0.2">
      <c r="A2359" s="391">
        <v>45823</v>
      </c>
      <c r="B2359" s="383">
        <v>402.51</v>
      </c>
      <c r="C2359" s="383">
        <v>7</v>
      </c>
      <c r="D2359" s="383" t="s">
        <v>226</v>
      </c>
    </row>
    <row r="2360" spans="1:4" x14ac:dyDescent="0.2">
      <c r="A2360" s="391">
        <v>45824</v>
      </c>
      <c r="B2360" s="383">
        <v>401.51</v>
      </c>
      <c r="C2360" s="383">
        <v>1</v>
      </c>
      <c r="D2360" s="383" t="s">
        <v>220</v>
      </c>
    </row>
    <row r="2361" spans="1:4" x14ac:dyDescent="0.2">
      <c r="A2361" s="391">
        <v>45825</v>
      </c>
      <c r="B2361" s="383">
        <v>402.9</v>
      </c>
      <c r="C2361" s="383">
        <v>2</v>
      </c>
      <c r="D2361" s="383" t="s">
        <v>221</v>
      </c>
    </row>
    <row r="2362" spans="1:4" x14ac:dyDescent="0.2">
      <c r="A2362" s="391">
        <v>45826</v>
      </c>
      <c r="B2362" s="383">
        <v>403.77</v>
      </c>
      <c r="C2362" s="383">
        <v>3</v>
      </c>
      <c r="D2362" s="383" t="s">
        <v>222</v>
      </c>
    </row>
    <row r="2363" spans="1:4" x14ac:dyDescent="0.2">
      <c r="A2363" s="391">
        <v>45827</v>
      </c>
      <c r="B2363" s="383">
        <v>403</v>
      </c>
      <c r="C2363" s="383">
        <v>4</v>
      </c>
      <c r="D2363" s="383" t="s">
        <v>223</v>
      </c>
    </row>
    <row r="2364" spans="1:4" x14ac:dyDescent="0.2">
      <c r="A2364" s="391">
        <v>45828</v>
      </c>
      <c r="B2364" s="383">
        <v>402.74</v>
      </c>
      <c r="C2364" s="383">
        <v>5</v>
      </c>
      <c r="D2364" s="383" t="s">
        <v>224</v>
      </c>
    </row>
    <row r="2365" spans="1:4" x14ac:dyDescent="0.2">
      <c r="A2365" s="391">
        <v>45829</v>
      </c>
      <c r="B2365" s="383">
        <v>402.74</v>
      </c>
      <c r="C2365" s="383">
        <v>6</v>
      </c>
      <c r="D2365" s="383" t="s">
        <v>225</v>
      </c>
    </row>
    <row r="2366" spans="1:4" x14ac:dyDescent="0.2">
      <c r="A2366" s="391">
        <v>45830</v>
      </c>
      <c r="B2366" s="383">
        <v>402.74</v>
      </c>
      <c r="C2366" s="383">
        <v>7</v>
      </c>
      <c r="D2366" s="383" t="s">
        <v>226</v>
      </c>
    </row>
    <row r="2367" spans="1:4" x14ac:dyDescent="0.2">
      <c r="A2367" s="391">
        <v>45831</v>
      </c>
      <c r="B2367" s="383">
        <v>403.66</v>
      </c>
      <c r="C2367" s="383">
        <v>1</v>
      </c>
      <c r="D2367" s="383" t="s">
        <v>220</v>
      </c>
    </row>
    <row r="2368" spans="1:4" x14ac:dyDescent="0.2">
      <c r="A2368" s="391">
        <v>45832</v>
      </c>
      <c r="B2368" s="383">
        <v>401.82</v>
      </c>
      <c r="C2368" s="383">
        <v>2</v>
      </c>
      <c r="D2368" s="383" t="s">
        <v>221</v>
      </c>
    </row>
    <row r="2369" spans="1:4" x14ac:dyDescent="0.2">
      <c r="A2369" s="391">
        <v>45833</v>
      </c>
      <c r="B2369" s="383">
        <v>400.89</v>
      </c>
      <c r="C2369" s="383">
        <v>3</v>
      </c>
      <c r="D2369" s="383" t="s">
        <v>222</v>
      </c>
    </row>
    <row r="2370" spans="1:4" x14ac:dyDescent="0.2">
      <c r="A2370" s="391">
        <v>45834</v>
      </c>
      <c r="B2370" s="383">
        <v>400.1</v>
      </c>
      <c r="C2370" s="383">
        <v>4</v>
      </c>
      <c r="D2370" s="383" t="s">
        <v>223</v>
      </c>
    </row>
    <row r="2371" spans="1:4" x14ac:dyDescent="0.2">
      <c r="A2371" s="391">
        <v>45835</v>
      </c>
      <c r="B2371" s="383">
        <v>399.4</v>
      </c>
      <c r="C2371" s="383">
        <v>5</v>
      </c>
      <c r="D2371" s="383" t="s">
        <v>224</v>
      </c>
    </row>
    <row r="2372" spans="1:4" x14ac:dyDescent="0.2">
      <c r="A2372" s="391">
        <v>45836</v>
      </c>
      <c r="B2372" s="383">
        <v>399.4</v>
      </c>
      <c r="C2372" s="383">
        <v>6</v>
      </c>
      <c r="D2372" s="383" t="s">
        <v>225</v>
      </c>
    </row>
    <row r="2373" spans="1:4" x14ac:dyDescent="0.2">
      <c r="A2373" s="391">
        <v>45837</v>
      </c>
      <c r="B2373" s="383">
        <v>399.4</v>
      </c>
      <c r="C2373" s="383">
        <v>7</v>
      </c>
      <c r="D2373" s="383" t="s">
        <v>226</v>
      </c>
    </row>
    <row r="2374" spans="1:4" x14ac:dyDescent="0.2">
      <c r="A2374" s="391">
        <v>45838</v>
      </c>
      <c r="B2374" s="383">
        <v>399.3</v>
      </c>
      <c r="C2374" s="383">
        <v>1</v>
      </c>
      <c r="D2374" s="383" t="s">
        <v>220</v>
      </c>
    </row>
    <row r="2375" spans="1:4" x14ac:dyDescent="0.2">
      <c r="A2375" s="391">
        <v>45839</v>
      </c>
      <c r="B2375" s="383">
        <v>399.09</v>
      </c>
      <c r="C2375" s="383">
        <v>2</v>
      </c>
      <c r="D2375" s="383" t="s">
        <v>221</v>
      </c>
    </row>
    <row r="2376" spans="1:4" x14ac:dyDescent="0.2">
      <c r="A2376" s="391">
        <v>45840</v>
      </c>
      <c r="B2376" s="383">
        <v>399.07</v>
      </c>
      <c r="C2376" s="383">
        <v>3</v>
      </c>
      <c r="D2376" s="383" t="s">
        <v>222</v>
      </c>
    </row>
    <row r="2377" spans="1:4" x14ac:dyDescent="0.2">
      <c r="A2377" s="391">
        <v>45841</v>
      </c>
      <c r="B2377" s="383">
        <v>399.83</v>
      </c>
      <c r="C2377" s="383">
        <v>4</v>
      </c>
      <c r="D2377" s="383" t="s">
        <v>223</v>
      </c>
    </row>
    <row r="2378" spans="1:4" x14ac:dyDescent="0.2">
      <c r="A2378" s="391">
        <v>45842</v>
      </c>
      <c r="B2378" s="383">
        <v>398.77</v>
      </c>
      <c r="C2378" s="383">
        <v>5</v>
      </c>
      <c r="D2378" s="383" t="s">
        <v>224</v>
      </c>
    </row>
    <row r="2379" spans="1:4" x14ac:dyDescent="0.2">
      <c r="A2379" s="391">
        <v>45843</v>
      </c>
      <c r="B2379" s="383">
        <v>398.77</v>
      </c>
      <c r="C2379" s="383">
        <v>6</v>
      </c>
      <c r="D2379" s="383" t="s">
        <v>225</v>
      </c>
    </row>
    <row r="2380" spans="1:4" x14ac:dyDescent="0.2">
      <c r="A2380" s="391">
        <v>45844</v>
      </c>
      <c r="B2380" s="383">
        <v>398.77</v>
      </c>
      <c r="C2380" s="383">
        <v>7</v>
      </c>
      <c r="D2380" s="383" t="s">
        <v>226</v>
      </c>
    </row>
    <row r="2381" spans="1:4" x14ac:dyDescent="0.2">
      <c r="A2381" s="391">
        <v>45845</v>
      </c>
      <c r="B2381" s="383">
        <v>399.67</v>
      </c>
      <c r="C2381" s="383">
        <v>1</v>
      </c>
      <c r="D2381" s="383" t="s">
        <v>220</v>
      </c>
    </row>
    <row r="2382" spans="1:4" x14ac:dyDescent="0.2">
      <c r="A2382" s="391">
        <v>45846</v>
      </c>
      <c r="B2382" s="383">
        <v>399.48</v>
      </c>
      <c r="C2382" s="383">
        <v>2</v>
      </c>
      <c r="D2382" s="383" t="s">
        <v>221</v>
      </c>
    </row>
    <row r="2383" spans="1:4" x14ac:dyDescent="0.2">
      <c r="A2383" s="391">
        <v>45847</v>
      </c>
      <c r="B2383" s="383">
        <v>400.61</v>
      </c>
      <c r="C2383" s="383">
        <v>3</v>
      </c>
      <c r="D2383" s="383" t="s">
        <v>222</v>
      </c>
    </row>
    <row r="2384" spans="1:4" x14ac:dyDescent="0.2">
      <c r="A2384" s="391">
        <v>45848</v>
      </c>
      <c r="B2384" s="383">
        <v>399.02</v>
      </c>
      <c r="C2384" s="383">
        <v>4</v>
      </c>
      <c r="D2384" s="383" t="s">
        <v>223</v>
      </c>
    </row>
    <row r="2385" spans="1:4" x14ac:dyDescent="0.2">
      <c r="A2385" s="391">
        <v>45849</v>
      </c>
      <c r="B2385" s="383">
        <v>399.66</v>
      </c>
      <c r="C2385" s="383">
        <v>5</v>
      </c>
      <c r="D2385" s="383" t="s">
        <v>224</v>
      </c>
    </row>
    <row r="2386" spans="1:4" x14ac:dyDescent="0.2">
      <c r="A2386" s="391">
        <v>45850</v>
      </c>
      <c r="B2386" s="383">
        <v>399.66</v>
      </c>
      <c r="C2386" s="383">
        <v>6</v>
      </c>
      <c r="D2386" s="383" t="s">
        <v>225</v>
      </c>
    </row>
    <row r="2387" spans="1:4" x14ac:dyDescent="0.2">
      <c r="A2387" s="391">
        <v>45851</v>
      </c>
      <c r="B2387" s="383">
        <v>399.66</v>
      </c>
      <c r="C2387" s="383">
        <v>7</v>
      </c>
      <c r="D2387" s="383" t="s">
        <v>226</v>
      </c>
    </row>
    <row r="2388" spans="1:4" x14ac:dyDescent="0.2">
      <c r="A2388" s="391">
        <v>45852</v>
      </c>
      <c r="B2388" s="383">
        <v>400.15</v>
      </c>
      <c r="C2388" s="383">
        <v>1</v>
      </c>
      <c r="D2388" s="383" t="s">
        <v>220</v>
      </c>
    </row>
    <row r="2389" spans="1:4" x14ac:dyDescent="0.2">
      <c r="A2389" s="391">
        <v>45853</v>
      </c>
      <c r="B2389" s="383">
        <v>400.29</v>
      </c>
      <c r="C2389" s="383">
        <v>2</v>
      </c>
      <c r="D2389" s="383" t="s">
        <v>221</v>
      </c>
    </row>
    <row r="2390" spans="1:4" x14ac:dyDescent="0.2">
      <c r="A2390" s="391">
        <v>45854</v>
      </c>
      <c r="B2390" s="383">
        <v>400.13</v>
      </c>
      <c r="C2390" s="383">
        <v>3</v>
      </c>
      <c r="D2390" s="383" t="s">
        <v>222</v>
      </c>
    </row>
    <row r="2391" spans="1:4" x14ac:dyDescent="0.2">
      <c r="A2391" s="391">
        <v>45855</v>
      </c>
      <c r="B2391" s="383">
        <v>399.43</v>
      </c>
      <c r="C2391" s="383">
        <v>4</v>
      </c>
      <c r="D2391" s="383" t="s">
        <v>223</v>
      </c>
    </row>
    <row r="2392" spans="1:4" x14ac:dyDescent="0.2">
      <c r="A2392" s="391">
        <v>45856</v>
      </c>
      <c r="B2392" s="383">
        <v>399.02</v>
      </c>
      <c r="C2392" s="383">
        <v>5</v>
      </c>
      <c r="D2392" s="383" t="s">
        <v>224</v>
      </c>
    </row>
    <row r="2393" spans="1:4" x14ac:dyDescent="0.2">
      <c r="A2393" s="391">
        <v>45857</v>
      </c>
      <c r="B2393" s="383">
        <v>399.02</v>
      </c>
      <c r="C2393" s="383">
        <v>6</v>
      </c>
      <c r="D2393" s="383" t="s">
        <v>225</v>
      </c>
    </row>
    <row r="2394" spans="1:4" x14ac:dyDescent="0.2">
      <c r="A2394" s="391">
        <v>45858</v>
      </c>
      <c r="B2394" s="383">
        <v>399.02</v>
      </c>
      <c r="C2394" s="383">
        <v>7</v>
      </c>
      <c r="D2394" s="383" t="s">
        <v>226</v>
      </c>
    </row>
    <row r="2395" spans="1:4" x14ac:dyDescent="0.2">
      <c r="A2395" s="391">
        <v>45859</v>
      </c>
      <c r="B2395" s="383">
        <v>399.09</v>
      </c>
      <c r="C2395" s="383">
        <v>1</v>
      </c>
      <c r="D2395" s="383" t="s">
        <v>220</v>
      </c>
    </row>
    <row r="2396" spans="1:4" x14ac:dyDescent="0.2">
      <c r="A2396" s="391">
        <v>45860</v>
      </c>
      <c r="B2396" s="383">
        <v>399.28</v>
      </c>
      <c r="C2396" s="383">
        <v>2</v>
      </c>
      <c r="D2396" s="383" t="s">
        <v>221</v>
      </c>
    </row>
    <row r="2397" spans="1:4" x14ac:dyDescent="0.2">
      <c r="A2397" s="391">
        <v>45861</v>
      </c>
      <c r="B2397" s="383">
        <v>399.23</v>
      </c>
      <c r="C2397" s="383">
        <v>3</v>
      </c>
      <c r="D2397" s="383" t="s">
        <v>222</v>
      </c>
    </row>
    <row r="2398" spans="1:4" x14ac:dyDescent="0.2">
      <c r="A2398" s="391">
        <v>45862</v>
      </c>
      <c r="B2398" s="383">
        <v>398.13</v>
      </c>
      <c r="C2398" s="383">
        <v>4</v>
      </c>
      <c r="D2398" s="383" t="s">
        <v>223</v>
      </c>
    </row>
    <row r="2399" spans="1:4" x14ac:dyDescent="0.2">
      <c r="A2399" s="391">
        <v>45863</v>
      </c>
      <c r="B2399" s="383">
        <v>396.32</v>
      </c>
      <c r="C2399" s="383">
        <v>5</v>
      </c>
      <c r="D2399" s="383" t="s">
        <v>224</v>
      </c>
    </row>
    <row r="2400" spans="1:4" x14ac:dyDescent="0.2">
      <c r="A2400" s="391">
        <v>45864</v>
      </c>
      <c r="B2400" s="383">
        <v>396.32</v>
      </c>
      <c r="C2400" s="383">
        <v>6</v>
      </c>
      <c r="D2400" s="383" t="s">
        <v>225</v>
      </c>
    </row>
    <row r="2401" spans="1:4" x14ac:dyDescent="0.2">
      <c r="A2401" s="391">
        <v>45865</v>
      </c>
      <c r="B2401" s="383">
        <v>396.32</v>
      </c>
      <c r="C2401" s="383">
        <v>7</v>
      </c>
      <c r="D2401" s="383" t="s">
        <v>226</v>
      </c>
    </row>
    <row r="2402" spans="1:4" x14ac:dyDescent="0.2">
      <c r="A2402" s="391">
        <v>45866</v>
      </c>
      <c r="B2402" s="383">
        <v>397.26</v>
      </c>
      <c r="C2402" s="383">
        <v>1</v>
      </c>
      <c r="D2402" s="383" t="s">
        <v>220</v>
      </c>
    </row>
    <row r="2403" spans="1:4" x14ac:dyDescent="0.2">
      <c r="A2403" s="391">
        <v>45867</v>
      </c>
      <c r="B2403" s="383">
        <v>399.4</v>
      </c>
      <c r="C2403" s="383">
        <v>2</v>
      </c>
      <c r="D2403" s="383" t="s">
        <v>221</v>
      </c>
    </row>
    <row r="2404" spans="1:4" x14ac:dyDescent="0.2">
      <c r="A2404" s="391">
        <v>45868</v>
      </c>
      <c r="B2404" s="383">
        <v>398.93</v>
      </c>
      <c r="C2404" s="383">
        <v>3</v>
      </c>
      <c r="D2404" s="383" t="s">
        <v>222</v>
      </c>
    </row>
    <row r="2405" spans="1:4" x14ac:dyDescent="0.2">
      <c r="A2405" s="391">
        <v>45869</v>
      </c>
      <c r="B2405" s="383">
        <v>399.81</v>
      </c>
      <c r="C2405" s="383">
        <v>4</v>
      </c>
      <c r="D2405" s="383" t="s">
        <v>223</v>
      </c>
    </row>
    <row r="2406" spans="1:4" x14ac:dyDescent="0.2">
      <c r="A2406" s="391">
        <v>45870</v>
      </c>
      <c r="B2406" s="383">
        <v>399.77</v>
      </c>
      <c r="C2406" s="383">
        <v>5</v>
      </c>
      <c r="D2406" s="383" t="s">
        <v>224</v>
      </c>
    </row>
    <row r="2407" spans="1:4" x14ac:dyDescent="0.2">
      <c r="A2407" s="391">
        <v>45871</v>
      </c>
      <c r="B2407" s="383">
        <v>399.77</v>
      </c>
      <c r="C2407" s="383">
        <v>6</v>
      </c>
      <c r="D2407" s="383" t="s">
        <v>225</v>
      </c>
    </row>
    <row r="2408" spans="1:4" x14ac:dyDescent="0.2">
      <c r="A2408" s="391">
        <v>45872</v>
      </c>
      <c r="B2408" s="383">
        <v>399.77</v>
      </c>
      <c r="C2408" s="383">
        <v>7</v>
      </c>
      <c r="D2408" s="383" t="s">
        <v>226</v>
      </c>
    </row>
    <row r="2409" spans="1:4" x14ac:dyDescent="0.2">
      <c r="A2409" s="391">
        <v>45873</v>
      </c>
      <c r="B2409" s="383">
        <v>398.08</v>
      </c>
      <c r="C2409" s="383">
        <v>1</v>
      </c>
      <c r="D2409" s="383" t="s">
        <v>220</v>
      </c>
    </row>
    <row r="2410" spans="1:4" x14ac:dyDescent="0.2">
      <c r="A2410" s="391">
        <v>45874</v>
      </c>
      <c r="B2410" s="383">
        <v>399.67</v>
      </c>
      <c r="C2410" s="383">
        <v>2</v>
      </c>
      <c r="D2410" s="383" t="s">
        <v>221</v>
      </c>
    </row>
    <row r="2411" spans="1:4" x14ac:dyDescent="0.2">
      <c r="A2411" s="391">
        <v>45875</v>
      </c>
      <c r="B2411" s="383">
        <v>398.43</v>
      </c>
      <c r="C2411" s="383">
        <v>3</v>
      </c>
      <c r="D2411" s="383" t="s">
        <v>222</v>
      </c>
    </row>
    <row r="2412" spans="1:4" x14ac:dyDescent="0.2">
      <c r="A2412" s="391">
        <v>45876</v>
      </c>
      <c r="B2412" s="383">
        <v>397.23</v>
      </c>
      <c r="C2412" s="383">
        <v>4</v>
      </c>
      <c r="D2412" s="383" t="s">
        <v>223</v>
      </c>
    </row>
    <row r="2413" spans="1:4" x14ac:dyDescent="0.2">
      <c r="A2413" s="391">
        <v>45877</v>
      </c>
      <c r="B2413" s="383">
        <v>395.96</v>
      </c>
      <c r="C2413" s="383">
        <v>5</v>
      </c>
      <c r="D2413" s="383" t="s">
        <v>224</v>
      </c>
    </row>
    <row r="2414" spans="1:4" x14ac:dyDescent="0.2">
      <c r="A2414" s="391">
        <v>45878</v>
      </c>
      <c r="B2414" s="383">
        <v>395.96</v>
      </c>
      <c r="C2414" s="383">
        <v>6</v>
      </c>
      <c r="D2414" s="383" t="s">
        <v>225</v>
      </c>
    </row>
    <row r="2415" spans="1:4" x14ac:dyDescent="0.2">
      <c r="A2415" s="391">
        <v>45879</v>
      </c>
      <c r="B2415" s="383">
        <v>395.96</v>
      </c>
      <c r="C2415" s="383">
        <v>7</v>
      </c>
      <c r="D2415" s="383" t="s">
        <v>226</v>
      </c>
    </row>
    <row r="2416" spans="1:4" x14ac:dyDescent="0.2">
      <c r="A2416" s="391">
        <v>45880</v>
      </c>
      <c r="B2416" s="383">
        <v>395.14</v>
      </c>
      <c r="C2416" s="383">
        <v>1</v>
      </c>
      <c r="D2416" s="383" t="s">
        <v>220</v>
      </c>
    </row>
    <row r="2417" spans="1:4" x14ac:dyDescent="0.2">
      <c r="A2417" s="391">
        <v>45881</v>
      </c>
      <c r="B2417" s="383">
        <v>395.96</v>
      </c>
      <c r="C2417" s="383">
        <v>2</v>
      </c>
      <c r="D2417" s="383" t="s">
        <v>221</v>
      </c>
    </row>
    <row r="2418" spans="1:4" x14ac:dyDescent="0.2">
      <c r="A2418" s="391">
        <v>45882</v>
      </c>
      <c r="B2418" s="383">
        <v>395.02</v>
      </c>
      <c r="C2418" s="383">
        <v>3</v>
      </c>
      <c r="D2418" s="383" t="s">
        <v>222</v>
      </c>
    </row>
    <row r="2419" spans="1:4" x14ac:dyDescent="0.2">
      <c r="A2419" s="391">
        <v>45883</v>
      </c>
      <c r="B2419" s="383">
        <v>395.44</v>
      </c>
      <c r="C2419" s="383">
        <v>4</v>
      </c>
      <c r="D2419" s="383" t="s">
        <v>223</v>
      </c>
    </row>
    <row r="2420" spans="1:4" x14ac:dyDescent="0.2">
      <c r="A2420" s="391">
        <v>45884</v>
      </c>
      <c r="B2420" s="383">
        <v>395.37</v>
      </c>
      <c r="C2420" s="383">
        <v>5</v>
      </c>
      <c r="D2420" s="383" t="s">
        <v>224</v>
      </c>
    </row>
    <row r="2421" spans="1:4" x14ac:dyDescent="0.2">
      <c r="A2421" s="391">
        <v>45885</v>
      </c>
      <c r="B2421" s="383">
        <v>395.37</v>
      </c>
      <c r="C2421" s="383">
        <v>6</v>
      </c>
      <c r="D2421" s="383" t="s">
        <v>225</v>
      </c>
    </row>
    <row r="2422" spans="1:4" x14ac:dyDescent="0.2">
      <c r="A2422" s="391">
        <v>45886</v>
      </c>
      <c r="B2422" s="383">
        <v>395.37</v>
      </c>
      <c r="C2422" s="383">
        <v>7</v>
      </c>
      <c r="D2422" s="383" t="s">
        <v>226</v>
      </c>
    </row>
    <row r="2423" spans="1:4" x14ac:dyDescent="0.2">
      <c r="A2423" s="391">
        <v>45887</v>
      </c>
      <c r="B2423" s="383">
        <v>395.66</v>
      </c>
      <c r="C2423" s="383">
        <v>1</v>
      </c>
      <c r="D2423" s="383" t="s">
        <v>220</v>
      </c>
    </row>
    <row r="2424" spans="1:4" x14ac:dyDescent="0.2">
      <c r="A2424" s="391">
        <v>45888</v>
      </c>
      <c r="B2424" s="383">
        <v>393.63</v>
      </c>
      <c r="C2424" s="383">
        <v>2</v>
      </c>
      <c r="D2424" s="383" t="s">
        <v>221</v>
      </c>
    </row>
    <row r="2425" spans="1:4" x14ac:dyDescent="0.2">
      <c r="A2425" s="391">
        <v>45889</v>
      </c>
      <c r="B2425" s="383">
        <v>393.63</v>
      </c>
      <c r="C2425" s="383">
        <v>3</v>
      </c>
      <c r="D2425" s="383" t="s">
        <v>222</v>
      </c>
    </row>
    <row r="2426" spans="1:4" x14ac:dyDescent="0.2">
      <c r="A2426" s="391">
        <v>45890</v>
      </c>
      <c r="B2426" s="383">
        <v>395.84</v>
      </c>
      <c r="C2426" s="383">
        <v>4</v>
      </c>
      <c r="D2426" s="383" t="s">
        <v>223</v>
      </c>
    </row>
    <row r="2427" spans="1:4" x14ac:dyDescent="0.2">
      <c r="A2427" s="391">
        <v>45891</v>
      </c>
      <c r="B2427" s="383">
        <v>396.21</v>
      </c>
      <c r="C2427" s="383">
        <v>5</v>
      </c>
      <c r="D2427" s="383" t="s">
        <v>224</v>
      </c>
    </row>
    <row r="2428" spans="1:4" x14ac:dyDescent="0.2">
      <c r="A2428" s="391">
        <v>45892</v>
      </c>
      <c r="B2428" s="383">
        <v>396.21</v>
      </c>
      <c r="C2428" s="383">
        <v>6</v>
      </c>
      <c r="D2428" s="383" t="s">
        <v>225</v>
      </c>
    </row>
    <row r="2429" spans="1:4" x14ac:dyDescent="0.2">
      <c r="A2429" s="391">
        <v>45893</v>
      </c>
      <c r="B2429" s="383">
        <v>396.21</v>
      </c>
      <c r="C2429" s="383">
        <v>7</v>
      </c>
      <c r="D2429" s="383" t="s">
        <v>226</v>
      </c>
    </row>
    <row r="2430" spans="1:4" x14ac:dyDescent="0.2">
      <c r="A2430" s="391">
        <v>45894</v>
      </c>
      <c r="B2430" s="383">
        <v>397.1</v>
      </c>
      <c r="C2430" s="383">
        <v>1</v>
      </c>
      <c r="D2430" s="383" t="s">
        <v>220</v>
      </c>
    </row>
    <row r="2431" spans="1:4" x14ac:dyDescent="0.2">
      <c r="A2431" s="391">
        <v>45895</v>
      </c>
      <c r="B2431" s="383">
        <v>397.73</v>
      </c>
      <c r="C2431" s="383">
        <v>2</v>
      </c>
      <c r="D2431" s="383" t="s">
        <v>221</v>
      </c>
    </row>
    <row r="2432" spans="1:4" x14ac:dyDescent="0.2">
      <c r="A2432" s="391">
        <v>45896</v>
      </c>
      <c r="B2432" s="383">
        <v>396.29</v>
      </c>
      <c r="C2432" s="383">
        <v>3</v>
      </c>
      <c r="D2432" s="383" t="s">
        <v>222</v>
      </c>
    </row>
    <row r="2433" spans="1:4" x14ac:dyDescent="0.2">
      <c r="A2433" s="391">
        <v>45897</v>
      </c>
      <c r="B2433" s="383">
        <v>397.27</v>
      </c>
      <c r="C2433" s="383">
        <v>4</v>
      </c>
      <c r="D2433" s="383" t="s">
        <v>223</v>
      </c>
    </row>
    <row r="2434" spans="1:4" x14ac:dyDescent="0.2">
      <c r="A2434" s="391">
        <v>45898</v>
      </c>
      <c r="B2434" s="383">
        <v>396.9</v>
      </c>
      <c r="C2434" s="383">
        <v>5</v>
      </c>
      <c r="D2434" s="383" t="s">
        <v>224</v>
      </c>
    </row>
    <row r="2435" spans="1:4" x14ac:dyDescent="0.2">
      <c r="A2435" s="391">
        <v>45899</v>
      </c>
      <c r="B2435" s="383">
        <v>396.9</v>
      </c>
      <c r="C2435" s="383">
        <v>6</v>
      </c>
      <c r="D2435" s="383" t="s">
        <v>225</v>
      </c>
    </row>
    <row r="2436" spans="1:4" x14ac:dyDescent="0.2">
      <c r="A2436" s="391">
        <v>45900</v>
      </c>
      <c r="B2436" s="383">
        <v>396.9</v>
      </c>
      <c r="C2436" s="383">
        <v>7</v>
      </c>
      <c r="D2436" s="383" t="s">
        <v>226</v>
      </c>
    </row>
    <row r="2437" spans="1:4" x14ac:dyDescent="0.2">
      <c r="A2437" s="391">
        <v>45901</v>
      </c>
      <c r="B2437" s="383">
        <v>395.41</v>
      </c>
      <c r="C2437" s="383">
        <v>1</v>
      </c>
      <c r="D2437" s="383" t="s">
        <v>220</v>
      </c>
    </row>
    <row r="2438" spans="1:4" x14ac:dyDescent="0.2">
      <c r="A2438" s="391">
        <v>45902</v>
      </c>
      <c r="B2438" s="383">
        <v>396.48</v>
      </c>
      <c r="C2438" s="383">
        <v>2</v>
      </c>
      <c r="D2438" s="383" t="s">
        <v>221</v>
      </c>
    </row>
    <row r="2439" spans="1:4" x14ac:dyDescent="0.2">
      <c r="A2439" s="391">
        <v>45903</v>
      </c>
      <c r="B2439" s="383">
        <v>394.34</v>
      </c>
      <c r="C2439" s="383">
        <v>3</v>
      </c>
      <c r="D2439" s="383" t="s">
        <v>222</v>
      </c>
    </row>
    <row r="2440" spans="1:4" x14ac:dyDescent="0.2">
      <c r="A2440" s="391">
        <v>45904</v>
      </c>
      <c r="B2440" s="383">
        <v>393.85</v>
      </c>
      <c r="C2440" s="383">
        <v>4</v>
      </c>
      <c r="D2440" s="383" t="s">
        <v>223</v>
      </c>
    </row>
    <row r="2441" spans="1:4" x14ac:dyDescent="0.2">
      <c r="A2441" s="391">
        <v>45905</v>
      </c>
      <c r="B2441" s="383">
        <v>392.61</v>
      </c>
      <c r="C2441" s="383">
        <v>5</v>
      </c>
      <c r="D2441" s="383" t="s">
        <v>224</v>
      </c>
    </row>
    <row r="2442" spans="1:4" x14ac:dyDescent="0.2">
      <c r="A2442" s="391">
        <v>45906</v>
      </c>
      <c r="B2442" s="383">
        <v>392.61</v>
      </c>
      <c r="C2442" s="383">
        <v>6</v>
      </c>
      <c r="D2442" s="383" t="s">
        <v>225</v>
      </c>
    </row>
    <row r="2443" spans="1:4" x14ac:dyDescent="0.2">
      <c r="A2443" s="391">
        <v>45907</v>
      </c>
      <c r="B2443" s="383">
        <v>392.61</v>
      </c>
      <c r="C2443" s="383">
        <v>7</v>
      </c>
      <c r="D2443" s="383" t="s">
        <v>226</v>
      </c>
    </row>
    <row r="2444" spans="1:4" x14ac:dyDescent="0.2">
      <c r="A2444" s="391">
        <v>45908</v>
      </c>
      <c r="B2444" s="383">
        <v>392.96</v>
      </c>
      <c r="C2444" s="383">
        <v>1</v>
      </c>
      <c r="D2444" s="383" t="s">
        <v>220</v>
      </c>
    </row>
    <row r="2445" spans="1:4" x14ac:dyDescent="0.2">
      <c r="A2445" s="391">
        <v>45909</v>
      </c>
      <c r="B2445" s="383">
        <v>393.86</v>
      </c>
      <c r="C2445" s="383">
        <v>2</v>
      </c>
      <c r="D2445" s="383" t="s">
        <v>221</v>
      </c>
    </row>
    <row r="2446" spans="1:4" x14ac:dyDescent="0.2">
      <c r="A2446" s="391">
        <v>45910</v>
      </c>
      <c r="B2446" s="383">
        <v>393.91</v>
      </c>
      <c r="C2446" s="383">
        <v>3</v>
      </c>
      <c r="D2446" s="383" t="s">
        <v>222</v>
      </c>
    </row>
    <row r="2447" spans="1:4" x14ac:dyDescent="0.2">
      <c r="A2447" s="391">
        <v>45911</v>
      </c>
      <c r="B2447" s="383">
        <v>392.85</v>
      </c>
      <c r="C2447" s="383">
        <v>4</v>
      </c>
      <c r="D2447" s="383" t="s">
        <v>223</v>
      </c>
    </row>
    <row r="2448" spans="1:4" x14ac:dyDescent="0.2">
      <c r="A2448" s="391">
        <v>45912</v>
      </c>
      <c r="B2448" s="383">
        <v>391.61</v>
      </c>
      <c r="C2448" s="383">
        <v>5</v>
      </c>
      <c r="D2448" s="383" t="s">
        <v>224</v>
      </c>
    </row>
    <row r="2449" spans="1:4" x14ac:dyDescent="0.2">
      <c r="A2449" s="391">
        <v>45913</v>
      </c>
      <c r="B2449" s="383">
        <v>391.61</v>
      </c>
      <c r="C2449" s="383">
        <v>6</v>
      </c>
      <c r="D2449" s="383" t="s">
        <v>225</v>
      </c>
    </row>
    <row r="2450" spans="1:4" x14ac:dyDescent="0.2">
      <c r="A2450" s="391">
        <v>45914</v>
      </c>
      <c r="B2450" s="383">
        <v>391.61</v>
      </c>
      <c r="C2450" s="383">
        <v>7</v>
      </c>
      <c r="D2450" s="383" t="s">
        <v>226</v>
      </c>
    </row>
    <row r="2451" spans="1:4" x14ac:dyDescent="0.2">
      <c r="A2451" s="391">
        <v>45915</v>
      </c>
      <c r="B2451" s="383">
        <v>389.96</v>
      </c>
      <c r="C2451" s="383">
        <v>1</v>
      </c>
      <c r="D2451" s="383" t="s">
        <v>220</v>
      </c>
    </row>
    <row r="2452" spans="1:4" x14ac:dyDescent="0.2">
      <c r="A2452" s="391">
        <v>45916</v>
      </c>
      <c r="B2452" s="383">
        <v>390</v>
      </c>
      <c r="C2452" s="383">
        <v>2</v>
      </c>
      <c r="D2452" s="383" t="s">
        <v>221</v>
      </c>
    </row>
    <row r="2453" spans="1:4" x14ac:dyDescent="0.2">
      <c r="A2453" s="391">
        <v>45917</v>
      </c>
      <c r="B2453" s="383">
        <v>389.83</v>
      </c>
      <c r="C2453" s="383">
        <v>3</v>
      </c>
      <c r="D2453" s="383" t="s">
        <v>222</v>
      </c>
    </row>
    <row r="2454" spans="1:4" x14ac:dyDescent="0.2">
      <c r="A2454" s="391">
        <v>45918</v>
      </c>
      <c r="B2454" s="383">
        <v>388.62</v>
      </c>
      <c r="C2454" s="383">
        <v>4</v>
      </c>
      <c r="D2454" s="383" t="s">
        <v>223</v>
      </c>
    </row>
    <row r="2455" spans="1:4" x14ac:dyDescent="0.2">
      <c r="A2455" s="391">
        <v>45919</v>
      </c>
      <c r="B2455" s="383">
        <v>390.1</v>
      </c>
      <c r="C2455" s="383">
        <v>5</v>
      </c>
      <c r="D2455" s="383" t="s">
        <v>224</v>
      </c>
    </row>
    <row r="2456" spans="1:4" x14ac:dyDescent="0.2">
      <c r="A2456" s="391">
        <v>45920</v>
      </c>
      <c r="B2456" s="383">
        <v>390.1</v>
      </c>
      <c r="C2456" s="383">
        <v>6</v>
      </c>
      <c r="D2456" s="383" t="s">
        <v>225</v>
      </c>
    </row>
    <row r="2457" spans="1:4" x14ac:dyDescent="0.2">
      <c r="A2457" s="391">
        <v>45921</v>
      </c>
      <c r="B2457" s="383">
        <v>390.1</v>
      </c>
      <c r="C2457" s="383">
        <v>7</v>
      </c>
      <c r="D2457" s="383" t="s">
        <v>226</v>
      </c>
    </row>
    <row r="2458" spans="1:4" x14ac:dyDescent="0.2">
      <c r="A2458" s="391">
        <v>45922</v>
      </c>
      <c r="B2458" s="383">
        <v>389.73</v>
      </c>
      <c r="C2458" s="383">
        <v>1</v>
      </c>
      <c r="D2458" s="383" t="s">
        <v>220</v>
      </c>
    </row>
    <row r="2459" spans="1:4" x14ac:dyDescent="0.2">
      <c r="A2459" s="391">
        <v>45923</v>
      </c>
      <c r="B2459" s="383">
        <v>389.15</v>
      </c>
      <c r="C2459" s="383">
        <v>2</v>
      </c>
      <c r="D2459" s="383" t="s">
        <v>221</v>
      </c>
    </row>
    <row r="2460" spans="1:4" x14ac:dyDescent="0.2">
      <c r="A2460" s="391">
        <v>45924</v>
      </c>
      <c r="B2460" s="383">
        <v>390.28</v>
      </c>
      <c r="C2460" s="383">
        <v>3</v>
      </c>
      <c r="D2460" s="383" t="s">
        <v>222</v>
      </c>
    </row>
    <row r="2461" spans="1:4" x14ac:dyDescent="0.2">
      <c r="A2461" s="391">
        <v>45925</v>
      </c>
      <c r="B2461" s="383">
        <v>390.75</v>
      </c>
      <c r="C2461" s="383">
        <v>4</v>
      </c>
      <c r="D2461" s="383" t="s">
        <v>223</v>
      </c>
    </row>
    <row r="2462" spans="1:4" x14ac:dyDescent="0.2">
      <c r="A2462" s="391">
        <v>45926</v>
      </c>
      <c r="B2462" s="383">
        <v>391.36</v>
      </c>
      <c r="C2462" s="383">
        <v>5</v>
      </c>
      <c r="D2462" s="383" t="s">
        <v>224</v>
      </c>
    </row>
    <row r="2463" spans="1:4" x14ac:dyDescent="0.2">
      <c r="A2463" s="391">
        <v>45927</v>
      </c>
      <c r="B2463" s="383">
        <v>391.36</v>
      </c>
      <c r="C2463" s="383">
        <v>6</v>
      </c>
      <c r="D2463" s="383" t="s">
        <v>225</v>
      </c>
    </row>
    <row r="2464" spans="1:4" x14ac:dyDescent="0.2">
      <c r="A2464" s="391">
        <v>45928</v>
      </c>
      <c r="B2464" s="383">
        <v>391.36</v>
      </c>
      <c r="C2464" s="383">
        <v>7</v>
      </c>
      <c r="D2464" s="383" t="s">
        <v>226</v>
      </c>
    </row>
    <row r="2465" spans="1:4" x14ac:dyDescent="0.2">
      <c r="A2465" s="391">
        <v>45929</v>
      </c>
      <c r="B2465" s="383">
        <v>390.53</v>
      </c>
      <c r="C2465" s="383">
        <v>1</v>
      </c>
      <c r="D2465" s="383" t="s">
        <v>220</v>
      </c>
    </row>
    <row r="2466" spans="1:4" x14ac:dyDescent="0.2">
      <c r="A2466" s="391">
        <v>45930</v>
      </c>
      <c r="B2466" s="383">
        <v>391.11</v>
      </c>
      <c r="C2466" s="383">
        <v>2</v>
      </c>
      <c r="D2466" s="383" t="s">
        <v>221</v>
      </c>
    </row>
    <row r="2467" spans="1:4" x14ac:dyDescent="0.2">
      <c r="A2467" s="391">
        <v>45931</v>
      </c>
      <c r="B2467" s="383">
        <v>389.08</v>
      </c>
      <c r="C2467" s="383">
        <v>3</v>
      </c>
      <c r="D2467" s="383" t="s">
        <v>222</v>
      </c>
    </row>
    <row r="2468" spans="1:4" x14ac:dyDescent="0.2">
      <c r="A2468" s="391">
        <v>45932</v>
      </c>
      <c r="B2468" s="383">
        <v>389.36</v>
      </c>
      <c r="C2468" s="383">
        <v>4</v>
      </c>
      <c r="D2468" s="383" t="s">
        <v>223</v>
      </c>
    </row>
    <row r="2469" spans="1:4" x14ac:dyDescent="0.2">
      <c r="A2469" s="391">
        <v>45933</v>
      </c>
      <c r="B2469" s="383">
        <v>388.83</v>
      </c>
      <c r="C2469" s="383">
        <v>5</v>
      </c>
      <c r="D2469" s="383" t="s">
        <v>224</v>
      </c>
    </row>
    <row r="2470" spans="1:4" x14ac:dyDescent="0.2">
      <c r="A2470" s="391">
        <v>45934</v>
      </c>
      <c r="B2470" s="383">
        <v>388.83</v>
      </c>
      <c r="C2470" s="383">
        <v>6</v>
      </c>
      <c r="D2470" s="383" t="s">
        <v>225</v>
      </c>
    </row>
    <row r="2471" spans="1:4" x14ac:dyDescent="0.2">
      <c r="A2471" s="391">
        <v>45935</v>
      </c>
      <c r="B2471" s="383">
        <v>388.83</v>
      </c>
      <c r="C2471" s="383">
        <v>7</v>
      </c>
      <c r="D2471" s="383" t="s">
        <v>226</v>
      </c>
    </row>
    <row r="2472" spans="1:4" x14ac:dyDescent="0.2">
      <c r="A2472" s="391">
        <v>45936</v>
      </c>
      <c r="B2472" s="383">
        <v>388.52</v>
      </c>
      <c r="C2472" s="383">
        <v>1</v>
      </c>
      <c r="D2472" s="383" t="s">
        <v>220</v>
      </c>
    </row>
    <row r="2473" spans="1:4" x14ac:dyDescent="0.2">
      <c r="A2473" s="391">
        <v>45937</v>
      </c>
      <c r="B2473" s="383">
        <v>391.88</v>
      </c>
      <c r="C2473" s="383">
        <v>2</v>
      </c>
      <c r="D2473" s="383" t="s">
        <v>221</v>
      </c>
    </row>
    <row r="2474" spans="1:4" x14ac:dyDescent="0.2">
      <c r="A2474" s="391">
        <v>45938</v>
      </c>
      <c r="B2474" s="383">
        <v>392.6</v>
      </c>
      <c r="C2474" s="383">
        <v>3</v>
      </c>
      <c r="D2474" s="383" t="s">
        <v>222</v>
      </c>
    </row>
    <row r="2475" spans="1:4" x14ac:dyDescent="0.2">
      <c r="A2475" s="391">
        <v>45939</v>
      </c>
      <c r="B2475" s="383">
        <v>392.09</v>
      </c>
      <c r="C2475" s="383">
        <v>4</v>
      </c>
      <c r="D2475" s="383" t="s">
        <v>223</v>
      </c>
    </row>
    <row r="2476" spans="1:4" x14ac:dyDescent="0.2">
      <c r="A2476" s="391">
        <v>45940</v>
      </c>
      <c r="B2476" s="383">
        <v>390.39</v>
      </c>
      <c r="C2476" s="383">
        <v>5</v>
      </c>
      <c r="D2476" s="383" t="s">
        <v>224</v>
      </c>
    </row>
    <row r="2477" spans="1:4" x14ac:dyDescent="0.2">
      <c r="A2477" s="391">
        <v>45941</v>
      </c>
      <c r="B2477" s="383">
        <v>390.39</v>
      </c>
      <c r="C2477" s="383">
        <v>6</v>
      </c>
      <c r="D2477" s="383" t="s">
        <v>225</v>
      </c>
    </row>
    <row r="2478" spans="1:4" x14ac:dyDescent="0.2">
      <c r="A2478" s="391">
        <v>45942</v>
      </c>
      <c r="B2478" s="383">
        <v>390.39</v>
      </c>
      <c r="C2478" s="383">
        <v>7</v>
      </c>
      <c r="D2478" s="383" t="s">
        <v>226</v>
      </c>
    </row>
    <row r="2479" spans="1:4" x14ac:dyDescent="0.2">
      <c r="A2479" s="391">
        <v>45943</v>
      </c>
      <c r="B2479" s="383">
        <v>392.05</v>
      </c>
      <c r="C2479" s="383">
        <v>1</v>
      </c>
      <c r="D2479" s="383" t="s">
        <v>220</v>
      </c>
    </row>
    <row r="2480" spans="1:4" x14ac:dyDescent="0.2">
      <c r="A2480" s="391">
        <v>45944</v>
      </c>
      <c r="B2480" s="383">
        <v>392.92</v>
      </c>
      <c r="C2480" s="383">
        <v>2</v>
      </c>
      <c r="D2480" s="383" t="s">
        <v>221</v>
      </c>
    </row>
    <row r="2481" spans="1:4" x14ac:dyDescent="0.2">
      <c r="A2481" s="391">
        <v>45945</v>
      </c>
      <c r="B2481" s="383">
        <v>390.45</v>
      </c>
      <c r="C2481" s="383">
        <v>3</v>
      </c>
      <c r="D2481" s="383" t="s">
        <v>222</v>
      </c>
    </row>
    <row r="2482" spans="1:4" x14ac:dyDescent="0.2">
      <c r="A2482" s="391">
        <v>45946</v>
      </c>
      <c r="B2482" s="383">
        <v>389.85</v>
      </c>
      <c r="C2482" s="383">
        <v>4</v>
      </c>
      <c r="D2482" s="383" t="s">
        <v>223</v>
      </c>
    </row>
    <row r="2483" spans="1:4" x14ac:dyDescent="0.2">
      <c r="A2483" s="391">
        <v>45947</v>
      </c>
      <c r="B2483" s="383">
        <v>390.71</v>
      </c>
      <c r="C2483" s="383">
        <v>5</v>
      </c>
      <c r="D2483" s="383" t="s">
        <v>224</v>
      </c>
    </row>
    <row r="2484" spans="1:4" x14ac:dyDescent="0.2">
      <c r="A2484" s="391">
        <v>45948</v>
      </c>
      <c r="B2484" s="383">
        <v>390.71</v>
      </c>
      <c r="C2484" s="383">
        <v>6</v>
      </c>
      <c r="D2484" s="383" t="s">
        <v>225</v>
      </c>
    </row>
    <row r="2485" spans="1:4" x14ac:dyDescent="0.2">
      <c r="A2485" s="391">
        <v>45949</v>
      </c>
      <c r="B2485" s="383">
        <v>390.71</v>
      </c>
      <c r="C2485" s="383">
        <v>7</v>
      </c>
      <c r="D2485" s="383" t="s">
        <v>226</v>
      </c>
    </row>
    <row r="2486" spans="1:4" x14ac:dyDescent="0.2">
      <c r="A2486" s="391">
        <v>45950</v>
      </c>
      <c r="B2486" s="383">
        <v>389.72</v>
      </c>
      <c r="C2486" s="383">
        <v>1</v>
      </c>
      <c r="D2486" s="383" t="s">
        <v>220</v>
      </c>
    </row>
    <row r="2487" spans="1:4" x14ac:dyDescent="0.2">
      <c r="A2487" s="391">
        <v>45951</v>
      </c>
      <c r="B2487" s="383">
        <v>389.62</v>
      </c>
      <c r="C2487" s="383">
        <v>2</v>
      </c>
      <c r="D2487" s="383" t="s">
        <v>221</v>
      </c>
    </row>
    <row r="2488" spans="1:4" x14ac:dyDescent="0.2">
      <c r="A2488" s="391">
        <v>45952</v>
      </c>
      <c r="B2488" s="383">
        <v>389.83</v>
      </c>
      <c r="C2488" s="383">
        <v>3</v>
      </c>
      <c r="D2488" s="383" t="s">
        <v>222</v>
      </c>
    </row>
    <row r="2489" spans="1:4" x14ac:dyDescent="0.2">
      <c r="A2489" s="391">
        <v>45953</v>
      </c>
      <c r="B2489" s="383">
        <v>389.83</v>
      </c>
      <c r="C2489" s="383">
        <v>4</v>
      </c>
      <c r="D2489" s="383" t="s">
        <v>223</v>
      </c>
    </row>
    <row r="2490" spans="1:4" x14ac:dyDescent="0.2">
      <c r="A2490" s="391">
        <v>45954</v>
      </c>
      <c r="B2490" s="383">
        <v>389.83</v>
      </c>
      <c r="C2490" s="383">
        <v>5</v>
      </c>
      <c r="D2490" s="383" t="s">
        <v>224</v>
      </c>
    </row>
    <row r="2491" spans="1:4" x14ac:dyDescent="0.2">
      <c r="A2491" s="391">
        <v>45955</v>
      </c>
      <c r="B2491" s="383">
        <v>389.83</v>
      </c>
      <c r="C2491" s="383">
        <v>6</v>
      </c>
      <c r="D2491" s="383" t="s">
        <v>225</v>
      </c>
    </row>
    <row r="2492" spans="1:4" x14ac:dyDescent="0.2">
      <c r="A2492" s="391">
        <v>45956</v>
      </c>
      <c r="B2492" s="383">
        <v>389.83</v>
      </c>
      <c r="C2492" s="383">
        <v>7</v>
      </c>
      <c r="D2492" s="383" t="s">
        <v>226</v>
      </c>
    </row>
    <row r="2493" spans="1:4" x14ac:dyDescent="0.2">
      <c r="A2493" s="391">
        <v>45957</v>
      </c>
      <c r="B2493" s="383">
        <v>389.66</v>
      </c>
      <c r="C2493" s="383">
        <v>1</v>
      </c>
      <c r="D2493" s="383" t="s">
        <v>220</v>
      </c>
    </row>
    <row r="2494" spans="1:4" x14ac:dyDescent="0.2">
      <c r="A2494" s="391">
        <v>45958</v>
      </c>
      <c r="B2494" s="383">
        <v>388.45</v>
      </c>
      <c r="C2494" s="383">
        <v>2</v>
      </c>
      <c r="D2494" s="383" t="s">
        <v>221</v>
      </c>
    </row>
    <row r="2495" spans="1:4" x14ac:dyDescent="0.2">
      <c r="A2495" s="391">
        <v>45959</v>
      </c>
      <c r="B2495" s="383">
        <v>388.29</v>
      </c>
      <c r="C2495" s="383">
        <v>3</v>
      </c>
      <c r="D2495" s="383" t="s">
        <v>222</v>
      </c>
    </row>
    <row r="2496" spans="1:4" x14ac:dyDescent="0.2">
      <c r="A2496" s="391">
        <v>45960</v>
      </c>
      <c r="B2496" s="383">
        <v>388.46</v>
      </c>
      <c r="C2496" s="383">
        <v>4</v>
      </c>
      <c r="D2496" s="383" t="s">
        <v>223</v>
      </c>
    </row>
    <row r="2497" spans="1:4" x14ac:dyDescent="0.2">
      <c r="A2497" s="391">
        <v>45961</v>
      </c>
      <c r="B2497" s="383">
        <v>388.14</v>
      </c>
      <c r="C2497" s="383">
        <v>5</v>
      </c>
      <c r="D2497" s="383" t="s">
        <v>224</v>
      </c>
    </row>
    <row r="2498" spans="1:4" x14ac:dyDescent="0.2">
      <c r="A2498" s="391">
        <v>45962</v>
      </c>
      <c r="B2498" s="383">
        <v>388.14</v>
      </c>
      <c r="C2498" s="383">
        <v>6</v>
      </c>
      <c r="D2498" s="383" t="s">
        <v>225</v>
      </c>
    </row>
    <row r="2499" spans="1:4" x14ac:dyDescent="0.2">
      <c r="A2499" s="391">
        <v>45963</v>
      </c>
      <c r="B2499" s="383">
        <v>388.14</v>
      </c>
      <c r="C2499" s="383">
        <v>7</v>
      </c>
      <c r="D2499" s="383" t="s">
        <v>226</v>
      </c>
    </row>
    <row r="2500" spans="1:4" x14ac:dyDescent="0.2">
      <c r="A2500" s="391">
        <v>45964</v>
      </c>
      <c r="B2500" s="383">
        <v>386.98</v>
      </c>
      <c r="C2500" s="383">
        <v>1</v>
      </c>
      <c r="D2500" s="383" t="s">
        <v>220</v>
      </c>
    </row>
    <row r="2501" spans="1:4" x14ac:dyDescent="0.2">
      <c r="A2501" s="391">
        <v>45965</v>
      </c>
      <c r="B2501" s="383">
        <v>388.37</v>
      </c>
      <c r="C2501" s="383">
        <v>2</v>
      </c>
      <c r="D2501" s="383" t="s">
        <v>221</v>
      </c>
    </row>
    <row r="2502" spans="1:4" x14ac:dyDescent="0.2">
      <c r="A2502" s="391">
        <v>45966</v>
      </c>
      <c r="B2502" s="383">
        <v>387.63</v>
      </c>
      <c r="C2502" s="383">
        <v>3</v>
      </c>
      <c r="D2502" s="383" t="s">
        <v>222</v>
      </c>
    </row>
    <row r="2503" spans="1:4" x14ac:dyDescent="0.2">
      <c r="A2503" s="391">
        <v>45967</v>
      </c>
      <c r="B2503" s="383">
        <v>386.58</v>
      </c>
      <c r="C2503" s="383">
        <v>4</v>
      </c>
      <c r="D2503" s="383" t="s">
        <v>223</v>
      </c>
    </row>
    <row r="2504" spans="1:4" x14ac:dyDescent="0.2">
      <c r="A2504" s="391">
        <v>45968</v>
      </c>
      <c r="B2504" s="383">
        <v>386.25</v>
      </c>
      <c r="C2504" s="383">
        <v>5</v>
      </c>
      <c r="D2504" s="383" t="s">
        <v>224</v>
      </c>
    </row>
    <row r="2505" spans="1:4" x14ac:dyDescent="0.2">
      <c r="A2505" s="391">
        <v>45969</v>
      </c>
      <c r="B2505" s="383">
        <v>386.25</v>
      </c>
      <c r="C2505" s="383">
        <v>6</v>
      </c>
      <c r="D2505" s="383" t="s">
        <v>225</v>
      </c>
    </row>
    <row r="2506" spans="1:4" x14ac:dyDescent="0.2">
      <c r="A2506" s="391">
        <v>45970</v>
      </c>
      <c r="B2506" s="383">
        <v>386.25</v>
      </c>
      <c r="C2506" s="383">
        <v>7</v>
      </c>
      <c r="D2506" s="383" t="s">
        <v>226</v>
      </c>
    </row>
    <row r="2507" spans="1:4" x14ac:dyDescent="0.2">
      <c r="A2507" s="391">
        <v>45971</v>
      </c>
      <c r="B2507" s="383">
        <v>383.16</v>
      </c>
      <c r="C2507" s="383">
        <v>1</v>
      </c>
      <c r="D2507" s="383" t="s">
        <v>220</v>
      </c>
    </row>
    <row r="2508" spans="1:4" x14ac:dyDescent="0.2">
      <c r="A2508" s="391">
        <v>45972</v>
      </c>
      <c r="B2508" s="383">
        <v>386.06</v>
      </c>
      <c r="C2508" s="383">
        <v>2</v>
      </c>
      <c r="D2508" s="383" t="s">
        <v>221</v>
      </c>
    </row>
    <row r="2509" spans="1:4" x14ac:dyDescent="0.2">
      <c r="A2509" s="391">
        <v>45973</v>
      </c>
      <c r="B2509" s="383">
        <v>385.48</v>
      </c>
      <c r="C2509" s="383">
        <v>3</v>
      </c>
      <c r="D2509" s="383" t="s">
        <v>222</v>
      </c>
    </row>
    <row r="2510" spans="1:4" x14ac:dyDescent="0.2">
      <c r="A2510" s="391">
        <v>45974</v>
      </c>
      <c r="B2510" s="383">
        <v>383.93</v>
      </c>
      <c r="C2510" s="383">
        <v>4</v>
      </c>
      <c r="D2510" s="383" t="s">
        <v>223</v>
      </c>
    </row>
    <row r="2511" spans="1:4" x14ac:dyDescent="0.2">
      <c r="A2511" s="391">
        <v>45975</v>
      </c>
      <c r="B2511" s="383">
        <v>384.67</v>
      </c>
      <c r="C2511" s="383">
        <v>5</v>
      </c>
      <c r="D2511" s="383" t="s">
        <v>224</v>
      </c>
    </row>
    <row r="2512" spans="1:4" x14ac:dyDescent="0.2">
      <c r="A2512" s="391">
        <v>45976</v>
      </c>
      <c r="B2512" s="383">
        <v>384.67</v>
      </c>
      <c r="C2512" s="383">
        <v>6</v>
      </c>
      <c r="D2512" s="383" t="s">
        <v>225</v>
      </c>
    </row>
    <row r="2513" spans="1:4" x14ac:dyDescent="0.2">
      <c r="A2513" s="391">
        <v>45977</v>
      </c>
      <c r="B2513" s="383">
        <v>384.67</v>
      </c>
      <c r="C2513" s="383">
        <v>7</v>
      </c>
      <c r="D2513" s="383" t="s">
        <v>226</v>
      </c>
    </row>
    <row r="2514" spans="1:4" x14ac:dyDescent="0.2">
      <c r="A2514" s="391">
        <v>45978</v>
      </c>
      <c r="B2514" s="383">
        <v>383.95</v>
      </c>
      <c r="C2514" s="383">
        <v>1</v>
      </c>
      <c r="D2514" s="383" t="s">
        <v>220</v>
      </c>
    </row>
    <row r="2515" spans="1:4" x14ac:dyDescent="0.2">
      <c r="A2515" s="391">
        <v>45979</v>
      </c>
      <c r="B2515" s="383">
        <v>384.76</v>
      </c>
      <c r="C2515" s="383">
        <v>2</v>
      </c>
      <c r="D2515" s="383" t="s">
        <v>221</v>
      </c>
    </row>
    <row r="2516" spans="1:4" x14ac:dyDescent="0.2">
      <c r="A2516" s="391">
        <v>45980</v>
      </c>
      <c r="B2516" s="383">
        <v>383.55</v>
      </c>
      <c r="C2516" s="383">
        <v>3</v>
      </c>
      <c r="D2516" s="383" t="s">
        <v>222</v>
      </c>
    </row>
    <row r="2517" spans="1:4" x14ac:dyDescent="0.2">
      <c r="A2517" s="391">
        <v>45981</v>
      </c>
      <c r="B2517" s="383">
        <v>382.29</v>
      </c>
      <c r="C2517" s="383">
        <v>4</v>
      </c>
      <c r="D2517" s="383" t="s">
        <v>223</v>
      </c>
    </row>
    <row r="2518" spans="1:4" x14ac:dyDescent="0.2">
      <c r="A2518" s="391">
        <v>45982</v>
      </c>
      <c r="B2518" s="383">
        <v>384.27</v>
      </c>
      <c r="C2518" s="383">
        <v>5</v>
      </c>
      <c r="D2518" s="383" t="s">
        <v>224</v>
      </c>
    </row>
    <row r="2519" spans="1:4" x14ac:dyDescent="0.2">
      <c r="A2519" s="391">
        <v>45983</v>
      </c>
      <c r="B2519" s="383">
        <v>384.27</v>
      </c>
      <c r="C2519" s="383">
        <v>6</v>
      </c>
      <c r="D2519" s="383" t="s">
        <v>225</v>
      </c>
    </row>
    <row r="2520" spans="1:4" x14ac:dyDescent="0.2">
      <c r="A2520" s="391">
        <v>45984</v>
      </c>
      <c r="B2520" s="383">
        <v>384.27</v>
      </c>
      <c r="C2520" s="383">
        <v>7</v>
      </c>
      <c r="D2520" s="383" t="s">
        <v>226</v>
      </c>
    </row>
    <row r="2521" spans="1:4" x14ac:dyDescent="0.2">
      <c r="A2521" s="391">
        <v>45985</v>
      </c>
      <c r="B2521" s="383">
        <v>383.04</v>
      </c>
      <c r="C2521" s="383">
        <v>1</v>
      </c>
      <c r="D2521" s="383" t="s">
        <v>220</v>
      </c>
    </row>
    <row r="2522" spans="1:4" x14ac:dyDescent="0.2">
      <c r="A2522" s="391">
        <v>45986</v>
      </c>
      <c r="B2522" s="383">
        <v>382.08</v>
      </c>
      <c r="C2522" s="383">
        <v>2</v>
      </c>
      <c r="D2522" s="383" t="s">
        <v>221</v>
      </c>
    </row>
    <row r="2523" spans="1:4" x14ac:dyDescent="0.2">
      <c r="A2523" s="391">
        <v>45987</v>
      </c>
      <c r="B2523" s="383">
        <v>382.06</v>
      </c>
      <c r="C2523" s="383">
        <v>3</v>
      </c>
      <c r="D2523" s="383" t="s">
        <v>222</v>
      </c>
    </row>
    <row r="2524" spans="1:4" x14ac:dyDescent="0.2">
      <c r="A2524" s="391">
        <v>45988</v>
      </c>
      <c r="B2524" s="383">
        <v>381.75</v>
      </c>
      <c r="C2524" s="383">
        <v>4</v>
      </c>
      <c r="D2524" s="383" t="s">
        <v>223</v>
      </c>
    </row>
    <row r="2525" spans="1:4" x14ac:dyDescent="0.2">
      <c r="A2525" s="391">
        <v>45989</v>
      </c>
      <c r="B2525" s="383">
        <v>381.35</v>
      </c>
      <c r="C2525" s="383">
        <v>5</v>
      </c>
      <c r="D2525" s="383" t="s">
        <v>224</v>
      </c>
    </row>
    <row r="2526" spans="1:4" x14ac:dyDescent="0.2">
      <c r="A2526" s="391">
        <v>45990</v>
      </c>
      <c r="B2526" s="383">
        <v>381.35</v>
      </c>
      <c r="C2526" s="383">
        <v>6</v>
      </c>
      <c r="D2526" s="383" t="s">
        <v>225</v>
      </c>
    </row>
    <row r="2527" spans="1:4" x14ac:dyDescent="0.2">
      <c r="A2527" s="391">
        <v>45991</v>
      </c>
      <c r="B2527" s="383">
        <v>381.35</v>
      </c>
      <c r="C2527" s="383">
        <v>7</v>
      </c>
      <c r="D2527" s="383" t="s">
        <v>226</v>
      </c>
    </row>
    <row r="2528" spans="1:4" x14ac:dyDescent="0.2">
      <c r="A2528" s="391">
        <v>45992</v>
      </c>
      <c r="B2528" s="383">
        <v>380.5</v>
      </c>
      <c r="C2528" s="383">
        <v>1</v>
      </c>
      <c r="D2528" s="383" t="s">
        <v>220</v>
      </c>
    </row>
    <row r="2529" spans="1:4" x14ac:dyDescent="0.2">
      <c r="A2529" s="391">
        <v>45993</v>
      </c>
      <c r="B2529" s="383">
        <v>380.94</v>
      </c>
      <c r="C2529" s="383">
        <v>2</v>
      </c>
      <c r="D2529" s="383" t="s">
        <v>221</v>
      </c>
    </row>
    <row r="2530" spans="1:4" x14ac:dyDescent="0.2">
      <c r="A2530" s="391">
        <v>45994</v>
      </c>
      <c r="B2530" s="383">
        <v>380.65</v>
      </c>
      <c r="C2530" s="383">
        <v>3</v>
      </c>
      <c r="D2530" s="383" t="s">
        <v>222</v>
      </c>
    </row>
    <row r="2531" spans="1:4" x14ac:dyDescent="0.2">
      <c r="A2531" s="391">
        <v>45995</v>
      </c>
      <c r="B2531" s="383">
        <v>381.65</v>
      </c>
      <c r="C2531" s="383">
        <v>4</v>
      </c>
      <c r="D2531" s="383" t="s">
        <v>223</v>
      </c>
    </row>
    <row r="2532" spans="1:4" x14ac:dyDescent="0.2">
      <c r="A2532" s="391">
        <v>45996</v>
      </c>
      <c r="B2532" s="383">
        <v>382.08</v>
      </c>
      <c r="C2532" s="383">
        <v>5</v>
      </c>
      <c r="D2532" s="383" t="s">
        <v>224</v>
      </c>
    </row>
    <row r="2533" spans="1:4" x14ac:dyDescent="0.2">
      <c r="A2533" s="391">
        <v>45997</v>
      </c>
      <c r="B2533" s="383">
        <v>382.08</v>
      </c>
      <c r="C2533" s="383">
        <v>6</v>
      </c>
      <c r="D2533" s="383" t="s">
        <v>225</v>
      </c>
    </row>
    <row r="2534" spans="1:4" x14ac:dyDescent="0.2">
      <c r="A2534" s="391">
        <v>45998</v>
      </c>
      <c r="B2534" s="383">
        <v>382.08</v>
      </c>
      <c r="C2534" s="383">
        <v>7</v>
      </c>
      <c r="D2534" s="383" t="s">
        <v>226</v>
      </c>
    </row>
    <row r="2535" spans="1:4" x14ac:dyDescent="0.2">
      <c r="A2535" s="391">
        <v>45999</v>
      </c>
      <c r="B2535" s="383">
        <v>382.6</v>
      </c>
      <c r="C2535" s="383">
        <v>1</v>
      </c>
      <c r="D2535" s="383" t="s">
        <v>220</v>
      </c>
    </row>
    <row r="2536" spans="1:4" x14ac:dyDescent="0.2">
      <c r="A2536" s="391">
        <v>46000</v>
      </c>
      <c r="B2536" s="383">
        <v>383.48</v>
      </c>
      <c r="C2536" s="383">
        <v>2</v>
      </c>
      <c r="D2536" s="383" t="s">
        <v>221</v>
      </c>
    </row>
    <row r="2537" spans="1:4" x14ac:dyDescent="0.2">
      <c r="A2537" s="391">
        <v>46001</v>
      </c>
      <c r="B2537" s="383">
        <v>383.86</v>
      </c>
      <c r="C2537" s="383">
        <v>3</v>
      </c>
      <c r="D2537" s="383" t="s">
        <v>222</v>
      </c>
    </row>
    <row r="2538" spans="1:4" x14ac:dyDescent="0.2">
      <c r="A2538" s="391">
        <v>46002</v>
      </c>
      <c r="B2538" s="383">
        <v>381.77</v>
      </c>
      <c r="C2538" s="383">
        <v>4</v>
      </c>
      <c r="D2538" s="383" t="s">
        <v>223</v>
      </c>
    </row>
    <row r="2539" spans="1:4" x14ac:dyDescent="0.2">
      <c r="A2539" s="391">
        <v>46003</v>
      </c>
      <c r="B2539" s="383">
        <v>383.88</v>
      </c>
      <c r="C2539" s="383">
        <v>5</v>
      </c>
      <c r="D2539" s="383" t="s">
        <v>224</v>
      </c>
    </row>
    <row r="2540" spans="1:4" x14ac:dyDescent="0.2">
      <c r="A2540" s="391">
        <v>46004</v>
      </c>
      <c r="B2540" s="383">
        <v>383.88</v>
      </c>
      <c r="C2540" s="383">
        <v>6</v>
      </c>
      <c r="D2540" s="383" t="s">
        <v>225</v>
      </c>
    </row>
    <row r="2541" spans="1:4" x14ac:dyDescent="0.2">
      <c r="A2541" s="391">
        <v>46005</v>
      </c>
      <c r="B2541" s="383">
        <v>383.88</v>
      </c>
      <c r="C2541" s="383">
        <v>7</v>
      </c>
      <c r="D2541" s="383" t="s">
        <v>226</v>
      </c>
    </row>
    <row r="2542" spans="1:4" x14ac:dyDescent="0.2">
      <c r="A2542" s="391">
        <v>46006</v>
      </c>
      <c r="B2542" s="383">
        <v>385.14</v>
      </c>
      <c r="C2542" s="383">
        <v>1</v>
      </c>
      <c r="D2542" s="383" t="s">
        <v>220</v>
      </c>
    </row>
    <row r="2543" spans="1:4" x14ac:dyDescent="0.2">
      <c r="A2543" s="391">
        <v>46007</v>
      </c>
      <c r="B2543" s="383">
        <v>384.97</v>
      </c>
      <c r="C2543" s="383">
        <v>2</v>
      </c>
      <c r="D2543" s="383" t="s">
        <v>221</v>
      </c>
    </row>
    <row r="2544" spans="1:4" x14ac:dyDescent="0.2">
      <c r="A2544" s="391">
        <v>46008</v>
      </c>
      <c r="B2544" s="383">
        <v>386.96</v>
      </c>
      <c r="C2544" s="383">
        <v>3</v>
      </c>
      <c r="D2544" s="383" t="s">
        <v>222</v>
      </c>
    </row>
    <row r="2545" spans="1:4" x14ac:dyDescent="0.2">
      <c r="A2545" s="391">
        <v>46009</v>
      </c>
      <c r="B2545" s="383">
        <v>389.99</v>
      </c>
      <c r="C2545" s="383">
        <v>4</v>
      </c>
      <c r="D2545" s="383" t="s">
        <v>223</v>
      </c>
    </row>
    <row r="2546" spans="1:4" x14ac:dyDescent="0.2">
      <c r="A2546" s="391">
        <v>46010</v>
      </c>
      <c r="B2546" s="383">
        <v>387.24</v>
      </c>
      <c r="C2546" s="383">
        <v>5</v>
      </c>
      <c r="D2546" s="383" t="s">
        <v>224</v>
      </c>
    </row>
    <row r="2547" spans="1:4" x14ac:dyDescent="0.2">
      <c r="A2547" s="391">
        <v>46011</v>
      </c>
      <c r="B2547" s="383">
        <v>387.24</v>
      </c>
      <c r="C2547" s="383">
        <v>6</v>
      </c>
      <c r="D2547" s="383" t="s">
        <v>225</v>
      </c>
    </row>
    <row r="2548" spans="1:4" x14ac:dyDescent="0.2">
      <c r="A2548" s="391">
        <v>46012</v>
      </c>
      <c r="B2548" s="383">
        <v>387.24</v>
      </c>
      <c r="C2548" s="383">
        <v>7</v>
      </c>
      <c r="D2548" s="383" t="s">
        <v>226</v>
      </c>
    </row>
    <row r="2549" spans="1:4" x14ac:dyDescent="0.2">
      <c r="A2549" s="391">
        <v>46013</v>
      </c>
      <c r="B2549" s="383">
        <v>387.13</v>
      </c>
      <c r="C2549" s="383">
        <v>1</v>
      </c>
      <c r="D2549" s="383" t="s">
        <v>220</v>
      </c>
    </row>
    <row r="2550" spans="1:4" x14ac:dyDescent="0.2">
      <c r="A2550" s="391">
        <v>46014</v>
      </c>
      <c r="B2550" s="383">
        <v>391.19</v>
      </c>
      <c r="C2550" s="383">
        <v>2</v>
      </c>
      <c r="D2550" s="383" t="s">
        <v>221</v>
      </c>
    </row>
    <row r="2551" spans="1:4" x14ac:dyDescent="0.2">
      <c r="A2551" s="391">
        <v>46015</v>
      </c>
      <c r="B2551" s="383">
        <v>391.19</v>
      </c>
      <c r="C2551" s="383">
        <v>3</v>
      </c>
      <c r="D2551" s="383" t="s">
        <v>222</v>
      </c>
    </row>
    <row r="2552" spans="1:4" x14ac:dyDescent="0.2">
      <c r="A2552" s="391">
        <v>46016</v>
      </c>
      <c r="B2552" s="383">
        <v>391.19</v>
      </c>
      <c r="C2552" s="383">
        <v>4</v>
      </c>
      <c r="D2552" s="383" t="s">
        <v>223</v>
      </c>
    </row>
    <row r="2553" spans="1:4" x14ac:dyDescent="0.2">
      <c r="A2553" s="391">
        <v>46017</v>
      </c>
      <c r="B2553" s="383">
        <v>391.19</v>
      </c>
      <c r="C2553" s="383">
        <v>5</v>
      </c>
      <c r="D2553" s="383" t="s">
        <v>224</v>
      </c>
    </row>
    <row r="2554" spans="1:4" x14ac:dyDescent="0.2">
      <c r="A2554" s="391">
        <v>46018</v>
      </c>
      <c r="B2554" s="383">
        <v>391.19</v>
      </c>
      <c r="C2554" s="383">
        <v>6</v>
      </c>
      <c r="D2554" s="383" t="s">
        <v>225</v>
      </c>
    </row>
    <row r="2555" spans="1:4" x14ac:dyDescent="0.2">
      <c r="A2555" s="391">
        <v>46019</v>
      </c>
      <c r="B2555" s="383">
        <v>391.19</v>
      </c>
      <c r="C2555" s="383">
        <v>7</v>
      </c>
      <c r="D2555" s="383" t="s">
        <v>226</v>
      </c>
    </row>
    <row r="2556" spans="1:4" x14ac:dyDescent="0.2">
      <c r="A2556" s="391">
        <v>46020</v>
      </c>
      <c r="B2556" s="383">
        <v>387.39</v>
      </c>
      <c r="C2556" s="383">
        <v>1</v>
      </c>
      <c r="D2556" s="383" t="s">
        <v>220</v>
      </c>
    </row>
    <row r="2557" spans="1:4" x14ac:dyDescent="0.2">
      <c r="A2557" s="391">
        <v>46021</v>
      </c>
      <c r="B2557" s="383">
        <v>386.4</v>
      </c>
      <c r="C2557" s="383">
        <v>2</v>
      </c>
      <c r="D2557" s="383" t="s">
        <v>221</v>
      </c>
    </row>
    <row r="2558" spans="1:4" x14ac:dyDescent="0.2">
      <c r="A2558" s="391">
        <v>46022</v>
      </c>
      <c r="B2558" s="383">
        <v>385.4</v>
      </c>
      <c r="C2558" s="383">
        <v>3</v>
      </c>
      <c r="D2558" s="383" t="s">
        <v>222</v>
      </c>
    </row>
    <row r="2559" spans="1:4" x14ac:dyDescent="0.2">
      <c r="A2559" s="391">
        <v>46023</v>
      </c>
      <c r="B2559" s="383">
        <v>385.4</v>
      </c>
      <c r="C2559" s="383">
        <v>4</v>
      </c>
      <c r="D2559" s="383" t="s">
        <v>223</v>
      </c>
    </row>
    <row r="2560" spans="1:4" x14ac:dyDescent="0.2">
      <c r="A2560" s="391">
        <v>46024</v>
      </c>
      <c r="B2560" s="383">
        <v>385.4</v>
      </c>
      <c r="C2560" s="383">
        <v>5</v>
      </c>
      <c r="D2560" s="383" t="s">
        <v>224</v>
      </c>
    </row>
    <row r="2561" spans="1:4" x14ac:dyDescent="0.2">
      <c r="A2561" s="391">
        <v>46025</v>
      </c>
      <c r="B2561" s="383">
        <v>385.4</v>
      </c>
      <c r="C2561" s="383">
        <v>6</v>
      </c>
      <c r="D2561" s="383" t="s">
        <v>225</v>
      </c>
    </row>
    <row r="2562" spans="1:4" x14ac:dyDescent="0.2">
      <c r="A2562" s="391">
        <v>46026</v>
      </c>
      <c r="B2562" s="383">
        <v>385.4</v>
      </c>
      <c r="C2562" s="383">
        <v>7</v>
      </c>
      <c r="D2562" s="383" t="s">
        <v>226</v>
      </c>
    </row>
    <row r="2563" spans="1:4" x14ac:dyDescent="0.2">
      <c r="A2563" s="391">
        <v>46027</v>
      </c>
      <c r="B2563" s="471">
        <v>384.41</v>
      </c>
      <c r="C2563" s="383">
        <v>1</v>
      </c>
      <c r="D2563" s="383" t="s">
        <v>220</v>
      </c>
    </row>
    <row r="2564" spans="1:4" x14ac:dyDescent="0.2">
      <c r="A2564" s="391">
        <v>46028</v>
      </c>
      <c r="B2564" s="471">
        <v>385.18</v>
      </c>
      <c r="C2564" s="383">
        <v>2</v>
      </c>
      <c r="D2564" s="383" t="s">
        <v>221</v>
      </c>
    </row>
    <row r="2565" spans="1:4" x14ac:dyDescent="0.2">
      <c r="A2565" s="391">
        <v>46029</v>
      </c>
      <c r="B2565" s="471">
        <v>384.82</v>
      </c>
      <c r="C2565" s="383">
        <v>3</v>
      </c>
      <c r="D2565" s="383" t="s">
        <v>222</v>
      </c>
    </row>
    <row r="2566" spans="1:4" x14ac:dyDescent="0.2">
      <c r="A2566" s="391">
        <v>46030</v>
      </c>
      <c r="B2566" s="471">
        <v>384.82</v>
      </c>
      <c r="C2566" s="383">
        <v>4</v>
      </c>
      <c r="D2566" s="383" t="s">
        <v>223</v>
      </c>
    </row>
    <row r="2567" spans="1:4" x14ac:dyDescent="0.2">
      <c r="A2567" s="391">
        <v>46031</v>
      </c>
      <c r="B2567" s="471">
        <v>385.9</v>
      </c>
      <c r="C2567" s="383">
        <v>5</v>
      </c>
      <c r="D2567" s="383" t="s">
        <v>224</v>
      </c>
    </row>
    <row r="2568" spans="1:4" x14ac:dyDescent="0.2">
      <c r="A2568" s="391">
        <v>46032</v>
      </c>
      <c r="B2568" s="471">
        <v>385.9</v>
      </c>
      <c r="C2568" s="383">
        <v>6</v>
      </c>
      <c r="D2568" s="383" t="s">
        <v>225</v>
      </c>
    </row>
    <row r="2569" spans="1:4" x14ac:dyDescent="0.2">
      <c r="A2569" s="391">
        <v>46033</v>
      </c>
      <c r="B2569" s="471">
        <v>385.9</v>
      </c>
      <c r="C2569" s="383">
        <v>7</v>
      </c>
      <c r="D2569" s="383" t="s">
        <v>226</v>
      </c>
    </row>
    <row r="2570" spans="1:4" x14ac:dyDescent="0.2">
      <c r="A2570" s="391">
        <v>46034</v>
      </c>
      <c r="B2570" s="471">
        <v>386.07</v>
      </c>
      <c r="C2570" s="383">
        <v>1</v>
      </c>
      <c r="D2570" s="383" t="s">
        <v>220</v>
      </c>
    </row>
    <row r="2571" spans="1:4" x14ac:dyDescent="0.2">
      <c r="A2571" s="391">
        <v>46035</v>
      </c>
      <c r="B2571" s="471">
        <v>385.97</v>
      </c>
      <c r="C2571" s="383">
        <v>2</v>
      </c>
      <c r="D2571" s="383" t="s">
        <v>221</v>
      </c>
    </row>
    <row r="2572" spans="1:4" x14ac:dyDescent="0.2">
      <c r="A2572" s="391">
        <v>46036</v>
      </c>
      <c r="B2572" s="471">
        <v>385.23</v>
      </c>
      <c r="C2572" s="383">
        <v>3</v>
      </c>
      <c r="D2572" s="383" t="s">
        <v>222</v>
      </c>
    </row>
    <row r="2573" spans="1:4" x14ac:dyDescent="0.2">
      <c r="A2573" s="391">
        <v>46037</v>
      </c>
      <c r="B2573" s="471">
        <v>385.91</v>
      </c>
      <c r="C2573" s="383">
        <v>4</v>
      </c>
      <c r="D2573" s="383" t="s">
        <v>223</v>
      </c>
    </row>
    <row r="2574" spans="1:4" x14ac:dyDescent="0.2">
      <c r="A2574" s="391">
        <v>46038</v>
      </c>
      <c r="B2574" s="471">
        <v>385.95</v>
      </c>
      <c r="C2574" s="383">
        <v>5</v>
      </c>
      <c r="D2574" s="383" t="s">
        <v>224</v>
      </c>
    </row>
    <row r="2575" spans="1:4" x14ac:dyDescent="0.2">
      <c r="A2575" s="391">
        <v>46039</v>
      </c>
      <c r="B2575" s="471">
        <v>385.95</v>
      </c>
      <c r="C2575" s="383">
        <v>6</v>
      </c>
      <c r="D2575" s="383" t="s">
        <v>225</v>
      </c>
    </row>
    <row r="2576" spans="1:4" x14ac:dyDescent="0.2">
      <c r="A2576" s="391">
        <v>46040</v>
      </c>
      <c r="B2576" s="471">
        <v>385.95</v>
      </c>
      <c r="C2576" s="383">
        <v>7</v>
      </c>
      <c r="D2576" s="383" t="s">
        <v>226</v>
      </c>
    </row>
    <row r="2577" spans="1:4" x14ac:dyDescent="0.2">
      <c r="A2577" s="391">
        <v>46041</v>
      </c>
      <c r="B2577" s="471">
        <v>385.97</v>
      </c>
      <c r="C2577" s="383">
        <v>1</v>
      </c>
      <c r="D2577" s="383" t="s">
        <v>220</v>
      </c>
    </row>
    <row r="2578" spans="1:4" x14ac:dyDescent="0.2">
      <c r="A2578" s="391">
        <v>46042</v>
      </c>
      <c r="B2578" s="471">
        <v>385.43</v>
      </c>
      <c r="C2578" s="383">
        <v>2</v>
      </c>
      <c r="D2578" s="383" t="s">
        <v>221</v>
      </c>
    </row>
    <row r="2579" spans="1:4" x14ac:dyDescent="0.2">
      <c r="A2579" s="391">
        <v>46043</v>
      </c>
      <c r="B2579" s="471">
        <v>385.56</v>
      </c>
      <c r="C2579" s="383">
        <v>3</v>
      </c>
      <c r="D2579" s="383" t="s">
        <v>222</v>
      </c>
    </row>
    <row r="2580" spans="1:4" x14ac:dyDescent="0.2">
      <c r="A2580" s="391">
        <v>46044</v>
      </c>
      <c r="B2580" s="471">
        <v>383.95</v>
      </c>
      <c r="C2580" s="383">
        <v>4</v>
      </c>
      <c r="D2580" s="383" t="s">
        <v>223</v>
      </c>
    </row>
    <row r="2581" spans="1:4" x14ac:dyDescent="0.2">
      <c r="A2581" s="391">
        <v>46045</v>
      </c>
      <c r="B2581" s="471">
        <v>382.59</v>
      </c>
      <c r="C2581" s="383">
        <v>5</v>
      </c>
      <c r="D2581" s="383" t="s">
        <v>224</v>
      </c>
    </row>
    <row r="2582" spans="1:4" x14ac:dyDescent="0.2">
      <c r="A2582" s="391">
        <v>46046</v>
      </c>
      <c r="B2582" s="471">
        <v>382.59</v>
      </c>
      <c r="C2582" s="383">
        <v>6</v>
      </c>
      <c r="D2582" s="383" t="s">
        <v>225</v>
      </c>
    </row>
    <row r="2583" spans="1:4" x14ac:dyDescent="0.2">
      <c r="A2583" s="391">
        <v>46047</v>
      </c>
      <c r="B2583" s="471">
        <v>382.59</v>
      </c>
      <c r="C2583" s="383">
        <v>7</v>
      </c>
      <c r="D2583" s="383" t="s">
        <v>226</v>
      </c>
    </row>
    <row r="2584" spans="1:4" x14ac:dyDescent="0.2">
      <c r="A2584" s="391">
        <v>46048</v>
      </c>
      <c r="B2584" s="471">
        <v>382.27</v>
      </c>
      <c r="C2584" s="383">
        <v>1</v>
      </c>
      <c r="D2584" s="383" t="s">
        <v>220</v>
      </c>
    </row>
    <row r="2585" spans="1:4" x14ac:dyDescent="0.2">
      <c r="A2585" s="391">
        <v>46049</v>
      </c>
      <c r="B2585" s="471">
        <v>382.08</v>
      </c>
      <c r="C2585" s="383">
        <v>2</v>
      </c>
      <c r="D2585" s="383" t="s">
        <v>221</v>
      </c>
    </row>
    <row r="2586" spans="1:4" x14ac:dyDescent="0.2">
      <c r="A2586" s="391">
        <v>46050</v>
      </c>
      <c r="B2586" s="471">
        <v>380.16</v>
      </c>
      <c r="C2586" s="383">
        <v>3</v>
      </c>
      <c r="D2586" s="383" t="s">
        <v>222</v>
      </c>
    </row>
    <row r="2587" spans="1:4" x14ac:dyDescent="0.2">
      <c r="A2587" s="391">
        <v>46051</v>
      </c>
      <c r="B2587" s="471">
        <v>381.57</v>
      </c>
      <c r="C2587" s="383">
        <v>4</v>
      </c>
      <c r="D2587" s="383" t="s">
        <v>223</v>
      </c>
    </row>
    <row r="2588" spans="1:4" x14ac:dyDescent="0.2">
      <c r="A2588" s="391">
        <v>46052</v>
      </c>
      <c r="B2588" s="471">
        <v>381.86</v>
      </c>
      <c r="C2588" s="383">
        <v>5</v>
      </c>
      <c r="D2588" s="383" t="s">
        <v>224</v>
      </c>
    </row>
    <row r="2589" spans="1:4" x14ac:dyDescent="0.2">
      <c r="A2589" s="391">
        <v>46053</v>
      </c>
      <c r="B2589" s="471">
        <v>381.86</v>
      </c>
      <c r="C2589" s="383">
        <v>6</v>
      </c>
      <c r="D2589" s="383" t="s">
        <v>225</v>
      </c>
    </row>
    <row r="2590" spans="1:4" x14ac:dyDescent="0.2">
      <c r="A2590" s="391">
        <v>46054</v>
      </c>
      <c r="B2590" s="471">
        <v>381.86</v>
      </c>
      <c r="C2590" s="383">
        <v>7</v>
      </c>
      <c r="D2590" s="383" t="s">
        <v>226</v>
      </c>
    </row>
    <row r="2591" spans="1:4" x14ac:dyDescent="0.2">
      <c r="A2591" s="391">
        <v>46055</v>
      </c>
      <c r="B2591" s="471">
        <v>380.55</v>
      </c>
      <c r="C2591" s="383">
        <v>1</v>
      </c>
      <c r="D2591" s="383" t="s">
        <v>220</v>
      </c>
    </row>
    <row r="2592" spans="1:4" x14ac:dyDescent="0.2">
      <c r="A2592" s="391">
        <v>46056</v>
      </c>
      <c r="B2592" s="471">
        <v>380.65</v>
      </c>
      <c r="C2592" s="383">
        <v>2</v>
      </c>
      <c r="D2592" s="383" t="s">
        <v>221</v>
      </c>
    </row>
    <row r="2593" spans="1:4" x14ac:dyDescent="0.2">
      <c r="A2593" s="391">
        <v>46057</v>
      </c>
      <c r="B2593" s="471">
        <v>380.93</v>
      </c>
      <c r="C2593" s="383">
        <v>3</v>
      </c>
      <c r="D2593" s="383" t="s">
        <v>222</v>
      </c>
    </row>
    <row r="2594" spans="1:4" x14ac:dyDescent="0.2">
      <c r="A2594" s="391">
        <v>46058</v>
      </c>
      <c r="B2594" s="471">
        <v>379.31</v>
      </c>
      <c r="C2594" s="383">
        <v>4</v>
      </c>
      <c r="D2594" s="383" t="s">
        <v>223</v>
      </c>
    </row>
    <row r="2595" spans="1:4" x14ac:dyDescent="0.2">
      <c r="A2595" s="391">
        <v>46059</v>
      </c>
      <c r="B2595" s="471">
        <v>378.61</v>
      </c>
      <c r="C2595" s="383">
        <v>5</v>
      </c>
      <c r="D2595" s="383" t="s">
        <v>224</v>
      </c>
    </row>
    <row r="2596" spans="1:4" x14ac:dyDescent="0.2">
      <c r="A2596" s="391">
        <v>46060</v>
      </c>
      <c r="B2596" s="471">
        <v>378.61</v>
      </c>
      <c r="C2596" s="383">
        <v>6</v>
      </c>
      <c r="D2596" s="383" t="s">
        <v>225</v>
      </c>
    </row>
    <row r="2597" spans="1:4" x14ac:dyDescent="0.2">
      <c r="A2597" s="391">
        <v>46061</v>
      </c>
      <c r="B2597" s="471">
        <v>378.61</v>
      </c>
      <c r="C2597" s="383">
        <v>7</v>
      </c>
      <c r="D2597" s="383" t="s">
        <v>226</v>
      </c>
    </row>
    <row r="2598" spans="1:4" x14ac:dyDescent="0.2">
      <c r="A2598" s="391">
        <v>46062</v>
      </c>
      <c r="B2598" s="471">
        <v>377.21</v>
      </c>
      <c r="C2598" s="383">
        <v>1</v>
      </c>
      <c r="D2598" s="383" t="s">
        <v>220</v>
      </c>
    </row>
    <row r="2599" spans="1:4" x14ac:dyDescent="0.2">
      <c r="A2599" s="391">
        <v>46063</v>
      </c>
      <c r="B2599" s="383">
        <v>377.35</v>
      </c>
      <c r="C2599" s="383">
        <v>2</v>
      </c>
      <c r="D2599" s="383" t="s">
        <v>221</v>
      </c>
    </row>
    <row r="2600" spans="1:4" x14ac:dyDescent="0.2">
      <c r="A2600" s="391">
        <v>46064</v>
      </c>
      <c r="B2600" s="383">
        <v>378.35</v>
      </c>
      <c r="C2600" s="383">
        <v>3</v>
      </c>
      <c r="D2600" s="383" t="s">
        <v>222</v>
      </c>
    </row>
    <row r="2601" spans="1:4" x14ac:dyDescent="0.2">
      <c r="A2601" s="391">
        <v>46065</v>
      </c>
      <c r="B2601" s="383">
        <v>380.62</v>
      </c>
      <c r="C2601" s="383">
        <v>4</v>
      </c>
      <c r="D2601" s="383" t="s">
        <v>223</v>
      </c>
    </row>
    <row r="2602" spans="1:4" x14ac:dyDescent="0.2">
      <c r="A2602" s="391">
        <v>46066</v>
      </c>
      <c r="B2602" s="383">
        <v>378.43</v>
      </c>
      <c r="C2602" s="383">
        <v>5</v>
      </c>
      <c r="D2602" s="383" t="s">
        <v>224</v>
      </c>
    </row>
    <row r="2603" spans="1:4" x14ac:dyDescent="0.2">
      <c r="A2603" s="391">
        <v>46067</v>
      </c>
      <c r="B2603" s="383">
        <v>378.43</v>
      </c>
      <c r="C2603" s="383">
        <v>6</v>
      </c>
      <c r="D2603" s="383" t="s">
        <v>225</v>
      </c>
    </row>
    <row r="2604" spans="1:4" x14ac:dyDescent="0.2">
      <c r="A2604" s="391">
        <v>46068</v>
      </c>
      <c r="B2604" s="383">
        <v>378.43</v>
      </c>
      <c r="C2604" s="383">
        <v>7</v>
      </c>
      <c r="D2604" s="383" t="s">
        <v>226</v>
      </c>
    </row>
    <row r="2605" spans="1:4" x14ac:dyDescent="0.2">
      <c r="A2605" s="391">
        <v>46069</v>
      </c>
      <c r="B2605" s="383">
        <v>377.64</v>
      </c>
      <c r="C2605" s="383">
        <v>1</v>
      </c>
      <c r="D2605" s="383" t="s">
        <v>220</v>
      </c>
    </row>
    <row r="2606" spans="1:4" x14ac:dyDescent="0.2">
      <c r="A2606" s="391">
        <v>46070</v>
      </c>
      <c r="B2606" s="383">
        <v>378.19</v>
      </c>
      <c r="C2606" s="383">
        <v>2</v>
      </c>
      <c r="D2606" s="383" t="s">
        <v>221</v>
      </c>
    </row>
    <row r="2607" spans="1:4" x14ac:dyDescent="0.2">
      <c r="A2607" s="391">
        <v>46071</v>
      </c>
      <c r="B2607" s="383">
        <v>377.76</v>
      </c>
      <c r="C2607" s="383">
        <v>3</v>
      </c>
      <c r="D2607" s="383" t="s">
        <v>222</v>
      </c>
    </row>
    <row r="2608" spans="1:4" x14ac:dyDescent="0.2">
      <c r="A2608" s="391">
        <v>46072</v>
      </c>
      <c r="B2608" s="383">
        <v>379.18</v>
      </c>
      <c r="C2608" s="383">
        <v>4</v>
      </c>
      <c r="D2608" s="383" t="s">
        <v>223</v>
      </c>
    </row>
    <row r="2609" spans="1:4" x14ac:dyDescent="0.2">
      <c r="A2609" s="391">
        <v>46073</v>
      </c>
      <c r="B2609" s="383">
        <v>379.08</v>
      </c>
      <c r="C2609" s="383">
        <v>5</v>
      </c>
      <c r="D2609" s="383" t="s">
        <v>224</v>
      </c>
    </row>
    <row r="2610" spans="1:4" x14ac:dyDescent="0.2">
      <c r="A2610" s="391">
        <v>46074</v>
      </c>
      <c r="B2610" s="383">
        <v>379.08</v>
      </c>
      <c r="C2610" s="383">
        <v>6</v>
      </c>
      <c r="D2610" s="383" t="s">
        <v>225</v>
      </c>
    </row>
    <row r="2611" spans="1:4" x14ac:dyDescent="0.2">
      <c r="A2611" s="391">
        <v>46075</v>
      </c>
      <c r="B2611" s="383">
        <v>379.08</v>
      </c>
      <c r="C2611" s="383">
        <v>7</v>
      </c>
      <c r="D2611" s="383" t="s">
        <v>226</v>
      </c>
    </row>
    <row r="2612" spans="1:4" x14ac:dyDescent="0.2">
      <c r="A2612" s="391">
        <v>46076</v>
      </c>
      <c r="B2612" s="471">
        <v>379.9</v>
      </c>
      <c r="C2612" s="383">
        <v>1</v>
      </c>
      <c r="D2612" s="383" t="s">
        <v>220</v>
      </c>
    </row>
    <row r="2613" spans="1:4" x14ac:dyDescent="0.2">
      <c r="A2613" s="391">
        <v>46077</v>
      </c>
    </row>
    <row r="2614" spans="1:4" x14ac:dyDescent="0.2">
      <c r="A2614" s="391">
        <v>46078</v>
      </c>
    </row>
    <row r="2615" spans="1:4" x14ac:dyDescent="0.2">
      <c r="A2615" s="391">
        <v>46079</v>
      </c>
    </row>
    <row r="2616" spans="1:4" x14ac:dyDescent="0.2">
      <c r="A2616" s="391">
        <v>46080</v>
      </c>
    </row>
    <row r="2617" spans="1:4" x14ac:dyDescent="0.2">
      <c r="A2617" s="391">
        <v>46081</v>
      </c>
    </row>
    <row r="2618" spans="1:4" x14ac:dyDescent="0.2">
      <c r="A2618" s="391">
        <v>46082</v>
      </c>
    </row>
    <row r="2619" spans="1:4" x14ac:dyDescent="0.2">
      <c r="A2619" s="391">
        <v>46083</v>
      </c>
    </row>
    <row r="2620" spans="1:4" x14ac:dyDescent="0.2">
      <c r="A2620" s="391">
        <v>46084</v>
      </c>
    </row>
    <row r="2621" spans="1:4" x14ac:dyDescent="0.2">
      <c r="A2621" s="391">
        <v>46085</v>
      </c>
    </row>
    <row r="2622" spans="1:4" x14ac:dyDescent="0.2">
      <c r="A2622" s="391">
        <v>46086</v>
      </c>
    </row>
    <row r="2623" spans="1:4" x14ac:dyDescent="0.2">
      <c r="A2623" s="391">
        <v>46087</v>
      </c>
    </row>
    <row r="2624" spans="1:4" x14ac:dyDescent="0.2">
      <c r="A2624" s="391">
        <v>46088</v>
      </c>
    </row>
    <row r="2625" spans="1:1" x14ac:dyDescent="0.2">
      <c r="A2625" s="391">
        <v>46089</v>
      </c>
    </row>
    <row r="2626" spans="1:1" x14ac:dyDescent="0.2">
      <c r="A2626" s="391">
        <v>46090</v>
      </c>
    </row>
    <row r="2627" spans="1:1" x14ac:dyDescent="0.2">
      <c r="A2627" s="391">
        <v>46091</v>
      </c>
    </row>
    <row r="2628" spans="1:1" x14ac:dyDescent="0.2">
      <c r="A2628" s="391">
        <v>46092</v>
      </c>
    </row>
    <row r="2629" spans="1:1" x14ac:dyDescent="0.2">
      <c r="A2629" s="391">
        <v>46093</v>
      </c>
    </row>
    <row r="2630" spans="1:1" x14ac:dyDescent="0.2">
      <c r="A2630" s="391">
        <v>46094</v>
      </c>
    </row>
    <row r="2631" spans="1:1" x14ac:dyDescent="0.2">
      <c r="A2631" s="391">
        <v>46095</v>
      </c>
    </row>
    <row r="2632" spans="1:1" x14ac:dyDescent="0.2">
      <c r="A2632" s="391">
        <v>46096</v>
      </c>
    </row>
    <row r="2633" spans="1:1" x14ac:dyDescent="0.2">
      <c r="A2633" s="391">
        <v>46097</v>
      </c>
    </row>
    <row r="2634" spans="1:1" x14ac:dyDescent="0.2">
      <c r="A2634" s="391">
        <v>46098</v>
      </c>
    </row>
    <row r="2635" spans="1:1" x14ac:dyDescent="0.2">
      <c r="A2635" s="391">
        <v>46099</v>
      </c>
    </row>
    <row r="2636" spans="1:1" x14ac:dyDescent="0.2">
      <c r="A2636" s="391">
        <v>46100</v>
      </c>
    </row>
    <row r="2637" spans="1:1" x14ac:dyDescent="0.2">
      <c r="A2637" s="391">
        <v>46101</v>
      </c>
    </row>
    <row r="2638" spans="1:1" x14ac:dyDescent="0.2">
      <c r="A2638" s="391">
        <v>46102</v>
      </c>
    </row>
    <row r="2639" spans="1:1" x14ac:dyDescent="0.2">
      <c r="A2639" s="391">
        <v>46103</v>
      </c>
    </row>
    <row r="2640" spans="1:1" x14ac:dyDescent="0.2">
      <c r="A2640" s="391">
        <v>46104</v>
      </c>
    </row>
    <row r="2641" spans="1:1" x14ac:dyDescent="0.2">
      <c r="A2641" s="391">
        <v>46105</v>
      </c>
    </row>
    <row r="2642" spans="1:1" x14ac:dyDescent="0.2">
      <c r="A2642" s="391">
        <v>46106</v>
      </c>
    </row>
    <row r="2643" spans="1:1" x14ac:dyDescent="0.2">
      <c r="A2643" s="391">
        <v>46107</v>
      </c>
    </row>
    <row r="2644" spans="1:1" x14ac:dyDescent="0.2">
      <c r="A2644" s="391">
        <v>46108</v>
      </c>
    </row>
    <row r="2645" spans="1:1" x14ac:dyDescent="0.2">
      <c r="A2645" s="391">
        <v>46109</v>
      </c>
    </row>
    <row r="2646" spans="1:1" x14ac:dyDescent="0.2">
      <c r="A2646" s="391">
        <v>46110</v>
      </c>
    </row>
    <row r="2647" spans="1:1" x14ac:dyDescent="0.2">
      <c r="A2647" s="391">
        <v>46111</v>
      </c>
    </row>
    <row r="2648" spans="1:1" x14ac:dyDescent="0.2">
      <c r="A2648" s="391">
        <v>46112</v>
      </c>
    </row>
    <row r="2649" spans="1:1" x14ac:dyDescent="0.2">
      <c r="A2649" s="391">
        <v>46113</v>
      </c>
    </row>
    <row r="2650" spans="1:1" x14ac:dyDescent="0.2">
      <c r="A2650" s="391">
        <v>46114</v>
      </c>
    </row>
    <row r="2651" spans="1:1" x14ac:dyDescent="0.2">
      <c r="A2651" s="391">
        <v>46115</v>
      </c>
    </row>
    <row r="2652" spans="1:1" x14ac:dyDescent="0.2">
      <c r="A2652" s="391">
        <v>46116</v>
      </c>
    </row>
    <row r="2653" spans="1:1" x14ac:dyDescent="0.2">
      <c r="A2653" s="391">
        <v>46117</v>
      </c>
    </row>
    <row r="2654" spans="1:1" x14ac:dyDescent="0.2">
      <c r="A2654" s="391">
        <v>46118</v>
      </c>
    </row>
    <row r="2655" spans="1:1" x14ac:dyDescent="0.2">
      <c r="A2655" s="391">
        <v>46119</v>
      </c>
    </row>
    <row r="2656" spans="1:1" x14ac:dyDescent="0.2">
      <c r="A2656" s="391">
        <v>46120</v>
      </c>
    </row>
    <row r="2657" spans="1:1" x14ac:dyDescent="0.2">
      <c r="A2657" s="391">
        <v>46121</v>
      </c>
    </row>
    <row r="2658" spans="1:1" x14ac:dyDescent="0.2">
      <c r="A2658" s="391">
        <v>46122</v>
      </c>
    </row>
    <row r="2659" spans="1:1" x14ac:dyDescent="0.2">
      <c r="A2659" s="391">
        <v>46123</v>
      </c>
    </row>
    <row r="2660" spans="1:1" x14ac:dyDescent="0.2">
      <c r="A2660" s="391">
        <v>46124</v>
      </c>
    </row>
    <row r="2661" spans="1:1" x14ac:dyDescent="0.2">
      <c r="A2661" s="391">
        <v>46125</v>
      </c>
    </row>
    <row r="2662" spans="1:1" x14ac:dyDescent="0.2">
      <c r="A2662" s="391">
        <v>46126</v>
      </c>
    </row>
    <row r="2663" spans="1:1" x14ac:dyDescent="0.2">
      <c r="A2663" s="391">
        <v>46127</v>
      </c>
    </row>
    <row r="2664" spans="1:1" x14ac:dyDescent="0.2">
      <c r="A2664" s="391">
        <v>46128</v>
      </c>
    </row>
    <row r="2665" spans="1:1" x14ac:dyDescent="0.2">
      <c r="A2665" s="391">
        <v>46129</v>
      </c>
    </row>
    <row r="2666" spans="1:1" x14ac:dyDescent="0.2">
      <c r="A2666" s="391">
        <v>46130</v>
      </c>
    </row>
    <row r="2667" spans="1:1" x14ac:dyDescent="0.2">
      <c r="A2667" s="391">
        <v>46131</v>
      </c>
    </row>
    <row r="2668" spans="1:1" x14ac:dyDescent="0.2">
      <c r="A2668" s="391">
        <v>46132</v>
      </c>
    </row>
    <row r="2669" spans="1:1" x14ac:dyDescent="0.2">
      <c r="A2669" s="391">
        <v>46133</v>
      </c>
    </row>
    <row r="2670" spans="1:1" x14ac:dyDescent="0.2">
      <c r="A2670" s="391">
        <v>46134</v>
      </c>
    </row>
    <row r="2671" spans="1:1" x14ac:dyDescent="0.2">
      <c r="A2671" s="391">
        <v>46135</v>
      </c>
    </row>
    <row r="2672" spans="1:1" x14ac:dyDescent="0.2">
      <c r="A2672" s="391">
        <v>46136</v>
      </c>
    </row>
    <row r="2673" spans="1:1" x14ac:dyDescent="0.2">
      <c r="A2673" s="391">
        <v>46137</v>
      </c>
    </row>
    <row r="2674" spans="1:1" x14ac:dyDescent="0.2">
      <c r="A2674" s="391">
        <v>46138</v>
      </c>
    </row>
    <row r="2675" spans="1:1" x14ac:dyDescent="0.2">
      <c r="A2675" s="391">
        <v>46139</v>
      </c>
    </row>
    <row r="2676" spans="1:1" x14ac:dyDescent="0.2">
      <c r="A2676" s="391">
        <v>46140</v>
      </c>
    </row>
    <row r="2677" spans="1:1" x14ac:dyDescent="0.2">
      <c r="A2677" s="391">
        <v>46141</v>
      </c>
    </row>
    <row r="2678" spans="1:1" x14ac:dyDescent="0.2">
      <c r="A2678" s="391">
        <v>46142</v>
      </c>
    </row>
    <row r="2679" spans="1:1" x14ac:dyDescent="0.2">
      <c r="A2679" s="391">
        <v>46143</v>
      </c>
    </row>
    <row r="2680" spans="1:1" x14ac:dyDescent="0.2">
      <c r="A2680" s="391">
        <v>46144</v>
      </c>
    </row>
    <row r="2681" spans="1:1" x14ac:dyDescent="0.2">
      <c r="A2681" s="391">
        <v>46145</v>
      </c>
    </row>
    <row r="2682" spans="1:1" x14ac:dyDescent="0.2">
      <c r="A2682" s="391">
        <v>46146</v>
      </c>
    </row>
    <row r="2683" spans="1:1" x14ac:dyDescent="0.2">
      <c r="A2683" s="391">
        <v>46147</v>
      </c>
    </row>
  </sheetData>
  <sheetProtection algorithmName="SHA-512" hashValue="wsZddWMRZdYHwaR8OgyUcqlvCJRWGxAFFzAyNHVpfcZMrxICgVtqWF1Yh7l7PHnu+6XP7xnH1EDCUS2dkZ09aA==" saltValue="Cj676yZd4/3Hzkbgcz/tNA==" spinCount="100000" sheet="1" formatColumns="0" formatRows="0"/>
  <customSheetViews>
    <customSheetView guid="{374CB417-E354-4B0E-9840-B43E9C57125B}" topLeftCell="A481">
      <selection activeCell="L501" sqref="L501"/>
      <pageMargins left="0.75" right="0.75" top="1" bottom="1" header="0.5" footer="0.5"/>
      <headerFooter alignWithMargins="0"/>
    </customSheetView>
    <customSheetView guid="{A46C6FA6-8071-46BB-A9DC-A4CF0BAAB734}" topLeftCell="A481">
      <selection activeCell="L501" sqref="L501"/>
      <pageMargins left="0.75" right="0.75" top="1" bottom="1" header="0.5" footer="0.5"/>
      <headerFooter alignWithMargins="0"/>
    </customSheetView>
    <customSheetView guid="{329CFA2C-A487-4EDC-B154-8FC88FC8BB31}" topLeftCell="A481">
      <selection activeCell="L501" sqref="L501"/>
      <pageMargins left="0.75" right="0.75" top="1" bottom="1" header="0.5" footer="0.5"/>
      <headerFooter alignWithMargins="0"/>
    </customSheetView>
  </customSheetViews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E609-49EC-49CD-B120-6A7E42C13D37}">
  <sheetPr codeName="Munka4"/>
  <dimension ref="A1:D35"/>
  <sheetViews>
    <sheetView topLeftCell="XFD1" workbookViewId="0"/>
  </sheetViews>
  <sheetFormatPr defaultColWidth="0" defaultRowHeight="15" x14ac:dyDescent="0.25"/>
  <cols>
    <col min="1" max="1" width="3.140625" style="14" hidden="1" customWidth="1"/>
    <col min="2" max="2" width="142.140625" style="14" hidden="1" customWidth="1"/>
    <col min="3" max="4" width="0" style="14" hidden="1" customWidth="1"/>
    <col min="5" max="16384" width="9.140625" style="14" hidden="1"/>
  </cols>
  <sheetData>
    <row r="1" spans="1:4" x14ac:dyDescent="0.25">
      <c r="A1" s="392" t="s">
        <v>83</v>
      </c>
      <c r="B1" s="393" t="s">
        <v>93</v>
      </c>
      <c r="D1" s="14" t="s">
        <v>265</v>
      </c>
    </row>
    <row r="2" spans="1:4" x14ac:dyDescent="0.25">
      <c r="A2" s="392" t="s">
        <v>87</v>
      </c>
      <c r="B2" s="393" t="s">
        <v>92</v>
      </c>
      <c r="D2" s="418" t="s">
        <v>266</v>
      </c>
    </row>
    <row r="3" spans="1:4" x14ac:dyDescent="0.25">
      <c r="A3" s="392" t="s">
        <v>88</v>
      </c>
      <c r="B3" s="393" t="s">
        <v>91</v>
      </c>
    </row>
    <row r="4" spans="1:4" x14ac:dyDescent="0.25">
      <c r="A4" s="394" t="s">
        <v>84</v>
      </c>
      <c r="B4" s="393" t="s">
        <v>90</v>
      </c>
    </row>
    <row r="5" spans="1:4" x14ac:dyDescent="0.25">
      <c r="A5" s="394"/>
      <c r="B5" s="658" t="s">
        <v>94</v>
      </c>
      <c r="D5" s="14" t="s">
        <v>267</v>
      </c>
    </row>
    <row r="6" spans="1:4" x14ac:dyDescent="0.25">
      <c r="A6" s="394"/>
      <c r="B6" s="659"/>
      <c r="D6" s="14" t="s">
        <v>268</v>
      </c>
    </row>
    <row r="7" spans="1:4" x14ac:dyDescent="0.25">
      <c r="A7" s="394"/>
      <c r="B7" s="659"/>
    </row>
    <row r="8" spans="1:4" x14ac:dyDescent="0.25">
      <c r="A8" s="394"/>
      <c r="B8" s="659"/>
    </row>
    <row r="9" spans="1:4" ht="86.25" customHeight="1" x14ac:dyDescent="0.25">
      <c r="A9" s="394"/>
      <c r="B9" s="659"/>
    </row>
    <row r="10" spans="1:4" x14ac:dyDescent="0.25">
      <c r="A10" s="392" t="s">
        <v>85</v>
      </c>
      <c r="B10" s="395" t="s">
        <v>89</v>
      </c>
    </row>
    <row r="11" spans="1:4" x14ac:dyDescent="0.25">
      <c r="A11" s="392" t="s">
        <v>86</v>
      </c>
      <c r="B11" s="395" t="s">
        <v>95</v>
      </c>
    </row>
    <row r="16" spans="1:4" x14ac:dyDescent="0.25">
      <c r="B16" s="393" t="s">
        <v>182</v>
      </c>
    </row>
    <row r="17" spans="2:2" x14ac:dyDescent="0.25">
      <c r="B17" s="393" t="s">
        <v>135</v>
      </c>
    </row>
    <row r="18" spans="2:2" x14ac:dyDescent="0.25">
      <c r="B18" s="393" t="s">
        <v>183</v>
      </c>
    </row>
    <row r="19" spans="2:2" x14ac:dyDescent="0.25">
      <c r="B19" s="393" t="s">
        <v>184</v>
      </c>
    </row>
    <row r="20" spans="2:2" x14ac:dyDescent="0.25">
      <c r="B20" s="393" t="s">
        <v>101</v>
      </c>
    </row>
    <row r="21" spans="2:2" x14ac:dyDescent="0.25">
      <c r="B21" s="393" t="s">
        <v>185</v>
      </c>
    </row>
    <row r="30" spans="2:2" x14ac:dyDescent="0.25">
      <c r="B30" s="393"/>
    </row>
    <row r="31" spans="2:2" x14ac:dyDescent="0.25">
      <c r="B31" s="393" t="s">
        <v>98</v>
      </c>
    </row>
    <row r="32" spans="2:2" x14ac:dyDescent="0.25">
      <c r="B32" s="393" t="s">
        <v>99</v>
      </c>
    </row>
    <row r="33" spans="2:2" x14ac:dyDescent="0.25">
      <c r="B33" s="393" t="s">
        <v>100</v>
      </c>
    </row>
    <row r="34" spans="2:2" x14ac:dyDescent="0.25">
      <c r="B34" s="393" t="s">
        <v>101</v>
      </c>
    </row>
    <row r="35" spans="2:2" x14ac:dyDescent="0.25">
      <c r="B35" s="393" t="s">
        <v>102</v>
      </c>
    </row>
  </sheetData>
  <sheetProtection algorithmName="SHA-512" hashValue="fGkiOGE7gtjHbs3II2pA2TXra58XV9YtQVabmjQ7faCTua6lUvinrLTGR/C57hCHCPv+ILKznetGa7h3DBeACQ==" saltValue="cidzD4dnneERC5PkuRgkWw==" spinCount="100000" sheet="1" objects="1" scenarios="1"/>
  <mergeCells count="1">
    <mergeCell ref="B5:B9"/>
  </mergeCells>
  <pageMargins left="0.7" right="0.7" top="0.75" bottom="0.75" header="0.3" footer="0.3"/>
  <pageSetup paperSize="9" orientation="portrait" horizontalDpi="300" verticalDpi="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EB99-9BEA-46C5-BD00-3E0AE396F941}">
  <sheetPr codeName="Munka3">
    <tabColor theme="6" tint="-0.499984740745262"/>
  </sheetPr>
  <dimension ref="A1:BQ81"/>
  <sheetViews>
    <sheetView zoomScale="90" zoomScaleNormal="90" workbookViewId="0">
      <selection activeCell="E2" sqref="E2"/>
    </sheetView>
  </sheetViews>
  <sheetFormatPr defaultColWidth="0" defaultRowHeight="15" zeroHeight="1" x14ac:dyDescent="0.25"/>
  <cols>
    <col min="1" max="1" width="44.28515625" style="161" customWidth="1"/>
    <col min="2" max="2" width="36.5703125" style="161" customWidth="1"/>
    <col min="3" max="3" width="34.7109375" style="161" customWidth="1"/>
    <col min="4" max="4" width="29" style="161" customWidth="1"/>
    <col min="5" max="5" width="30" style="161" customWidth="1"/>
    <col min="6" max="6" width="33.85546875" style="161" customWidth="1"/>
    <col min="7" max="7" width="29" style="161" customWidth="1"/>
    <col min="8" max="8" width="39.140625" style="161" customWidth="1"/>
    <col min="9" max="9" width="33" style="161" customWidth="1"/>
    <col min="10" max="10" width="28" style="161" customWidth="1"/>
    <col min="11" max="11" width="25.5703125" style="161" customWidth="1"/>
    <col min="12" max="12" width="40.28515625" style="161" customWidth="1"/>
    <col min="13" max="13" width="33.85546875" style="161" customWidth="1"/>
    <col min="14" max="14" width="33.7109375" style="161" customWidth="1"/>
    <col min="15" max="15" width="30" style="161" customWidth="1"/>
    <col min="16" max="18" width="25.5703125" style="161" customWidth="1"/>
    <col min="19" max="19" width="30.140625" style="161" customWidth="1"/>
    <col min="20" max="20" width="25.5703125" style="161" customWidth="1"/>
    <col min="21" max="21" width="28.85546875" style="161" customWidth="1"/>
    <col min="22" max="23" width="25.5703125" style="161" customWidth="1"/>
    <col min="24" max="48" width="9.140625" style="161" hidden="1" customWidth="1"/>
    <col min="49" max="60" width="25.5703125" style="161" hidden="1" customWidth="1"/>
    <col min="61" max="61" width="39.42578125" style="161" hidden="1" customWidth="1"/>
    <col min="62" max="62" width="31.5703125" style="161" hidden="1" customWidth="1"/>
    <col min="63" max="66" width="25.5703125" style="161" hidden="1" customWidth="1"/>
    <col min="67" max="67" width="33.140625" style="161" hidden="1" customWidth="1"/>
    <col min="68" max="68" width="27.28515625" style="161" hidden="1" customWidth="1"/>
    <col min="69" max="69" width="27.7109375" style="161" hidden="1" customWidth="1"/>
    <col min="70" max="16384" width="9.140625" style="161" hidden="1"/>
  </cols>
  <sheetData>
    <row r="1" spans="1:52" s="32" customFormat="1" ht="27" customHeight="1" thickBot="1" x14ac:dyDescent="0.3">
      <c r="A1" s="666" t="s">
        <v>104</v>
      </c>
      <c r="B1" s="667"/>
      <c r="C1" s="667"/>
      <c r="D1" s="668"/>
      <c r="E1" s="179"/>
      <c r="F1" s="731" t="s">
        <v>283</v>
      </c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</row>
    <row r="2" spans="1:52" s="32" customFormat="1" ht="30.75" thickBot="1" x14ac:dyDescent="0.3">
      <c r="A2" s="324"/>
      <c r="B2" s="325" t="s">
        <v>4</v>
      </c>
      <c r="C2" s="326" t="s">
        <v>8</v>
      </c>
      <c r="D2" s="327" t="s">
        <v>9</v>
      </c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</row>
    <row r="3" spans="1:52" s="32" customFormat="1" x14ac:dyDescent="0.25">
      <c r="A3" s="136" t="s">
        <v>10</v>
      </c>
      <c r="B3" s="319">
        <f>D14+E24+BI54</f>
        <v>0</v>
      </c>
      <c r="C3" s="320">
        <f>AX14+AX24+BJ54</f>
        <v>0</v>
      </c>
      <c r="D3" s="321">
        <f>AY14+AY24+BK54</f>
        <v>0</v>
      </c>
      <c r="E3" s="192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</row>
    <row r="4" spans="1:52" s="32" customFormat="1" x14ac:dyDescent="0.25">
      <c r="A4" s="137" t="s">
        <v>11</v>
      </c>
      <c r="B4" s="322">
        <f>D15+J24+BL54</f>
        <v>0</v>
      </c>
      <c r="C4" s="58">
        <f>AX15+BA24+BM54</f>
        <v>0</v>
      </c>
      <c r="D4" s="59">
        <f>AY15+BB24+BN54</f>
        <v>0</v>
      </c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</row>
    <row r="5" spans="1:52" s="32" customFormat="1" ht="15.75" thickBot="1" x14ac:dyDescent="0.3">
      <c r="A5" s="141" t="s">
        <v>12</v>
      </c>
      <c r="B5" s="323">
        <f>D16+O24+BO54</f>
        <v>0</v>
      </c>
      <c r="C5" s="60">
        <f>AX16+BD24+BP54</f>
        <v>0</v>
      </c>
      <c r="D5" s="61">
        <f>AY16+BE24+BQ54</f>
        <v>0</v>
      </c>
      <c r="E5" s="192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</row>
    <row r="6" spans="1:52" s="32" customFormat="1" ht="15" customHeight="1" x14ac:dyDescent="0.25">
      <c r="A6" s="191"/>
      <c r="B6" s="193"/>
      <c r="C6" s="192"/>
      <c r="D6" s="192"/>
      <c r="E6" s="192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</row>
    <row r="7" spans="1:52" s="32" customFormat="1" ht="20.100000000000001" customHeight="1" thickBot="1" x14ac:dyDescent="0.3">
      <c r="A7" s="684" t="s">
        <v>250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</row>
    <row r="8" spans="1:52" s="32" customFormat="1" ht="69" customHeight="1" x14ac:dyDescent="0.25">
      <c r="A8" s="332" t="s">
        <v>218</v>
      </c>
      <c r="B8" s="330">
        <f>PÁLYÁZÓ!B86</f>
        <v>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</row>
    <row r="9" spans="1:52" s="32" customFormat="1" ht="54.75" customHeight="1" thickBot="1" x14ac:dyDescent="0.3">
      <c r="A9" s="333" t="s">
        <v>219</v>
      </c>
      <c r="B9" s="331">
        <f>PÁLYÁZÓ!C86</f>
        <v>0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</row>
    <row r="10" spans="1:52" s="32" customFormat="1" ht="15" customHeight="1" thickBot="1" x14ac:dyDescent="0.3">
      <c r="A10" s="242"/>
      <c r="B10" s="221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</row>
    <row r="11" spans="1:52" s="32" customFormat="1" ht="360" customHeight="1" thickBot="1" x14ac:dyDescent="0.3">
      <c r="A11" s="669" t="s">
        <v>254</v>
      </c>
      <c r="B11" s="670"/>
      <c r="C11" s="670"/>
      <c r="D11" s="670"/>
      <c r="E11" s="670"/>
      <c r="F11" s="671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W11" s="161"/>
      <c r="AX11" s="161"/>
      <c r="AY11" s="161"/>
      <c r="AZ11" s="161"/>
    </row>
    <row r="12" spans="1:52" s="32" customFormat="1" ht="20.100000000000001" customHeight="1" thickBot="1" x14ac:dyDescent="0.3">
      <c r="A12" s="687" t="str">
        <f>IF(PÁLYÁZÓ!D16&lt;&gt;"","A pályázó vállalkozás három üzleti évre adta meg az adatokat, ezért a kapcsolódó vállalkozás esetén is három évre kérünk adatot, ha a vállalkozás működött ebben az időtartamban.",IF(PÁLYÁZÓ!D15&lt;&gt;"","A pályázó vállalkozás két üzleti évre adta meg az adatokat, ezért a kapcsolódó vállalkozás esetén is két évre kérünk adatot, ha a vállalkozás működött ebben az időtartamban.",IF(PÁLYÁZÓ!D14&lt;&gt;"","A pályázó vállalkozás egy üzleti évre adta meg az adatokat, ezért a kapcsolódó vállalkozás esetén is egy évre kérünk adatot, ha a vállalkozás működött ebben az időtartamban.","")))</f>
        <v/>
      </c>
      <c r="B12" s="688"/>
      <c r="C12" s="688"/>
      <c r="D12" s="688"/>
      <c r="E12" s="688"/>
      <c r="F12" s="68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W12" s="161"/>
      <c r="AX12" s="161"/>
      <c r="AY12" s="161"/>
      <c r="AZ12" s="161"/>
    </row>
    <row r="13" spans="1:52" s="32" customFormat="1" ht="30.75" thickBot="1" x14ac:dyDescent="0.3">
      <c r="A13" s="318"/>
      <c r="B13" s="229" t="s">
        <v>2</v>
      </c>
      <c r="C13" s="296" t="s">
        <v>3</v>
      </c>
      <c r="D13" s="230" t="s">
        <v>4</v>
      </c>
      <c r="E13" s="296" t="s">
        <v>5</v>
      </c>
      <c r="F13" s="297" t="s">
        <v>6</v>
      </c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W13" s="101" t="s">
        <v>7</v>
      </c>
      <c r="AX13" s="102" t="s">
        <v>8</v>
      </c>
      <c r="AY13" s="103" t="s">
        <v>9</v>
      </c>
      <c r="AZ13" s="161"/>
    </row>
    <row r="14" spans="1:52" s="32" customFormat="1" x14ac:dyDescent="0.25">
      <c r="A14" s="226" t="s">
        <v>10</v>
      </c>
      <c r="B14" s="65"/>
      <c r="C14" s="64"/>
      <c r="D14" s="315"/>
      <c r="E14" s="3"/>
      <c r="F14" s="317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W14" s="187" t="str">
        <f>IF(C14="","",VLOOKUP(C14,'MNB árfolyam'!A:B,2,0))</f>
        <v/>
      </c>
      <c r="AX14" s="188">
        <f>IFERROR(ROUND(E14/AW15,0),0)</f>
        <v>0</v>
      </c>
      <c r="AY14" s="188">
        <f>IFERROR(ROUND(F14/AW14,0),0)</f>
        <v>0</v>
      </c>
      <c r="AZ14" s="161"/>
    </row>
    <row r="15" spans="1:52" s="32" customFormat="1" x14ac:dyDescent="0.25">
      <c r="A15" s="227" t="s">
        <v>11</v>
      </c>
      <c r="B15" s="66"/>
      <c r="C15" s="1"/>
      <c r="D15" s="2"/>
      <c r="E15" s="3"/>
      <c r="F15" s="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W15" s="187" t="str">
        <f>IF(C15="","",VLOOKUP(C15,'MNB árfolyam'!A:B,2,0))</f>
        <v/>
      </c>
      <c r="AX15" s="188">
        <f>IFERROR(ROUND(E15/AW15,0),0)</f>
        <v>0</v>
      </c>
      <c r="AY15" s="188">
        <f>IFERROR(ROUND(F15/AW15,0),0)</f>
        <v>0</v>
      </c>
      <c r="AZ15" s="161"/>
    </row>
    <row r="16" spans="1:52" s="32" customFormat="1" ht="15.75" thickBot="1" x14ac:dyDescent="0.3">
      <c r="A16" s="228" t="s">
        <v>12</v>
      </c>
      <c r="B16" s="67"/>
      <c r="C16" s="7"/>
      <c r="D16" s="10"/>
      <c r="E16" s="11"/>
      <c r="F16" s="12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W16" s="187" t="str">
        <f>IF(C16="","",VLOOKUP(C16,'MNB árfolyam'!A:B,2,0))</f>
        <v/>
      </c>
      <c r="AX16" s="188">
        <f>IFERROR(ROUND(E16/AW16,0),0)</f>
        <v>0</v>
      </c>
      <c r="AY16" s="188">
        <f>IFERROR(ROUND(F16/AW16,0),0)</f>
        <v>0</v>
      </c>
      <c r="AZ16" s="161"/>
    </row>
    <row r="17" spans="1:58" s="32" customFormat="1" ht="15" customHeight="1" thickBot="1" x14ac:dyDescent="0.3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W17" s="161"/>
      <c r="AX17" s="161"/>
      <c r="AY17" s="161"/>
      <c r="AZ17" s="161"/>
    </row>
    <row r="18" spans="1:58" s="32" customFormat="1" ht="15" customHeight="1" x14ac:dyDescent="0.25">
      <c r="A18" s="672" t="s">
        <v>192</v>
      </c>
      <c r="B18" s="673"/>
      <c r="C18" s="673"/>
      <c r="D18" s="673"/>
      <c r="E18" s="673"/>
      <c r="F18" s="674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W18" s="161"/>
      <c r="AX18" s="161"/>
      <c r="AY18" s="161"/>
      <c r="AZ18" s="161"/>
    </row>
    <row r="19" spans="1:58" s="32" customFormat="1" ht="31.5" customHeight="1" thickBot="1" x14ac:dyDescent="0.3">
      <c r="A19" s="675"/>
      <c r="B19" s="676"/>
      <c r="C19" s="676"/>
      <c r="D19" s="676"/>
      <c r="E19" s="676"/>
      <c r="F19" s="677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W19" s="161"/>
      <c r="AX19" s="161"/>
      <c r="AY19" s="161"/>
      <c r="AZ19" s="161"/>
    </row>
    <row r="20" spans="1:58" s="32" customFormat="1" ht="15" customHeight="1" x14ac:dyDescent="0.25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W20" s="161"/>
      <c r="AX20" s="161"/>
      <c r="AY20" s="161"/>
      <c r="AZ20" s="161"/>
    </row>
    <row r="21" spans="1:58" s="37" customFormat="1" ht="20.100000000000001" customHeight="1" thickBot="1" x14ac:dyDescent="0.3">
      <c r="A21" s="686" t="str">
        <f>CONCATENATE("II. BLOKK: ",B8," ","KAPCSOLÓDÓ VÁLLALKOZÁSAI:")</f>
        <v>II. BLOKK: 0 KAPCSOLÓDÓ VÁLLALKOZÁSAI: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182"/>
      <c r="Y21" s="183"/>
      <c r="Z21" s="183"/>
      <c r="AA21" s="182"/>
      <c r="AB21" s="182"/>
      <c r="AC21" s="182"/>
      <c r="AD21" s="182"/>
      <c r="AE21" s="182"/>
      <c r="AF21" s="182"/>
      <c r="AG21" s="182"/>
      <c r="AH21" s="182"/>
      <c r="AW21" s="39"/>
      <c r="AX21" s="39"/>
      <c r="AY21" s="39"/>
      <c r="AZ21" s="39"/>
    </row>
    <row r="22" spans="1:58" s="37" customFormat="1" ht="315" customHeight="1" thickBot="1" x14ac:dyDescent="0.3">
      <c r="A22" s="678" t="s">
        <v>255</v>
      </c>
      <c r="B22" s="679"/>
      <c r="C22" s="679"/>
      <c r="D22" s="679"/>
      <c r="E22" s="679"/>
      <c r="F22" s="679"/>
      <c r="G22" s="679"/>
      <c r="H22" s="680"/>
      <c r="I22" s="311"/>
      <c r="J22" s="311"/>
      <c r="K22" s="311"/>
      <c r="L22" s="311"/>
      <c r="M22" s="311"/>
      <c r="N22" s="311"/>
      <c r="O22" s="311"/>
      <c r="P22" s="311"/>
      <c r="Q22" s="311"/>
      <c r="R22" s="310"/>
      <c r="S22" s="249"/>
      <c r="T22" s="249"/>
      <c r="U22" s="310"/>
      <c r="V22" s="249"/>
      <c r="W22" s="249"/>
      <c r="X22" s="182"/>
      <c r="Y22" s="183"/>
      <c r="Z22" s="183"/>
      <c r="AA22" s="182"/>
      <c r="AB22" s="182"/>
      <c r="AC22" s="182"/>
      <c r="AD22" s="182"/>
      <c r="AE22" s="182"/>
      <c r="AF22" s="182"/>
      <c r="AG22" s="182"/>
      <c r="AH22" s="182"/>
      <c r="AW22" s="39"/>
      <c r="AX22" s="39"/>
      <c r="AY22" s="39"/>
      <c r="AZ22" s="39"/>
      <c r="BA22" s="39"/>
      <c r="BB22" s="39"/>
      <c r="BC22" s="39"/>
      <c r="BD22" s="39"/>
      <c r="BE22" s="39"/>
      <c r="BF22" s="39"/>
    </row>
    <row r="23" spans="1:58" s="37" customFormat="1" ht="20.100000000000001" customHeight="1" thickBot="1" x14ac:dyDescent="0.3">
      <c r="A23" s="681" t="str">
        <f>A12</f>
        <v/>
      </c>
      <c r="B23" s="682"/>
      <c r="C23" s="682"/>
      <c r="D23" s="682"/>
      <c r="E23" s="682"/>
      <c r="F23" s="683"/>
      <c r="G23" s="312"/>
      <c r="H23" s="312"/>
      <c r="I23" s="311"/>
      <c r="J23" s="311"/>
      <c r="K23" s="311"/>
      <c r="L23" s="311"/>
      <c r="M23" s="311"/>
      <c r="N23" s="311"/>
      <c r="O23" s="311"/>
      <c r="P23" s="311"/>
      <c r="Q23" s="311"/>
      <c r="R23" s="310"/>
      <c r="S23" s="249"/>
      <c r="T23" s="249"/>
      <c r="U23" s="310"/>
      <c r="V23" s="249"/>
      <c r="W23" s="249"/>
      <c r="X23" s="182"/>
      <c r="Y23" s="183"/>
      <c r="Z23" s="183"/>
      <c r="AA23" s="182"/>
      <c r="AB23" s="182"/>
      <c r="AC23" s="182"/>
      <c r="AD23" s="182"/>
      <c r="AE23" s="182"/>
      <c r="AF23" s="182"/>
      <c r="AG23" s="182"/>
      <c r="AH23" s="182"/>
      <c r="AW23" s="39"/>
      <c r="AX23" s="39"/>
      <c r="AY23" s="39"/>
      <c r="AZ23" s="39"/>
      <c r="BA23" s="39"/>
      <c r="BB23" s="39"/>
      <c r="BC23" s="39"/>
      <c r="BD23" s="39"/>
      <c r="BE23" s="39"/>
      <c r="BF23" s="39"/>
    </row>
    <row r="24" spans="1:58" s="37" customFormat="1" ht="15" customHeight="1" thickBot="1" x14ac:dyDescent="0.3">
      <c r="A24" s="347"/>
      <c r="B24" s="347"/>
      <c r="C24" s="347"/>
      <c r="D24" s="347"/>
      <c r="E24" s="40">
        <f>SUM(E26:E50)</f>
        <v>0</v>
      </c>
      <c r="F24" s="40"/>
      <c r="G24" s="249"/>
      <c r="H24" s="249"/>
      <c r="I24" s="310"/>
      <c r="J24" s="40">
        <f>SUM(J26:J50)</f>
        <v>0</v>
      </c>
      <c r="K24" s="249"/>
      <c r="L24" s="249"/>
      <c r="M24" s="310"/>
      <c r="N24" s="249"/>
      <c r="O24" s="40">
        <f>SUM(O26:O50)</f>
        <v>0</v>
      </c>
      <c r="P24" s="249"/>
      <c r="Q24" s="310"/>
      <c r="R24" s="310"/>
      <c r="S24" s="249"/>
      <c r="T24" s="249"/>
      <c r="U24" s="310"/>
      <c r="V24" s="249"/>
      <c r="W24" s="249"/>
      <c r="X24" s="182"/>
      <c r="Y24" s="183"/>
      <c r="Z24" s="183"/>
      <c r="AA24" s="182"/>
      <c r="AB24" s="182"/>
      <c r="AC24" s="182"/>
      <c r="AD24" s="182"/>
      <c r="AE24" s="182"/>
      <c r="AF24" s="182"/>
      <c r="AG24" s="182"/>
      <c r="AH24" s="182"/>
      <c r="AW24" s="39"/>
      <c r="AX24" s="38">
        <f>SUM(AX26:AX50)</f>
        <v>0</v>
      </c>
      <c r="AY24" s="38">
        <f t="shared" ref="AY24:BE24" si="0">SUM(AY26:AY50)</f>
        <v>0</v>
      </c>
      <c r="AZ24" s="38"/>
      <c r="BA24" s="38">
        <f t="shared" si="0"/>
        <v>0</v>
      </c>
      <c r="BB24" s="38">
        <f t="shared" si="0"/>
        <v>0</v>
      </c>
      <c r="BC24" s="38"/>
      <c r="BD24" s="38">
        <f t="shared" si="0"/>
        <v>0</v>
      </c>
      <c r="BE24" s="38">
        <f t="shared" si="0"/>
        <v>0</v>
      </c>
      <c r="BF24" s="39"/>
    </row>
    <row r="25" spans="1:58" s="37" customFormat="1" ht="54.75" customHeight="1" thickBot="1" x14ac:dyDescent="0.3">
      <c r="A25" s="314" t="str">
        <f>CONCATENATE(B8," ","Kapcsolódó vállalkozásának neve")</f>
        <v>0 Kapcsolódó vállalkozásának neve</v>
      </c>
      <c r="B25" s="296" t="s">
        <v>20</v>
      </c>
      <c r="C25" s="230" t="s">
        <v>115</v>
      </c>
      <c r="D25" s="230" t="s">
        <v>114</v>
      </c>
      <c r="E25" s="230" t="s">
        <v>116</v>
      </c>
      <c r="F25" s="230" t="s">
        <v>128</v>
      </c>
      <c r="G25" s="230" t="s">
        <v>117</v>
      </c>
      <c r="H25" s="230" t="s">
        <v>118</v>
      </c>
      <c r="I25" s="230" t="s">
        <v>119</v>
      </c>
      <c r="J25" s="230" t="s">
        <v>120</v>
      </c>
      <c r="K25" s="230" t="s">
        <v>126</v>
      </c>
      <c r="L25" s="230" t="s">
        <v>121</v>
      </c>
      <c r="M25" s="230" t="s">
        <v>122</v>
      </c>
      <c r="N25" s="230" t="s">
        <v>123</v>
      </c>
      <c r="O25" s="230" t="s">
        <v>124</v>
      </c>
      <c r="P25" s="230" t="s">
        <v>125</v>
      </c>
      <c r="Q25" s="313" t="s">
        <v>127</v>
      </c>
      <c r="R25" s="249"/>
      <c r="S25" s="249"/>
      <c r="T25" s="249"/>
      <c r="U25" s="249"/>
      <c r="V25" s="249"/>
      <c r="W25" s="249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W25" s="170" t="s">
        <v>34</v>
      </c>
      <c r="AX25" s="163" t="s">
        <v>22</v>
      </c>
      <c r="AY25" s="163" t="s">
        <v>23</v>
      </c>
      <c r="AZ25" s="170" t="s">
        <v>37</v>
      </c>
      <c r="BA25" s="163" t="s">
        <v>47</v>
      </c>
      <c r="BB25" s="163" t="s">
        <v>39</v>
      </c>
      <c r="BC25" s="170" t="s">
        <v>40</v>
      </c>
      <c r="BD25" s="163" t="s">
        <v>41</v>
      </c>
      <c r="BE25" s="163" t="s">
        <v>42</v>
      </c>
      <c r="BF25" s="39"/>
    </row>
    <row r="26" spans="1:58" s="37" customFormat="1" x14ac:dyDescent="0.25">
      <c r="A26" s="482"/>
      <c r="B26" s="96"/>
      <c r="C26" s="483"/>
      <c r="D26" s="483"/>
      <c r="E26" s="96"/>
      <c r="F26" s="484"/>
      <c r="G26" s="484"/>
      <c r="H26" s="483"/>
      <c r="I26" s="483"/>
      <c r="J26" s="96"/>
      <c r="K26" s="484"/>
      <c r="L26" s="484"/>
      <c r="M26" s="483"/>
      <c r="N26" s="483"/>
      <c r="O26" s="96"/>
      <c r="P26" s="484"/>
      <c r="Q26" s="485"/>
      <c r="R26" s="249"/>
      <c r="S26" s="249"/>
      <c r="T26" s="249"/>
      <c r="U26" s="249"/>
      <c r="V26" s="249"/>
      <c r="W26" s="249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W26" s="171" t="str">
        <f>IF(D26="","",VLOOKUP(D26,'MNB árfolyam'!A:B,2,0))</f>
        <v/>
      </c>
      <c r="AX26" s="172" t="str">
        <f>IF(ISBLANK(F26),"",ROUND(F26/AW26,0))</f>
        <v/>
      </c>
      <c r="AY26" s="172" t="str">
        <f>IF(ISBLANK(G26),"",ROUND(G26/AW26,0))</f>
        <v/>
      </c>
      <c r="AZ26" s="171" t="str">
        <f>IF(I26="","",VLOOKUP(I26,'MNB árfolyam'!A:B,2,0))</f>
        <v/>
      </c>
      <c r="BA26" s="171" t="str">
        <f>IF(ISBLANK(K26),"",ROUND(K26/AZ26,0))</f>
        <v/>
      </c>
      <c r="BB26" s="171" t="str">
        <f>IF(ISBLANK(L26),"",ROUND(L26/AZ26,0))</f>
        <v/>
      </c>
      <c r="BC26" s="171" t="str">
        <f>IF(N26="","",VLOOKUP(N26,'MNB árfolyam'!A:B,2,0))</f>
        <v/>
      </c>
      <c r="BD26" s="171" t="str">
        <f>IF(ISBLANK(P26),"",ROUND(P26/BC26,0))</f>
        <v/>
      </c>
      <c r="BE26" s="171" t="str">
        <f>IF(ISBLANK(Q26),"",ROUND(Q26/BC26,0))</f>
        <v/>
      </c>
      <c r="BF26" s="39"/>
    </row>
    <row r="27" spans="1:58" s="37" customFormat="1" x14ac:dyDescent="0.25">
      <c r="A27" s="440"/>
      <c r="B27" s="478"/>
      <c r="C27" s="438"/>
      <c r="D27" s="438"/>
      <c r="E27" s="478"/>
      <c r="F27" s="441"/>
      <c r="G27" s="441"/>
      <c r="H27" s="438"/>
      <c r="I27" s="438"/>
      <c r="J27" s="478"/>
      <c r="K27" s="439"/>
      <c r="L27" s="439"/>
      <c r="M27" s="438"/>
      <c r="N27" s="438"/>
      <c r="O27" s="478"/>
      <c r="P27" s="439"/>
      <c r="Q27" s="486"/>
      <c r="R27" s="249"/>
      <c r="S27" s="249"/>
      <c r="T27" s="249"/>
      <c r="U27" s="249"/>
      <c r="V27" s="249"/>
      <c r="W27" s="249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W27" s="171" t="str">
        <f>IF(D27="","",VLOOKUP(D27,'MNB árfolyam'!A:B,2,0))</f>
        <v/>
      </c>
      <c r="AX27" s="172" t="str">
        <f t="shared" ref="AX27:AX50" si="1">IF(ISBLANK(F27),"",ROUND(F27/AW27,0))</f>
        <v/>
      </c>
      <c r="AY27" s="172" t="str">
        <f t="shared" ref="AY27:AY50" si="2">IF(ISBLANK(G27),"",ROUND(G27/AW27,0))</f>
        <v/>
      </c>
      <c r="AZ27" s="171" t="str">
        <f>IF(I27="","",VLOOKUP(I27,'MNB árfolyam'!A:B,2,0))</f>
        <v/>
      </c>
      <c r="BA27" s="171" t="str">
        <f t="shared" ref="BA27:BA50" si="3">IF(ISBLANK(K27),"",ROUND(K27/AZ27,0))</f>
        <v/>
      </c>
      <c r="BB27" s="171" t="str">
        <f t="shared" ref="BB27:BB50" si="4">IF(ISBLANK(L27),"",ROUND(L27/AZ27,0))</f>
        <v/>
      </c>
      <c r="BC27" s="171" t="str">
        <f>IF(N27="","",VLOOKUP(N27,'MNB árfolyam'!A:B,2,0))</f>
        <v/>
      </c>
      <c r="BD27" s="171" t="str">
        <f t="shared" ref="BD27:BD50" si="5">IF(ISBLANK(P27),"",ROUND(P27/BC27,0))</f>
        <v/>
      </c>
      <c r="BE27" s="171" t="str">
        <f t="shared" ref="BE27:BE50" si="6">IF(ISBLANK(Q27),"",ROUND(Q27/BC27,0))</f>
        <v/>
      </c>
      <c r="BF27" s="39"/>
    </row>
    <row r="28" spans="1:58" s="37" customFormat="1" x14ac:dyDescent="0.25">
      <c r="A28" s="440"/>
      <c r="B28" s="478"/>
      <c r="C28" s="438"/>
      <c r="D28" s="438"/>
      <c r="E28" s="478"/>
      <c r="F28" s="441"/>
      <c r="G28" s="441"/>
      <c r="H28" s="438"/>
      <c r="I28" s="438"/>
      <c r="J28" s="478"/>
      <c r="K28" s="439"/>
      <c r="L28" s="439"/>
      <c r="M28" s="438"/>
      <c r="N28" s="438"/>
      <c r="O28" s="478"/>
      <c r="P28" s="439"/>
      <c r="Q28" s="486"/>
      <c r="R28" s="249"/>
      <c r="S28" s="249"/>
      <c r="T28" s="249"/>
      <c r="U28" s="249"/>
      <c r="V28" s="249"/>
      <c r="W28" s="249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W28" s="171" t="str">
        <f>IF(D28="","",VLOOKUP(D28,'MNB árfolyam'!A:B,2,0))</f>
        <v/>
      </c>
      <c r="AX28" s="172" t="str">
        <f t="shared" si="1"/>
        <v/>
      </c>
      <c r="AY28" s="172" t="str">
        <f t="shared" si="2"/>
        <v/>
      </c>
      <c r="AZ28" s="171" t="str">
        <f>IF(I28="","",VLOOKUP(I28,'MNB árfolyam'!A:B,2,0))</f>
        <v/>
      </c>
      <c r="BA28" s="171" t="str">
        <f t="shared" si="3"/>
        <v/>
      </c>
      <c r="BB28" s="171" t="str">
        <f t="shared" si="4"/>
        <v/>
      </c>
      <c r="BC28" s="171" t="str">
        <f>IF(N28="","",VLOOKUP(N28,'MNB árfolyam'!A:B,2,0))</f>
        <v/>
      </c>
      <c r="BD28" s="171" t="str">
        <f t="shared" si="5"/>
        <v/>
      </c>
      <c r="BE28" s="171" t="str">
        <f t="shared" si="6"/>
        <v/>
      </c>
      <c r="BF28" s="39"/>
    </row>
    <row r="29" spans="1:58" s="37" customFormat="1" x14ac:dyDescent="0.25">
      <c r="A29" s="440"/>
      <c r="B29" s="478"/>
      <c r="C29" s="438"/>
      <c r="D29" s="438"/>
      <c r="E29" s="478"/>
      <c r="F29" s="441"/>
      <c r="G29" s="441"/>
      <c r="H29" s="438"/>
      <c r="I29" s="438"/>
      <c r="J29" s="478"/>
      <c r="K29" s="439"/>
      <c r="L29" s="439"/>
      <c r="M29" s="438"/>
      <c r="N29" s="438"/>
      <c r="O29" s="478"/>
      <c r="P29" s="439"/>
      <c r="Q29" s="486"/>
      <c r="R29" s="249"/>
      <c r="S29" s="249"/>
      <c r="T29" s="249"/>
      <c r="U29" s="249"/>
      <c r="V29" s="249"/>
      <c r="W29" s="249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W29" s="171" t="str">
        <f>IF(D29="","",VLOOKUP(D29,'MNB árfolyam'!A:B,2,0))</f>
        <v/>
      </c>
      <c r="AX29" s="172" t="str">
        <f t="shared" si="1"/>
        <v/>
      </c>
      <c r="AY29" s="172" t="str">
        <f t="shared" si="2"/>
        <v/>
      </c>
      <c r="AZ29" s="171" t="str">
        <f>IF(I29="","",VLOOKUP(I29,'MNB árfolyam'!A:B,2,0))</f>
        <v/>
      </c>
      <c r="BA29" s="171" t="str">
        <f t="shared" si="3"/>
        <v/>
      </c>
      <c r="BB29" s="171" t="str">
        <f t="shared" si="4"/>
        <v/>
      </c>
      <c r="BC29" s="171" t="str">
        <f>IF(N29="","",VLOOKUP(N29,'MNB árfolyam'!A:B,2,0))</f>
        <v/>
      </c>
      <c r="BD29" s="171" t="str">
        <f t="shared" si="5"/>
        <v/>
      </c>
      <c r="BE29" s="171" t="str">
        <f t="shared" si="6"/>
        <v/>
      </c>
      <c r="BF29" s="39"/>
    </row>
    <row r="30" spans="1:58" s="37" customFormat="1" x14ac:dyDescent="0.25">
      <c r="A30" s="440"/>
      <c r="B30" s="478"/>
      <c r="C30" s="438"/>
      <c r="D30" s="438"/>
      <c r="E30" s="478"/>
      <c r="F30" s="441"/>
      <c r="G30" s="441"/>
      <c r="H30" s="438"/>
      <c r="I30" s="438"/>
      <c r="J30" s="478"/>
      <c r="K30" s="439"/>
      <c r="L30" s="439"/>
      <c r="M30" s="438"/>
      <c r="N30" s="438"/>
      <c r="O30" s="478"/>
      <c r="P30" s="439"/>
      <c r="Q30" s="486"/>
      <c r="R30" s="249"/>
      <c r="S30" s="249"/>
      <c r="T30" s="249"/>
      <c r="U30" s="249"/>
      <c r="V30" s="249"/>
      <c r="W30" s="249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W30" s="171" t="str">
        <f>IF(D30="","",VLOOKUP(D30,'MNB árfolyam'!A:B,2,0))</f>
        <v/>
      </c>
      <c r="AX30" s="172" t="str">
        <f t="shared" si="1"/>
        <v/>
      </c>
      <c r="AY30" s="172" t="str">
        <f t="shared" si="2"/>
        <v/>
      </c>
      <c r="AZ30" s="171" t="str">
        <f>IF(I30="","",VLOOKUP(I30,'MNB árfolyam'!A:B,2,0))</f>
        <v/>
      </c>
      <c r="BA30" s="171" t="str">
        <f t="shared" si="3"/>
        <v/>
      </c>
      <c r="BB30" s="171" t="str">
        <f t="shared" si="4"/>
        <v/>
      </c>
      <c r="BC30" s="171" t="str">
        <f>IF(N30="","",VLOOKUP(N30,'MNB árfolyam'!A:B,2,0))</f>
        <v/>
      </c>
      <c r="BD30" s="171" t="str">
        <f t="shared" si="5"/>
        <v/>
      </c>
      <c r="BE30" s="171" t="str">
        <f t="shared" si="6"/>
        <v/>
      </c>
      <c r="BF30" s="39"/>
    </row>
    <row r="31" spans="1:58" s="37" customFormat="1" x14ac:dyDescent="0.25">
      <c r="A31" s="440"/>
      <c r="B31" s="478"/>
      <c r="C31" s="438"/>
      <c r="D31" s="438"/>
      <c r="E31" s="478"/>
      <c r="F31" s="441"/>
      <c r="G31" s="441"/>
      <c r="H31" s="438"/>
      <c r="I31" s="438"/>
      <c r="J31" s="478"/>
      <c r="K31" s="439"/>
      <c r="L31" s="439"/>
      <c r="M31" s="438"/>
      <c r="N31" s="438"/>
      <c r="O31" s="478"/>
      <c r="P31" s="439"/>
      <c r="Q31" s="486"/>
      <c r="R31" s="249"/>
      <c r="S31" s="249"/>
      <c r="T31" s="249"/>
      <c r="U31" s="249"/>
      <c r="V31" s="249"/>
      <c r="W31" s="249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W31" s="171" t="str">
        <f>IF(D31="","",VLOOKUP(D31,'MNB árfolyam'!A:B,2,0))</f>
        <v/>
      </c>
      <c r="AX31" s="172" t="str">
        <f t="shared" si="1"/>
        <v/>
      </c>
      <c r="AY31" s="172" t="str">
        <f t="shared" si="2"/>
        <v/>
      </c>
      <c r="AZ31" s="171" t="str">
        <f>IF(I31="","",VLOOKUP(I31,'MNB árfolyam'!A:B,2,0))</f>
        <v/>
      </c>
      <c r="BA31" s="171" t="str">
        <f t="shared" si="3"/>
        <v/>
      </c>
      <c r="BB31" s="171" t="str">
        <f t="shared" si="4"/>
        <v/>
      </c>
      <c r="BC31" s="171" t="str">
        <f>IF(N31="","",VLOOKUP(N31,'MNB árfolyam'!A:B,2,0))</f>
        <v/>
      </c>
      <c r="BD31" s="171" t="str">
        <f t="shared" si="5"/>
        <v/>
      </c>
      <c r="BE31" s="171" t="str">
        <f t="shared" si="6"/>
        <v/>
      </c>
      <c r="BF31" s="39"/>
    </row>
    <row r="32" spans="1:58" s="37" customFormat="1" x14ac:dyDescent="0.25">
      <c r="A32" s="440"/>
      <c r="B32" s="478"/>
      <c r="C32" s="438"/>
      <c r="D32" s="438"/>
      <c r="E32" s="478"/>
      <c r="F32" s="441"/>
      <c r="G32" s="441"/>
      <c r="H32" s="438"/>
      <c r="I32" s="438"/>
      <c r="J32" s="478"/>
      <c r="K32" s="439"/>
      <c r="L32" s="439"/>
      <c r="M32" s="438"/>
      <c r="N32" s="438"/>
      <c r="O32" s="478"/>
      <c r="P32" s="439"/>
      <c r="Q32" s="486"/>
      <c r="R32" s="249"/>
      <c r="S32" s="249"/>
      <c r="T32" s="249"/>
      <c r="U32" s="249"/>
      <c r="V32" s="249"/>
      <c r="W32" s="249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W32" s="171" t="str">
        <f>IF(D32="","",VLOOKUP(D32,'MNB árfolyam'!A:B,2,0))</f>
        <v/>
      </c>
      <c r="AX32" s="172" t="str">
        <f t="shared" si="1"/>
        <v/>
      </c>
      <c r="AY32" s="172" t="str">
        <f t="shared" si="2"/>
        <v/>
      </c>
      <c r="AZ32" s="171" t="str">
        <f>IF(I32="","",VLOOKUP(I32,'MNB árfolyam'!A:B,2,0))</f>
        <v/>
      </c>
      <c r="BA32" s="171" t="str">
        <f t="shared" si="3"/>
        <v/>
      </c>
      <c r="BB32" s="171" t="str">
        <f t="shared" si="4"/>
        <v/>
      </c>
      <c r="BC32" s="171" t="str">
        <f>IF(N32="","",VLOOKUP(N32,'MNB árfolyam'!A:B,2,0))</f>
        <v/>
      </c>
      <c r="BD32" s="171" t="str">
        <f t="shared" si="5"/>
        <v/>
      </c>
      <c r="BE32" s="171" t="str">
        <f t="shared" si="6"/>
        <v/>
      </c>
      <c r="BF32" s="39"/>
    </row>
    <row r="33" spans="1:58" s="37" customFormat="1" x14ac:dyDescent="0.25">
      <c r="A33" s="440"/>
      <c r="B33" s="478"/>
      <c r="C33" s="438"/>
      <c r="D33" s="438"/>
      <c r="E33" s="478"/>
      <c r="F33" s="441"/>
      <c r="G33" s="441"/>
      <c r="H33" s="438"/>
      <c r="I33" s="438"/>
      <c r="J33" s="478"/>
      <c r="K33" s="439"/>
      <c r="L33" s="439"/>
      <c r="M33" s="438"/>
      <c r="N33" s="438"/>
      <c r="O33" s="478"/>
      <c r="P33" s="439"/>
      <c r="Q33" s="486"/>
      <c r="R33" s="249"/>
      <c r="S33" s="249"/>
      <c r="T33" s="249"/>
      <c r="U33" s="249"/>
      <c r="V33" s="249"/>
      <c r="W33" s="249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W33" s="171" t="str">
        <f>IF(D33="","",VLOOKUP(D33,'MNB árfolyam'!A:B,2,0))</f>
        <v/>
      </c>
      <c r="AX33" s="172" t="str">
        <f t="shared" si="1"/>
        <v/>
      </c>
      <c r="AY33" s="172" t="str">
        <f t="shared" si="2"/>
        <v/>
      </c>
      <c r="AZ33" s="171" t="str">
        <f>IF(I33="","",VLOOKUP(I33,'MNB árfolyam'!A:B,2,0))</f>
        <v/>
      </c>
      <c r="BA33" s="171" t="str">
        <f t="shared" si="3"/>
        <v/>
      </c>
      <c r="BB33" s="171" t="str">
        <f t="shared" si="4"/>
        <v/>
      </c>
      <c r="BC33" s="171" t="str">
        <f>IF(N33="","",VLOOKUP(N33,'MNB árfolyam'!A:B,2,0))</f>
        <v/>
      </c>
      <c r="BD33" s="171" t="str">
        <f t="shared" si="5"/>
        <v/>
      </c>
      <c r="BE33" s="171" t="str">
        <f t="shared" si="6"/>
        <v/>
      </c>
      <c r="BF33" s="39"/>
    </row>
    <row r="34" spans="1:58" s="37" customFormat="1" x14ac:dyDescent="0.25">
      <c r="A34" s="440"/>
      <c r="B34" s="478"/>
      <c r="C34" s="438"/>
      <c r="D34" s="438"/>
      <c r="E34" s="478"/>
      <c r="F34" s="441"/>
      <c r="G34" s="441"/>
      <c r="H34" s="438"/>
      <c r="I34" s="438"/>
      <c r="J34" s="478"/>
      <c r="K34" s="439"/>
      <c r="L34" s="439"/>
      <c r="M34" s="438"/>
      <c r="N34" s="438"/>
      <c r="O34" s="478"/>
      <c r="P34" s="439"/>
      <c r="Q34" s="486"/>
      <c r="R34" s="249"/>
      <c r="S34" s="249"/>
      <c r="T34" s="249"/>
      <c r="U34" s="249"/>
      <c r="V34" s="249"/>
      <c r="W34" s="249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W34" s="171" t="str">
        <f>IF(D34="","",VLOOKUP(D34,'MNB árfolyam'!A:B,2,0))</f>
        <v/>
      </c>
      <c r="AX34" s="172" t="str">
        <f t="shared" si="1"/>
        <v/>
      </c>
      <c r="AY34" s="172" t="str">
        <f t="shared" si="2"/>
        <v/>
      </c>
      <c r="AZ34" s="171" t="str">
        <f>IF(I34="","",VLOOKUP(I34,'MNB árfolyam'!A:B,2,0))</f>
        <v/>
      </c>
      <c r="BA34" s="171" t="str">
        <f t="shared" si="3"/>
        <v/>
      </c>
      <c r="BB34" s="171" t="str">
        <f t="shared" si="4"/>
        <v/>
      </c>
      <c r="BC34" s="171" t="str">
        <f>IF(N34="","",VLOOKUP(N34,'MNB árfolyam'!A:B,2,0))</f>
        <v/>
      </c>
      <c r="BD34" s="171" t="str">
        <f t="shared" si="5"/>
        <v/>
      </c>
      <c r="BE34" s="171" t="str">
        <f t="shared" si="6"/>
        <v/>
      </c>
      <c r="BF34" s="39"/>
    </row>
    <row r="35" spans="1:58" s="37" customFormat="1" x14ac:dyDescent="0.25">
      <c r="A35" s="440"/>
      <c r="B35" s="478"/>
      <c r="C35" s="438"/>
      <c r="D35" s="438"/>
      <c r="E35" s="478"/>
      <c r="F35" s="441"/>
      <c r="G35" s="441"/>
      <c r="H35" s="438"/>
      <c r="I35" s="438"/>
      <c r="J35" s="478"/>
      <c r="K35" s="439"/>
      <c r="L35" s="439"/>
      <c r="M35" s="438"/>
      <c r="N35" s="438"/>
      <c r="O35" s="478"/>
      <c r="P35" s="439"/>
      <c r="Q35" s="486"/>
      <c r="R35" s="249"/>
      <c r="S35" s="249"/>
      <c r="T35" s="249"/>
      <c r="U35" s="249"/>
      <c r="V35" s="249"/>
      <c r="W35" s="249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W35" s="171" t="str">
        <f>IF(D35="","",VLOOKUP(D35,'MNB árfolyam'!A:B,2,0))</f>
        <v/>
      </c>
      <c r="AX35" s="172" t="str">
        <f t="shared" si="1"/>
        <v/>
      </c>
      <c r="AY35" s="172" t="str">
        <f t="shared" si="2"/>
        <v/>
      </c>
      <c r="AZ35" s="171" t="str">
        <f>IF(I35="","",VLOOKUP(I35,'MNB árfolyam'!A:B,2,0))</f>
        <v/>
      </c>
      <c r="BA35" s="171" t="str">
        <f t="shared" si="3"/>
        <v/>
      </c>
      <c r="BB35" s="171" t="str">
        <f t="shared" si="4"/>
        <v/>
      </c>
      <c r="BC35" s="171" t="str">
        <f>IF(N35="","",VLOOKUP(N35,'MNB árfolyam'!A:B,2,0))</f>
        <v/>
      </c>
      <c r="BD35" s="171" t="str">
        <f t="shared" si="5"/>
        <v/>
      </c>
      <c r="BE35" s="171" t="str">
        <f t="shared" si="6"/>
        <v/>
      </c>
      <c r="BF35" s="39"/>
    </row>
    <row r="36" spans="1:58" s="37" customFormat="1" x14ac:dyDescent="0.25">
      <c r="A36" s="440"/>
      <c r="B36" s="478"/>
      <c r="C36" s="438"/>
      <c r="D36" s="438"/>
      <c r="E36" s="478"/>
      <c r="F36" s="441"/>
      <c r="G36" s="441"/>
      <c r="H36" s="438"/>
      <c r="I36" s="438"/>
      <c r="J36" s="478"/>
      <c r="K36" s="439"/>
      <c r="L36" s="439"/>
      <c r="M36" s="438"/>
      <c r="N36" s="438"/>
      <c r="O36" s="478"/>
      <c r="P36" s="439"/>
      <c r="Q36" s="486"/>
      <c r="R36" s="249"/>
      <c r="S36" s="249"/>
      <c r="T36" s="249"/>
      <c r="U36" s="249"/>
      <c r="V36" s="249"/>
      <c r="W36" s="249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W36" s="171" t="str">
        <f>IF(D36="","",VLOOKUP(D36,'MNB árfolyam'!A:B,2,0))</f>
        <v/>
      </c>
      <c r="AX36" s="172" t="str">
        <f t="shared" si="1"/>
        <v/>
      </c>
      <c r="AY36" s="172" t="str">
        <f t="shared" si="2"/>
        <v/>
      </c>
      <c r="AZ36" s="171" t="str">
        <f>IF(I36="","",VLOOKUP(I36,'MNB árfolyam'!A:B,2,0))</f>
        <v/>
      </c>
      <c r="BA36" s="171" t="str">
        <f t="shared" si="3"/>
        <v/>
      </c>
      <c r="BB36" s="171" t="str">
        <f t="shared" si="4"/>
        <v/>
      </c>
      <c r="BC36" s="171" t="str">
        <f>IF(N36="","",VLOOKUP(N36,'MNB árfolyam'!A:B,2,0))</f>
        <v/>
      </c>
      <c r="BD36" s="171" t="str">
        <f t="shared" si="5"/>
        <v/>
      </c>
      <c r="BE36" s="171" t="str">
        <f t="shared" si="6"/>
        <v/>
      </c>
      <c r="BF36" s="39"/>
    </row>
    <row r="37" spans="1:58" s="37" customFormat="1" x14ac:dyDescent="0.25">
      <c r="A37" s="440"/>
      <c r="B37" s="478"/>
      <c r="C37" s="438"/>
      <c r="D37" s="438"/>
      <c r="E37" s="478"/>
      <c r="F37" s="441"/>
      <c r="G37" s="441"/>
      <c r="H37" s="438"/>
      <c r="I37" s="438"/>
      <c r="J37" s="478"/>
      <c r="K37" s="439"/>
      <c r="L37" s="439"/>
      <c r="M37" s="438"/>
      <c r="N37" s="438"/>
      <c r="O37" s="478"/>
      <c r="P37" s="439"/>
      <c r="Q37" s="486"/>
      <c r="R37" s="249"/>
      <c r="S37" s="249"/>
      <c r="T37" s="249"/>
      <c r="U37" s="249"/>
      <c r="V37" s="249"/>
      <c r="W37" s="249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W37" s="171" t="str">
        <f>IF(D37="","",VLOOKUP(D37,'MNB árfolyam'!A:B,2,0))</f>
        <v/>
      </c>
      <c r="AX37" s="172" t="str">
        <f t="shared" si="1"/>
        <v/>
      </c>
      <c r="AY37" s="172" t="str">
        <f t="shared" si="2"/>
        <v/>
      </c>
      <c r="AZ37" s="171" t="str">
        <f>IF(I37="","",VLOOKUP(I37,'MNB árfolyam'!A:B,2,0))</f>
        <v/>
      </c>
      <c r="BA37" s="171" t="str">
        <f t="shared" si="3"/>
        <v/>
      </c>
      <c r="BB37" s="171" t="str">
        <f t="shared" si="4"/>
        <v/>
      </c>
      <c r="BC37" s="171" t="str">
        <f>IF(N37="","",VLOOKUP(N37,'MNB árfolyam'!A:B,2,0))</f>
        <v/>
      </c>
      <c r="BD37" s="171" t="str">
        <f t="shared" si="5"/>
        <v/>
      </c>
      <c r="BE37" s="171" t="str">
        <f t="shared" si="6"/>
        <v/>
      </c>
      <c r="BF37" s="39"/>
    </row>
    <row r="38" spans="1:58" s="37" customFormat="1" x14ac:dyDescent="0.25">
      <c r="A38" s="440"/>
      <c r="B38" s="478"/>
      <c r="C38" s="438"/>
      <c r="D38" s="438"/>
      <c r="E38" s="478"/>
      <c r="F38" s="441"/>
      <c r="G38" s="441"/>
      <c r="H38" s="438"/>
      <c r="I38" s="438"/>
      <c r="J38" s="478"/>
      <c r="K38" s="439"/>
      <c r="L38" s="439"/>
      <c r="M38" s="438"/>
      <c r="N38" s="438"/>
      <c r="O38" s="478"/>
      <c r="P38" s="439"/>
      <c r="Q38" s="486"/>
      <c r="R38" s="249"/>
      <c r="S38" s="249"/>
      <c r="T38" s="249"/>
      <c r="U38" s="249"/>
      <c r="V38" s="249"/>
      <c r="W38" s="249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W38" s="171" t="str">
        <f>IF(D38="","",VLOOKUP(D38,'MNB árfolyam'!A:B,2,0))</f>
        <v/>
      </c>
      <c r="AX38" s="172" t="str">
        <f t="shared" si="1"/>
        <v/>
      </c>
      <c r="AY38" s="172" t="str">
        <f t="shared" si="2"/>
        <v/>
      </c>
      <c r="AZ38" s="171" t="str">
        <f>IF(I38="","",VLOOKUP(I38,'MNB árfolyam'!A:B,2,0))</f>
        <v/>
      </c>
      <c r="BA38" s="171" t="str">
        <f t="shared" si="3"/>
        <v/>
      </c>
      <c r="BB38" s="171" t="str">
        <f t="shared" si="4"/>
        <v/>
      </c>
      <c r="BC38" s="171" t="str">
        <f>IF(N38="","",VLOOKUP(N38,'MNB árfolyam'!A:B,2,0))</f>
        <v/>
      </c>
      <c r="BD38" s="171" t="str">
        <f t="shared" si="5"/>
        <v/>
      </c>
      <c r="BE38" s="171" t="str">
        <f t="shared" si="6"/>
        <v/>
      </c>
      <c r="BF38" s="39"/>
    </row>
    <row r="39" spans="1:58" s="37" customFormat="1" x14ac:dyDescent="0.25">
      <c r="A39" s="440"/>
      <c r="B39" s="478"/>
      <c r="C39" s="438"/>
      <c r="D39" s="438"/>
      <c r="E39" s="478"/>
      <c r="F39" s="441"/>
      <c r="G39" s="441"/>
      <c r="H39" s="438"/>
      <c r="I39" s="438"/>
      <c r="J39" s="478"/>
      <c r="K39" s="439"/>
      <c r="L39" s="439"/>
      <c r="M39" s="438"/>
      <c r="N39" s="438"/>
      <c r="O39" s="478"/>
      <c r="P39" s="439"/>
      <c r="Q39" s="486"/>
      <c r="R39" s="249"/>
      <c r="S39" s="249"/>
      <c r="T39" s="249"/>
      <c r="U39" s="249"/>
      <c r="V39" s="249"/>
      <c r="W39" s="249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W39" s="171" t="str">
        <f>IF(D39="","",VLOOKUP(D39,'MNB árfolyam'!A:B,2,0))</f>
        <v/>
      </c>
      <c r="AX39" s="172" t="str">
        <f t="shared" si="1"/>
        <v/>
      </c>
      <c r="AY39" s="172" t="str">
        <f t="shared" si="2"/>
        <v/>
      </c>
      <c r="AZ39" s="171" t="str">
        <f>IF(I39="","",VLOOKUP(I39,'MNB árfolyam'!A:B,2,0))</f>
        <v/>
      </c>
      <c r="BA39" s="171" t="str">
        <f t="shared" si="3"/>
        <v/>
      </c>
      <c r="BB39" s="171" t="str">
        <f t="shared" si="4"/>
        <v/>
      </c>
      <c r="BC39" s="171" t="str">
        <f>IF(N39="","",VLOOKUP(N39,'MNB árfolyam'!A:B,2,0))</f>
        <v/>
      </c>
      <c r="BD39" s="171" t="str">
        <f t="shared" si="5"/>
        <v/>
      </c>
      <c r="BE39" s="171" t="str">
        <f t="shared" si="6"/>
        <v/>
      </c>
      <c r="BF39" s="39"/>
    </row>
    <row r="40" spans="1:58" s="37" customFormat="1" x14ac:dyDescent="0.25">
      <c r="A40" s="440"/>
      <c r="B40" s="478"/>
      <c r="C40" s="438"/>
      <c r="D40" s="438"/>
      <c r="E40" s="478"/>
      <c r="F40" s="441"/>
      <c r="G40" s="441"/>
      <c r="H40" s="438"/>
      <c r="I40" s="438"/>
      <c r="J40" s="478"/>
      <c r="K40" s="439"/>
      <c r="L40" s="439"/>
      <c r="M40" s="438"/>
      <c r="N40" s="438"/>
      <c r="O40" s="478"/>
      <c r="P40" s="439"/>
      <c r="Q40" s="486"/>
      <c r="R40" s="249"/>
      <c r="S40" s="249"/>
      <c r="T40" s="249"/>
      <c r="U40" s="249"/>
      <c r="V40" s="249"/>
      <c r="W40" s="249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W40" s="171" t="str">
        <f>IF(D40="","",VLOOKUP(D40,'MNB árfolyam'!A:B,2,0))</f>
        <v/>
      </c>
      <c r="AX40" s="172" t="str">
        <f t="shared" si="1"/>
        <v/>
      </c>
      <c r="AY40" s="172" t="str">
        <f t="shared" si="2"/>
        <v/>
      </c>
      <c r="AZ40" s="171" t="str">
        <f>IF(I40="","",VLOOKUP(I40,'MNB árfolyam'!A:B,2,0))</f>
        <v/>
      </c>
      <c r="BA40" s="171" t="str">
        <f t="shared" si="3"/>
        <v/>
      </c>
      <c r="BB40" s="171" t="str">
        <f t="shared" si="4"/>
        <v/>
      </c>
      <c r="BC40" s="171" t="str">
        <f>IF(N40="","",VLOOKUP(N40,'MNB árfolyam'!A:B,2,0))</f>
        <v/>
      </c>
      <c r="BD40" s="171" t="str">
        <f t="shared" si="5"/>
        <v/>
      </c>
      <c r="BE40" s="171" t="str">
        <f t="shared" si="6"/>
        <v/>
      </c>
      <c r="BF40" s="39"/>
    </row>
    <row r="41" spans="1:58" s="37" customFormat="1" x14ac:dyDescent="0.25">
      <c r="A41" s="440"/>
      <c r="B41" s="478"/>
      <c r="C41" s="438"/>
      <c r="D41" s="438"/>
      <c r="E41" s="478"/>
      <c r="F41" s="441"/>
      <c r="G41" s="441"/>
      <c r="H41" s="438"/>
      <c r="I41" s="438"/>
      <c r="J41" s="478"/>
      <c r="K41" s="439"/>
      <c r="L41" s="439"/>
      <c r="M41" s="438"/>
      <c r="N41" s="438"/>
      <c r="O41" s="478"/>
      <c r="P41" s="439"/>
      <c r="Q41" s="486"/>
      <c r="R41" s="249"/>
      <c r="S41" s="249"/>
      <c r="T41" s="249"/>
      <c r="U41" s="249"/>
      <c r="V41" s="249"/>
      <c r="W41" s="249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W41" s="171" t="str">
        <f>IF(D41="","",VLOOKUP(D41,'MNB árfolyam'!A:B,2,0))</f>
        <v/>
      </c>
      <c r="AX41" s="172" t="str">
        <f t="shared" si="1"/>
        <v/>
      </c>
      <c r="AY41" s="172" t="str">
        <f t="shared" si="2"/>
        <v/>
      </c>
      <c r="AZ41" s="171" t="str">
        <f>IF(I41="","",VLOOKUP(I41,'MNB árfolyam'!A:B,2,0))</f>
        <v/>
      </c>
      <c r="BA41" s="171" t="str">
        <f t="shared" si="3"/>
        <v/>
      </c>
      <c r="BB41" s="171" t="str">
        <f t="shared" si="4"/>
        <v/>
      </c>
      <c r="BC41" s="171" t="str">
        <f>IF(N41="","",VLOOKUP(N41,'MNB árfolyam'!A:B,2,0))</f>
        <v/>
      </c>
      <c r="BD41" s="171" t="str">
        <f t="shared" si="5"/>
        <v/>
      </c>
      <c r="BE41" s="171" t="str">
        <f t="shared" si="6"/>
        <v/>
      </c>
      <c r="BF41" s="39"/>
    </row>
    <row r="42" spans="1:58" s="37" customFormat="1" x14ac:dyDescent="0.25">
      <c r="A42" s="440"/>
      <c r="B42" s="478"/>
      <c r="C42" s="438"/>
      <c r="D42" s="438"/>
      <c r="E42" s="478"/>
      <c r="F42" s="441"/>
      <c r="G42" s="441"/>
      <c r="H42" s="438"/>
      <c r="I42" s="438"/>
      <c r="J42" s="478"/>
      <c r="K42" s="439"/>
      <c r="L42" s="439"/>
      <c r="M42" s="438"/>
      <c r="N42" s="438"/>
      <c r="O42" s="478"/>
      <c r="P42" s="439"/>
      <c r="Q42" s="486"/>
      <c r="R42" s="249"/>
      <c r="S42" s="249"/>
      <c r="T42" s="249"/>
      <c r="U42" s="249"/>
      <c r="V42" s="249"/>
      <c r="W42" s="249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W42" s="171" t="str">
        <f>IF(D42="","",VLOOKUP(D42,'MNB árfolyam'!A:B,2,0))</f>
        <v/>
      </c>
      <c r="AX42" s="172" t="str">
        <f t="shared" si="1"/>
        <v/>
      </c>
      <c r="AY42" s="172" t="str">
        <f t="shared" si="2"/>
        <v/>
      </c>
      <c r="AZ42" s="171" t="str">
        <f>IF(I42="","",VLOOKUP(I42,'MNB árfolyam'!A:B,2,0))</f>
        <v/>
      </c>
      <c r="BA42" s="171" t="str">
        <f t="shared" si="3"/>
        <v/>
      </c>
      <c r="BB42" s="171" t="str">
        <f t="shared" si="4"/>
        <v/>
      </c>
      <c r="BC42" s="171" t="str">
        <f>IF(N42="","",VLOOKUP(N42,'MNB árfolyam'!A:B,2,0))</f>
        <v/>
      </c>
      <c r="BD42" s="171" t="str">
        <f t="shared" si="5"/>
        <v/>
      </c>
      <c r="BE42" s="171" t="str">
        <f t="shared" si="6"/>
        <v/>
      </c>
      <c r="BF42" s="39"/>
    </row>
    <row r="43" spans="1:58" s="37" customFormat="1" x14ac:dyDescent="0.25">
      <c r="A43" s="440"/>
      <c r="B43" s="478"/>
      <c r="C43" s="438"/>
      <c r="D43" s="438"/>
      <c r="E43" s="478"/>
      <c r="F43" s="441"/>
      <c r="G43" s="441"/>
      <c r="H43" s="438"/>
      <c r="I43" s="438"/>
      <c r="J43" s="478"/>
      <c r="K43" s="439"/>
      <c r="L43" s="439"/>
      <c r="M43" s="438"/>
      <c r="N43" s="438"/>
      <c r="O43" s="478"/>
      <c r="P43" s="439"/>
      <c r="Q43" s="486"/>
      <c r="R43" s="249"/>
      <c r="S43" s="249"/>
      <c r="T43" s="249"/>
      <c r="U43" s="249"/>
      <c r="V43" s="249"/>
      <c r="W43" s="249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W43" s="171" t="str">
        <f>IF(D43="","",VLOOKUP(D43,'MNB árfolyam'!A:B,2,0))</f>
        <v/>
      </c>
      <c r="AX43" s="172" t="str">
        <f t="shared" si="1"/>
        <v/>
      </c>
      <c r="AY43" s="172" t="str">
        <f t="shared" si="2"/>
        <v/>
      </c>
      <c r="AZ43" s="171" t="str">
        <f>IF(I43="","",VLOOKUP(I43,'MNB árfolyam'!A:B,2,0))</f>
        <v/>
      </c>
      <c r="BA43" s="171" t="str">
        <f t="shared" si="3"/>
        <v/>
      </c>
      <c r="BB43" s="171" t="str">
        <f t="shared" si="4"/>
        <v/>
      </c>
      <c r="BC43" s="171" t="str">
        <f>IF(N43="","",VLOOKUP(N43,'MNB árfolyam'!A:B,2,0))</f>
        <v/>
      </c>
      <c r="BD43" s="171" t="str">
        <f t="shared" si="5"/>
        <v/>
      </c>
      <c r="BE43" s="171" t="str">
        <f t="shared" si="6"/>
        <v/>
      </c>
      <c r="BF43" s="39"/>
    </row>
    <row r="44" spans="1:58" s="37" customFormat="1" x14ac:dyDescent="0.25">
      <c r="A44" s="440"/>
      <c r="B44" s="478"/>
      <c r="C44" s="438"/>
      <c r="D44" s="438"/>
      <c r="E44" s="478"/>
      <c r="F44" s="441"/>
      <c r="G44" s="441"/>
      <c r="H44" s="438"/>
      <c r="I44" s="438"/>
      <c r="J44" s="478"/>
      <c r="K44" s="439"/>
      <c r="L44" s="439"/>
      <c r="M44" s="438"/>
      <c r="N44" s="438"/>
      <c r="O44" s="478"/>
      <c r="P44" s="439"/>
      <c r="Q44" s="486"/>
      <c r="R44" s="249"/>
      <c r="S44" s="249"/>
      <c r="T44" s="249"/>
      <c r="U44" s="249"/>
      <c r="V44" s="249"/>
      <c r="W44" s="249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W44" s="171" t="str">
        <f>IF(D44="","",VLOOKUP(D44,'MNB árfolyam'!A:B,2,0))</f>
        <v/>
      </c>
      <c r="AX44" s="172" t="str">
        <f t="shared" si="1"/>
        <v/>
      </c>
      <c r="AY44" s="172" t="str">
        <f t="shared" si="2"/>
        <v/>
      </c>
      <c r="AZ44" s="171" t="str">
        <f>IF(I44="","",VLOOKUP(I44,'MNB árfolyam'!A:B,2,0))</f>
        <v/>
      </c>
      <c r="BA44" s="171" t="str">
        <f t="shared" si="3"/>
        <v/>
      </c>
      <c r="BB44" s="171" t="str">
        <f t="shared" si="4"/>
        <v/>
      </c>
      <c r="BC44" s="171" t="str">
        <f>IF(N44="","",VLOOKUP(N44,'MNB árfolyam'!A:B,2,0))</f>
        <v/>
      </c>
      <c r="BD44" s="171" t="str">
        <f t="shared" si="5"/>
        <v/>
      </c>
      <c r="BE44" s="171" t="str">
        <f t="shared" si="6"/>
        <v/>
      </c>
      <c r="BF44" s="39"/>
    </row>
    <row r="45" spans="1:58" s="37" customFormat="1" x14ac:dyDescent="0.25">
      <c r="A45" s="440"/>
      <c r="B45" s="478"/>
      <c r="C45" s="438"/>
      <c r="D45" s="438"/>
      <c r="E45" s="478"/>
      <c r="F45" s="441"/>
      <c r="G45" s="441"/>
      <c r="H45" s="438"/>
      <c r="I45" s="438"/>
      <c r="J45" s="478"/>
      <c r="K45" s="439"/>
      <c r="L45" s="439"/>
      <c r="M45" s="438"/>
      <c r="N45" s="438"/>
      <c r="O45" s="478"/>
      <c r="P45" s="439"/>
      <c r="Q45" s="486"/>
      <c r="R45" s="249"/>
      <c r="S45" s="249"/>
      <c r="T45" s="249"/>
      <c r="U45" s="249"/>
      <c r="V45" s="249"/>
      <c r="W45" s="249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W45" s="171" t="str">
        <f>IF(D45="","",VLOOKUP(D45,'MNB árfolyam'!A:B,2,0))</f>
        <v/>
      </c>
      <c r="AX45" s="172" t="str">
        <f t="shared" si="1"/>
        <v/>
      </c>
      <c r="AY45" s="172" t="str">
        <f t="shared" si="2"/>
        <v/>
      </c>
      <c r="AZ45" s="171" t="str">
        <f>IF(I45="","",VLOOKUP(I45,'MNB árfolyam'!A:B,2,0))</f>
        <v/>
      </c>
      <c r="BA45" s="171" t="str">
        <f t="shared" si="3"/>
        <v/>
      </c>
      <c r="BB45" s="171" t="str">
        <f t="shared" si="4"/>
        <v/>
      </c>
      <c r="BC45" s="171" t="str">
        <f>IF(N45="","",VLOOKUP(N45,'MNB árfolyam'!A:B,2,0))</f>
        <v/>
      </c>
      <c r="BD45" s="171" t="str">
        <f t="shared" si="5"/>
        <v/>
      </c>
      <c r="BE45" s="171" t="str">
        <f t="shared" si="6"/>
        <v/>
      </c>
      <c r="BF45" s="39"/>
    </row>
    <row r="46" spans="1:58" s="37" customFormat="1" x14ac:dyDescent="0.25">
      <c r="A46" s="440"/>
      <c r="B46" s="478"/>
      <c r="C46" s="438"/>
      <c r="D46" s="438"/>
      <c r="E46" s="478"/>
      <c r="F46" s="441"/>
      <c r="G46" s="441"/>
      <c r="H46" s="438"/>
      <c r="I46" s="438"/>
      <c r="J46" s="478"/>
      <c r="K46" s="439"/>
      <c r="L46" s="439"/>
      <c r="M46" s="438"/>
      <c r="N46" s="438"/>
      <c r="O46" s="478"/>
      <c r="P46" s="439"/>
      <c r="Q46" s="486"/>
      <c r="R46" s="249"/>
      <c r="S46" s="249"/>
      <c r="T46" s="249"/>
      <c r="U46" s="249"/>
      <c r="V46" s="249"/>
      <c r="W46" s="249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W46" s="171" t="str">
        <f>IF(D46="","",VLOOKUP(D46,'MNB árfolyam'!A:B,2,0))</f>
        <v/>
      </c>
      <c r="AX46" s="172" t="str">
        <f t="shared" si="1"/>
        <v/>
      </c>
      <c r="AY46" s="172" t="str">
        <f t="shared" si="2"/>
        <v/>
      </c>
      <c r="AZ46" s="171" t="str">
        <f>IF(I46="","",VLOOKUP(I46,'MNB árfolyam'!A:B,2,0))</f>
        <v/>
      </c>
      <c r="BA46" s="171" t="str">
        <f t="shared" si="3"/>
        <v/>
      </c>
      <c r="BB46" s="171" t="str">
        <f t="shared" si="4"/>
        <v/>
      </c>
      <c r="BC46" s="171" t="str">
        <f>IF(N46="","",VLOOKUP(N46,'MNB árfolyam'!A:B,2,0))</f>
        <v/>
      </c>
      <c r="BD46" s="171" t="str">
        <f t="shared" si="5"/>
        <v/>
      </c>
      <c r="BE46" s="171" t="str">
        <f t="shared" si="6"/>
        <v/>
      </c>
      <c r="BF46" s="39"/>
    </row>
    <row r="47" spans="1:58" s="37" customFormat="1" x14ac:dyDescent="0.25">
      <c r="A47" s="440"/>
      <c r="B47" s="478"/>
      <c r="C47" s="438"/>
      <c r="D47" s="438"/>
      <c r="E47" s="478"/>
      <c r="F47" s="441"/>
      <c r="G47" s="441"/>
      <c r="H47" s="438"/>
      <c r="I47" s="438"/>
      <c r="J47" s="478"/>
      <c r="K47" s="439"/>
      <c r="L47" s="439"/>
      <c r="M47" s="438"/>
      <c r="N47" s="438"/>
      <c r="O47" s="478"/>
      <c r="P47" s="439"/>
      <c r="Q47" s="486"/>
      <c r="R47" s="249"/>
      <c r="S47" s="249"/>
      <c r="T47" s="249"/>
      <c r="U47" s="249"/>
      <c r="V47" s="249"/>
      <c r="W47" s="249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W47" s="171" t="str">
        <f>IF(D47="","",VLOOKUP(D47,'MNB árfolyam'!A:B,2,0))</f>
        <v/>
      </c>
      <c r="AX47" s="172" t="str">
        <f t="shared" si="1"/>
        <v/>
      </c>
      <c r="AY47" s="172" t="str">
        <f t="shared" si="2"/>
        <v/>
      </c>
      <c r="AZ47" s="171" t="str">
        <f>IF(I47="","",VLOOKUP(I47,'MNB árfolyam'!A:B,2,0))</f>
        <v/>
      </c>
      <c r="BA47" s="171" t="str">
        <f t="shared" si="3"/>
        <v/>
      </c>
      <c r="BB47" s="171" t="str">
        <f t="shared" si="4"/>
        <v/>
      </c>
      <c r="BC47" s="171" t="str">
        <f>IF(N47="","",VLOOKUP(N47,'MNB árfolyam'!A:B,2,0))</f>
        <v/>
      </c>
      <c r="BD47" s="171" t="str">
        <f t="shared" si="5"/>
        <v/>
      </c>
      <c r="BE47" s="171" t="str">
        <f t="shared" si="6"/>
        <v/>
      </c>
      <c r="BF47" s="39"/>
    </row>
    <row r="48" spans="1:58" s="37" customFormat="1" x14ac:dyDescent="0.25">
      <c r="A48" s="440"/>
      <c r="B48" s="478"/>
      <c r="C48" s="438"/>
      <c r="D48" s="438"/>
      <c r="E48" s="478"/>
      <c r="F48" s="441"/>
      <c r="G48" s="441"/>
      <c r="H48" s="438"/>
      <c r="I48" s="438"/>
      <c r="J48" s="478"/>
      <c r="K48" s="439"/>
      <c r="L48" s="439"/>
      <c r="M48" s="438"/>
      <c r="N48" s="438"/>
      <c r="O48" s="478"/>
      <c r="P48" s="439"/>
      <c r="Q48" s="486"/>
      <c r="R48" s="249"/>
      <c r="S48" s="249"/>
      <c r="T48" s="249"/>
      <c r="U48" s="249"/>
      <c r="V48" s="249"/>
      <c r="W48" s="249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W48" s="171" t="str">
        <f>IF(D48="","",VLOOKUP(D48,'MNB árfolyam'!A:B,2,0))</f>
        <v/>
      </c>
      <c r="AX48" s="172" t="str">
        <f t="shared" si="1"/>
        <v/>
      </c>
      <c r="AY48" s="172" t="str">
        <f t="shared" si="2"/>
        <v/>
      </c>
      <c r="AZ48" s="171" t="str">
        <f>IF(I48="","",VLOOKUP(I48,'MNB árfolyam'!A:B,2,0))</f>
        <v/>
      </c>
      <c r="BA48" s="171" t="str">
        <f t="shared" si="3"/>
        <v/>
      </c>
      <c r="BB48" s="171" t="str">
        <f t="shared" si="4"/>
        <v/>
      </c>
      <c r="BC48" s="171" t="str">
        <f>IF(N48="","",VLOOKUP(N48,'MNB árfolyam'!A:B,2,0))</f>
        <v/>
      </c>
      <c r="BD48" s="171" t="str">
        <f t="shared" si="5"/>
        <v/>
      </c>
      <c r="BE48" s="171" t="str">
        <f t="shared" si="6"/>
        <v/>
      </c>
      <c r="BF48" s="39"/>
    </row>
    <row r="49" spans="1:69" s="37" customFormat="1" x14ac:dyDescent="0.25">
      <c r="A49" s="440"/>
      <c r="B49" s="478"/>
      <c r="C49" s="438"/>
      <c r="D49" s="438"/>
      <c r="E49" s="478"/>
      <c r="F49" s="441"/>
      <c r="G49" s="441"/>
      <c r="H49" s="438"/>
      <c r="I49" s="438"/>
      <c r="J49" s="478"/>
      <c r="K49" s="439"/>
      <c r="L49" s="439"/>
      <c r="M49" s="438"/>
      <c r="N49" s="438"/>
      <c r="O49" s="478"/>
      <c r="P49" s="439"/>
      <c r="Q49" s="486"/>
      <c r="R49" s="249"/>
      <c r="S49" s="249"/>
      <c r="T49" s="249"/>
      <c r="U49" s="249"/>
      <c r="V49" s="249"/>
      <c r="W49" s="249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W49" s="171" t="str">
        <f>IF(D49="","",VLOOKUP(D49,'MNB árfolyam'!A:B,2,0))</f>
        <v/>
      </c>
      <c r="AX49" s="172" t="str">
        <f t="shared" si="1"/>
        <v/>
      </c>
      <c r="AY49" s="172" t="str">
        <f t="shared" si="2"/>
        <v/>
      </c>
      <c r="AZ49" s="171" t="str">
        <f>IF(I49="","",VLOOKUP(I49,'MNB árfolyam'!A:B,2,0))</f>
        <v/>
      </c>
      <c r="BA49" s="171" t="str">
        <f t="shared" si="3"/>
        <v/>
      </c>
      <c r="BB49" s="171" t="str">
        <f t="shared" si="4"/>
        <v/>
      </c>
      <c r="BC49" s="171" t="str">
        <f>IF(N49="","",VLOOKUP(N49,'MNB árfolyam'!A:B,2,0))</f>
        <v/>
      </c>
      <c r="BD49" s="171" t="str">
        <f t="shared" si="5"/>
        <v/>
      </c>
      <c r="BE49" s="171" t="str">
        <f t="shared" si="6"/>
        <v/>
      </c>
      <c r="BF49" s="39"/>
    </row>
    <row r="50" spans="1:69" s="37" customFormat="1" ht="15.75" thickBot="1" x14ac:dyDescent="0.3">
      <c r="A50" s="442"/>
      <c r="B50" s="94"/>
      <c r="C50" s="487"/>
      <c r="D50" s="487"/>
      <c r="E50" s="94"/>
      <c r="F50" s="443"/>
      <c r="G50" s="443"/>
      <c r="H50" s="487"/>
      <c r="I50" s="487"/>
      <c r="J50" s="94"/>
      <c r="K50" s="488"/>
      <c r="L50" s="488"/>
      <c r="M50" s="487"/>
      <c r="N50" s="487"/>
      <c r="O50" s="94"/>
      <c r="P50" s="488"/>
      <c r="Q50" s="489"/>
      <c r="R50" s="249"/>
      <c r="S50" s="249"/>
      <c r="T50" s="249"/>
      <c r="U50" s="249"/>
      <c r="V50" s="249"/>
      <c r="W50" s="249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W50" s="171" t="str">
        <f>IF(D50="","",VLOOKUP(D50,'MNB árfolyam'!A:B,2,0))</f>
        <v/>
      </c>
      <c r="AX50" s="172" t="str">
        <f t="shared" si="1"/>
        <v/>
      </c>
      <c r="AY50" s="172" t="str">
        <f t="shared" si="2"/>
        <v/>
      </c>
      <c r="AZ50" s="171" t="str">
        <f>IF(I50="","",VLOOKUP(I50,'MNB árfolyam'!A:B,2,0))</f>
        <v/>
      </c>
      <c r="BA50" s="171" t="str">
        <f t="shared" si="3"/>
        <v/>
      </c>
      <c r="BB50" s="171" t="str">
        <f t="shared" si="4"/>
        <v/>
      </c>
      <c r="BC50" s="171" t="str">
        <f>IF(N50="","",VLOOKUP(N50,'MNB árfolyam'!A:B,2,0))</f>
        <v/>
      </c>
      <c r="BD50" s="171" t="str">
        <f t="shared" si="5"/>
        <v/>
      </c>
      <c r="BE50" s="171" t="str">
        <f t="shared" si="6"/>
        <v/>
      </c>
      <c r="BF50" s="39"/>
    </row>
    <row r="51" spans="1:69" s="32" customFormat="1" ht="15" customHeight="1" x14ac:dyDescent="0.25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W51" s="161"/>
      <c r="AX51" s="161"/>
      <c r="AY51" s="161"/>
      <c r="AZ51" s="161"/>
      <c r="BA51" s="161"/>
      <c r="BB51" s="161"/>
      <c r="BC51" s="161"/>
      <c r="BD51" s="161"/>
      <c r="BE51" s="161"/>
      <c r="BF51" s="161"/>
    </row>
    <row r="52" spans="1:69" s="32" customFormat="1" ht="20.100000000000001" customHeight="1" thickBot="1" x14ac:dyDescent="0.3">
      <c r="A52" s="543" t="str">
        <f>CONCATENATE("III. BLOKK: ",B8," ","PARTNER VÁLLALKOZÁSAI:")</f>
        <v>III. BLOKK: 0 PARTNER VÁLLALKOZÁSAI:</v>
      </c>
      <c r="B52" s="543"/>
      <c r="C52" s="543"/>
      <c r="D52" s="543"/>
      <c r="E52" s="543"/>
      <c r="F52" s="543"/>
      <c r="G52" s="543"/>
      <c r="H52" s="543"/>
      <c r="I52" s="543"/>
      <c r="J52" s="543"/>
      <c r="K52" s="543"/>
      <c r="L52" s="543"/>
      <c r="M52" s="543"/>
      <c r="N52" s="543"/>
      <c r="O52" s="543"/>
      <c r="P52" s="543"/>
      <c r="Q52" s="543"/>
      <c r="R52" s="543"/>
      <c r="S52" s="543"/>
      <c r="T52" s="543"/>
      <c r="U52" s="543"/>
      <c r="V52" s="543"/>
      <c r="W52" s="543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W52" s="161"/>
      <c r="AX52" s="161"/>
      <c r="AY52" s="161"/>
      <c r="AZ52" s="161"/>
      <c r="BA52" s="161"/>
      <c r="BB52" s="161"/>
      <c r="BC52" s="161"/>
      <c r="BD52" s="161"/>
      <c r="BE52" s="161"/>
      <c r="BF52" s="161"/>
    </row>
    <row r="53" spans="1:69" s="32" customFormat="1" ht="318.75" customHeight="1" thickBot="1" x14ac:dyDescent="0.3">
      <c r="A53" s="660" t="s">
        <v>256</v>
      </c>
      <c r="B53" s="661"/>
      <c r="C53" s="661"/>
      <c r="D53" s="661"/>
      <c r="E53" s="661"/>
      <c r="F53" s="661"/>
      <c r="G53" s="661"/>
      <c r="H53" s="662"/>
      <c r="I53" s="33"/>
      <c r="J53" s="33"/>
      <c r="K53" s="33"/>
      <c r="L53" s="33"/>
      <c r="M53" s="33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W53" s="161"/>
      <c r="AX53" s="161"/>
      <c r="AY53" s="161"/>
      <c r="AZ53" s="161"/>
      <c r="BA53" s="161"/>
      <c r="BB53" s="161"/>
      <c r="BC53" s="161"/>
      <c r="BD53" s="161"/>
      <c r="BE53" s="161"/>
      <c r="BF53" s="161"/>
    </row>
    <row r="54" spans="1:69" s="32" customFormat="1" ht="20.100000000000001" customHeight="1" thickBot="1" x14ac:dyDescent="0.3">
      <c r="A54" s="663" t="str">
        <f>IF(PÁLYÁZÓ!D16&lt;&gt;"","A pályázó vállalkozás három üzleti évre adta meg az adatokat, ezért ezen vállalkozások esetében is három évre kérünk adatot, ha a vállalkozások működtek ebben az időtartamban.",IF(PÁLYÁZÓ!D15&lt;&gt;"","A pályázó vállalkozás két üzleti évre adta meg az adatokat, ezért ezen vállalkozások esetén is két évre kérünk adatot, ha a vállalkozások működtek ebben az időtartamban.",IF(PÁLYÁZÓ!D14&lt;&gt;"","A pályázó vállalkozás egy üzleti évre adta meg az adatokat, ezért ezen vállalkozások esetén is egy évre kérünk adatot, ha a vállalkozások működtek ebben az időtartamban.","")))</f>
        <v/>
      </c>
      <c r="B54" s="664"/>
      <c r="C54" s="664"/>
      <c r="D54" s="664"/>
      <c r="E54" s="664"/>
      <c r="F54" s="665"/>
      <c r="G54" s="40">
        <f>SUM(G56:G80)</f>
        <v>0</v>
      </c>
      <c r="H54" s="33"/>
      <c r="I54" s="33"/>
      <c r="J54" s="33"/>
      <c r="K54" s="33"/>
      <c r="L54" s="33"/>
      <c r="M54" s="33"/>
      <c r="N54" s="40">
        <f>SUM(N56:N80)</f>
        <v>0</v>
      </c>
      <c r="O54" s="191"/>
      <c r="P54" s="191"/>
      <c r="Q54" s="191"/>
      <c r="R54" s="191"/>
      <c r="S54" s="191"/>
      <c r="T54" s="191"/>
      <c r="U54" s="40">
        <f>SUM(U56:U80)</f>
        <v>0</v>
      </c>
      <c r="V54" s="191"/>
      <c r="W54" s="191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W54" s="161"/>
      <c r="AX54" s="161"/>
      <c r="AY54" s="161"/>
      <c r="AZ54" s="161"/>
      <c r="BA54" s="161"/>
      <c r="BB54" s="161"/>
      <c r="BC54" s="161"/>
      <c r="BD54" s="161"/>
      <c r="BE54" s="161"/>
      <c r="BF54" s="161"/>
      <c r="BG54" s="161"/>
      <c r="BH54" s="161"/>
      <c r="BI54" s="162">
        <f>SUM(BI56:BI80)</f>
        <v>0</v>
      </c>
      <c r="BJ54" s="162">
        <f t="shared" ref="BJ54:BQ54" si="7">SUM(BJ56:BJ80)</f>
        <v>0</v>
      </c>
      <c r="BK54" s="162">
        <f t="shared" si="7"/>
        <v>0</v>
      </c>
      <c r="BL54" s="162">
        <f t="shared" si="7"/>
        <v>0</v>
      </c>
      <c r="BM54" s="162">
        <f t="shared" si="7"/>
        <v>0</v>
      </c>
      <c r="BN54" s="162">
        <f t="shared" si="7"/>
        <v>0</v>
      </c>
      <c r="BO54" s="162">
        <f t="shared" si="7"/>
        <v>0</v>
      </c>
      <c r="BP54" s="162">
        <f t="shared" si="7"/>
        <v>0</v>
      </c>
      <c r="BQ54" s="162">
        <f t="shared" si="7"/>
        <v>0</v>
      </c>
    </row>
    <row r="55" spans="1:69" s="48" customFormat="1" ht="45.75" customHeight="1" thickBot="1" x14ac:dyDescent="0.3">
      <c r="A55" s="314" t="str">
        <f>CONCATENATE(B8," ","Partnervállalkozásának megnevezése")</f>
        <v>0 Partnervállalkozásának megnevezése</v>
      </c>
      <c r="B55" s="230" t="s">
        <v>138</v>
      </c>
      <c r="C55" s="230" t="s">
        <v>130</v>
      </c>
      <c r="D55" s="230" t="s">
        <v>129</v>
      </c>
      <c r="E55" s="230" t="s">
        <v>115</v>
      </c>
      <c r="F55" s="230" t="s">
        <v>114</v>
      </c>
      <c r="G55" s="230" t="s">
        <v>116</v>
      </c>
      <c r="H55" s="230" t="s">
        <v>128</v>
      </c>
      <c r="I55" s="230" t="s">
        <v>117</v>
      </c>
      <c r="J55" s="230" t="s">
        <v>131</v>
      </c>
      <c r="K55" s="230" t="s">
        <v>132</v>
      </c>
      <c r="L55" s="230" t="s">
        <v>118</v>
      </c>
      <c r="M55" s="230" t="s">
        <v>119</v>
      </c>
      <c r="N55" s="230" t="s">
        <v>120</v>
      </c>
      <c r="O55" s="230" t="s">
        <v>126</v>
      </c>
      <c r="P55" s="230" t="s">
        <v>121</v>
      </c>
      <c r="Q55" s="230" t="s">
        <v>133</v>
      </c>
      <c r="R55" s="230" t="s">
        <v>134</v>
      </c>
      <c r="S55" s="230" t="s">
        <v>122</v>
      </c>
      <c r="T55" s="230" t="s">
        <v>123</v>
      </c>
      <c r="U55" s="230" t="s">
        <v>124</v>
      </c>
      <c r="V55" s="230" t="s">
        <v>125</v>
      </c>
      <c r="W55" s="313" t="s">
        <v>127</v>
      </c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W55" s="163" t="s">
        <v>43</v>
      </c>
      <c r="AX55" s="163" t="s">
        <v>34</v>
      </c>
      <c r="AY55" s="163" t="s">
        <v>35</v>
      </c>
      <c r="AZ55" s="163" t="s">
        <v>36</v>
      </c>
      <c r="BA55" s="163" t="s">
        <v>44</v>
      </c>
      <c r="BB55" s="163" t="s">
        <v>37</v>
      </c>
      <c r="BC55" s="163" t="s">
        <v>38</v>
      </c>
      <c r="BD55" s="163" t="s">
        <v>39</v>
      </c>
      <c r="BE55" s="163" t="s">
        <v>45</v>
      </c>
      <c r="BF55" s="163" t="s">
        <v>40</v>
      </c>
      <c r="BG55" s="163" t="s">
        <v>41</v>
      </c>
      <c r="BH55" s="163" t="s">
        <v>42</v>
      </c>
      <c r="BI55" s="189" t="s">
        <v>229</v>
      </c>
      <c r="BJ55" s="189" t="s">
        <v>230</v>
      </c>
      <c r="BK55" s="189" t="s">
        <v>231</v>
      </c>
      <c r="BL55" s="189" t="s">
        <v>232</v>
      </c>
      <c r="BM55" s="189" t="s">
        <v>233</v>
      </c>
      <c r="BN55" s="189" t="s">
        <v>234</v>
      </c>
      <c r="BO55" s="189" t="s">
        <v>235</v>
      </c>
      <c r="BP55" s="189" t="s">
        <v>236</v>
      </c>
      <c r="BQ55" s="189" t="s">
        <v>237</v>
      </c>
    </row>
    <row r="56" spans="1:69" s="32" customFormat="1" x14ac:dyDescent="0.25">
      <c r="A56" s="490"/>
      <c r="B56" s="491"/>
      <c r="C56" s="492"/>
      <c r="D56" s="492"/>
      <c r="E56" s="411"/>
      <c r="F56" s="411"/>
      <c r="G56" s="493"/>
      <c r="H56" s="494"/>
      <c r="I56" s="494"/>
      <c r="J56" s="492"/>
      <c r="K56" s="492"/>
      <c r="L56" s="411"/>
      <c r="M56" s="411"/>
      <c r="N56" s="493"/>
      <c r="O56" s="494"/>
      <c r="P56" s="494"/>
      <c r="Q56" s="492"/>
      <c r="R56" s="492"/>
      <c r="S56" s="411"/>
      <c r="T56" s="411"/>
      <c r="U56" s="493"/>
      <c r="V56" s="494"/>
      <c r="W56" s="495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W56" s="164" t="str">
        <f>IF(OR(C56="",D56=""),"",MAX(C56,D56))</f>
        <v/>
      </c>
      <c r="AX56" s="165" t="str">
        <f>IF(F56="","",VLOOKUP(F56,'MNB árfolyam'!A:B,2,0))</f>
        <v/>
      </c>
      <c r="AY56" s="166" t="str">
        <f>IF(OR(AX56=0,AX56=""),"",ROUND(H56/AX56,0))</f>
        <v/>
      </c>
      <c r="AZ56" s="167" t="str">
        <f>IF(OR(AX56=0,AX56=""),"",ROUND(I56/AX56,0))</f>
        <v/>
      </c>
      <c r="BA56" s="168" t="str">
        <f>IF(OR(J56="",K56=""),"",MAX(J56,K56))</f>
        <v/>
      </c>
      <c r="BB56" s="165" t="str">
        <f>IF(M56="","",VLOOKUP(M56,'MNB árfolyam'!A:B,2,0))</f>
        <v/>
      </c>
      <c r="BC56" s="165" t="str">
        <f>IF(OR(BB56=0,BB56=""),"",ROUND(O56/BB56,0))</f>
        <v/>
      </c>
      <c r="BD56" s="169" t="str">
        <f>IF(OR(BB56=0,BB56=""),"",ROUND(P56/BB56,0))</f>
        <v/>
      </c>
      <c r="BE56" s="168" t="str">
        <f>IF(OR(Q56="",R56=""),"",MAX(Q56,R56))</f>
        <v/>
      </c>
      <c r="BF56" s="169" t="str">
        <f>IF(T56="","",VLOOKUP(T56,'MNB árfolyam'!A:B,2,0))</f>
        <v/>
      </c>
      <c r="BG56" s="169" t="str">
        <f>IF(OR(BF56=0,BF56=""),"",ROUND(V56/BF56,0))</f>
        <v/>
      </c>
      <c r="BH56" s="169" t="str">
        <f>IF(OR(BF56=0,BF56=""),"",ROUND(W56/BF56,0))</f>
        <v/>
      </c>
      <c r="BI56" s="169" t="str">
        <f>IF(OR(AW56="",G56=""),"",AW56*G56)</f>
        <v/>
      </c>
      <c r="BJ56" s="165" t="str">
        <f>IF(OR(AW56="",AY56=""),"",AW56*AY56)</f>
        <v/>
      </c>
      <c r="BK56" s="165" t="str">
        <f>IF(OR(AW56="",AZ56=""),"",AW56*AZ56)</f>
        <v/>
      </c>
      <c r="BL56" s="165" t="str">
        <f>IF(OR(BA56="",N56=""),"",BA56*N56)</f>
        <v/>
      </c>
      <c r="BM56" s="165" t="str">
        <f>IF(OR(BA56="",BC56=""),"",BA56*BC56)</f>
        <v/>
      </c>
      <c r="BN56" s="165" t="str">
        <f>IF(OR(BA56="",BD56=""),"",BA56*BD56)</f>
        <v/>
      </c>
      <c r="BO56" s="165" t="str">
        <f>IF(OR(BE56="",U56=""),"",BE56*U56)</f>
        <v/>
      </c>
      <c r="BP56" s="165" t="str">
        <f>IF(OR(BE56="",BG56=""),"",BE56*BG56)</f>
        <v/>
      </c>
      <c r="BQ56" s="165" t="str">
        <f>IF(OR(BE56="",BH56=""),"",BE56*BH56)</f>
        <v/>
      </c>
    </row>
    <row r="57" spans="1:69" s="32" customFormat="1" x14ac:dyDescent="0.25">
      <c r="A57" s="446"/>
      <c r="B57" s="447"/>
      <c r="C57" s="448"/>
      <c r="D57" s="448"/>
      <c r="E57" s="64"/>
      <c r="F57" s="64"/>
      <c r="G57" s="447"/>
      <c r="H57" s="449"/>
      <c r="I57" s="449"/>
      <c r="J57" s="448"/>
      <c r="K57" s="448"/>
      <c r="L57" s="64"/>
      <c r="M57" s="64"/>
      <c r="N57" s="447"/>
      <c r="O57" s="445"/>
      <c r="P57" s="445"/>
      <c r="Q57" s="448"/>
      <c r="R57" s="448"/>
      <c r="S57" s="64"/>
      <c r="T57" s="64"/>
      <c r="U57" s="447"/>
      <c r="V57" s="445"/>
      <c r="W57" s="496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W57" s="164" t="str">
        <f t="shared" ref="AW57:AW80" si="8">IF(OR(C57="",D57=""),"",MAX(C57,D57))</f>
        <v/>
      </c>
      <c r="AX57" s="165" t="str">
        <f>IF(F57="","",VLOOKUP(F57,'MNB árfolyam'!A:B,2,0))</f>
        <v/>
      </c>
      <c r="AY57" s="166" t="str">
        <f t="shared" ref="AY57:AY80" si="9">IF(OR(AX57=0,AX57=""),"",ROUND(H57/AX57,0))</f>
        <v/>
      </c>
      <c r="AZ57" s="167" t="str">
        <f t="shared" ref="AZ57:AZ80" si="10">IF(OR(AX57=0,AX57=""),"",ROUND(I57/AX57,0))</f>
        <v/>
      </c>
      <c r="BA57" s="168" t="str">
        <f t="shared" ref="BA57:BA80" si="11">IF(OR(J57="",K57=""),"",MAX(J57,K57))</f>
        <v/>
      </c>
      <c r="BB57" s="165" t="str">
        <f>IF(M57="","",VLOOKUP(M57,'MNB árfolyam'!A:B,2,0))</f>
        <v/>
      </c>
      <c r="BC57" s="165" t="str">
        <f t="shared" ref="BC57:BC80" si="12">IF(OR(BB57=0,BB57=""),"",ROUND(O57/BB57,0))</f>
        <v/>
      </c>
      <c r="BD57" s="169" t="str">
        <f t="shared" ref="BD57:BD80" si="13">IF(OR(BB57=0,BB57=""),"",ROUND(P57/BB57,0))</f>
        <v/>
      </c>
      <c r="BE57" s="168" t="str">
        <f t="shared" ref="BE57:BE80" si="14">IF(OR(Q57="",R57=""),"",MAX(Q57,R57))</f>
        <v/>
      </c>
      <c r="BF57" s="169" t="str">
        <f>IF(T57="","",VLOOKUP(T57,'MNB árfolyam'!A:B,2,0))</f>
        <v/>
      </c>
      <c r="BG57" s="169" t="str">
        <f t="shared" ref="BG57:BG80" si="15">IF(OR(BF57=0,BF57=""),"",ROUND(V57/BF57,0))</f>
        <v/>
      </c>
      <c r="BH57" s="169" t="str">
        <f t="shared" ref="BH57:BH80" si="16">IF(OR(BF57=0,BF57=""),"",ROUND(W57/BF57,0))</f>
        <v/>
      </c>
      <c r="BI57" s="169" t="str">
        <f t="shared" ref="BI57:BI80" si="17">IF(OR(AW57="",G57=""),"",AW57*G57)</f>
        <v/>
      </c>
      <c r="BJ57" s="165" t="str">
        <f t="shared" ref="BJ57:BJ80" si="18">IF(OR(AW57="",AY57=""),"",AW57*AY57)</f>
        <v/>
      </c>
      <c r="BK57" s="165" t="str">
        <f t="shared" ref="BK57:BK80" si="19">IF(OR(AW57="",AZ57=""),"",AW57*AZ57)</f>
        <v/>
      </c>
      <c r="BL57" s="165" t="str">
        <f t="shared" ref="BL57:BL80" si="20">IF(OR(BA57="",N57=""),"",BA57*N57)</f>
        <v/>
      </c>
      <c r="BM57" s="165" t="str">
        <f t="shared" ref="BM57:BM80" si="21">IF(OR(BA57="",BC57=""),"",BA57*BC57)</f>
        <v/>
      </c>
      <c r="BN57" s="165" t="str">
        <f t="shared" ref="BN57:BN80" si="22">IF(OR(BA57="",BD57=""),"",BA57*BD57)</f>
        <v/>
      </c>
      <c r="BO57" s="165" t="str">
        <f t="shared" ref="BO57:BO80" si="23">IF(OR(BE57="",U57=""),"",BE57*U57)</f>
        <v/>
      </c>
      <c r="BP57" s="165" t="str">
        <f t="shared" ref="BP57:BP80" si="24">IF(OR(BE57="",BG57=""),"",BE57*BG57)</f>
        <v/>
      </c>
      <c r="BQ57" s="165" t="str">
        <f t="shared" ref="BQ57:BQ80" si="25">IF(OR(BE57="",BH57=""),"",BE57*BH57)</f>
        <v/>
      </c>
    </row>
    <row r="58" spans="1:69" s="32" customFormat="1" x14ac:dyDescent="0.25">
      <c r="A58" s="446"/>
      <c r="B58" s="447"/>
      <c r="C58" s="448"/>
      <c r="D58" s="448"/>
      <c r="E58" s="64"/>
      <c r="F58" s="64"/>
      <c r="G58" s="447"/>
      <c r="H58" s="449"/>
      <c r="I58" s="449"/>
      <c r="J58" s="448"/>
      <c r="K58" s="448"/>
      <c r="L58" s="64"/>
      <c r="M58" s="64"/>
      <c r="N58" s="447"/>
      <c r="O58" s="445"/>
      <c r="P58" s="445"/>
      <c r="Q58" s="448"/>
      <c r="R58" s="448"/>
      <c r="S58" s="64"/>
      <c r="T58" s="64"/>
      <c r="U58" s="447"/>
      <c r="V58" s="445"/>
      <c r="W58" s="496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W58" s="164" t="str">
        <f t="shared" si="8"/>
        <v/>
      </c>
      <c r="AX58" s="165" t="str">
        <f>IF(F58="","",VLOOKUP(F58,'MNB árfolyam'!A:B,2,0))</f>
        <v/>
      </c>
      <c r="AY58" s="166" t="str">
        <f t="shared" si="9"/>
        <v/>
      </c>
      <c r="AZ58" s="167" t="str">
        <f t="shared" si="10"/>
        <v/>
      </c>
      <c r="BA58" s="168" t="str">
        <f t="shared" si="11"/>
        <v/>
      </c>
      <c r="BB58" s="165" t="str">
        <f>IF(M58="","",VLOOKUP(M58,'MNB árfolyam'!A:B,2,0))</f>
        <v/>
      </c>
      <c r="BC58" s="165" t="str">
        <f t="shared" si="12"/>
        <v/>
      </c>
      <c r="BD58" s="169" t="str">
        <f t="shared" si="13"/>
        <v/>
      </c>
      <c r="BE58" s="168" t="str">
        <f t="shared" si="14"/>
        <v/>
      </c>
      <c r="BF58" s="169" t="str">
        <f>IF(T58="","",VLOOKUP(T58,'MNB árfolyam'!A:B,2,0))</f>
        <v/>
      </c>
      <c r="BG58" s="169" t="str">
        <f t="shared" si="15"/>
        <v/>
      </c>
      <c r="BH58" s="169" t="str">
        <f t="shared" si="16"/>
        <v/>
      </c>
      <c r="BI58" s="169" t="str">
        <f t="shared" si="17"/>
        <v/>
      </c>
      <c r="BJ58" s="165" t="str">
        <f t="shared" si="18"/>
        <v/>
      </c>
      <c r="BK58" s="165" t="str">
        <f t="shared" si="19"/>
        <v/>
      </c>
      <c r="BL58" s="165" t="str">
        <f t="shared" si="20"/>
        <v/>
      </c>
      <c r="BM58" s="165" t="str">
        <f t="shared" si="21"/>
        <v/>
      </c>
      <c r="BN58" s="165" t="str">
        <f t="shared" si="22"/>
        <v/>
      </c>
      <c r="BO58" s="165" t="str">
        <f t="shared" si="23"/>
        <v/>
      </c>
      <c r="BP58" s="165" t="str">
        <f t="shared" si="24"/>
        <v/>
      </c>
      <c r="BQ58" s="165" t="str">
        <f t="shared" si="25"/>
        <v/>
      </c>
    </row>
    <row r="59" spans="1:69" s="32" customFormat="1" x14ac:dyDescent="0.25">
      <c r="A59" s="446"/>
      <c r="B59" s="447"/>
      <c r="C59" s="448"/>
      <c r="D59" s="448"/>
      <c r="E59" s="64"/>
      <c r="F59" s="64"/>
      <c r="G59" s="447"/>
      <c r="H59" s="449"/>
      <c r="I59" s="449"/>
      <c r="J59" s="448"/>
      <c r="K59" s="448"/>
      <c r="L59" s="64"/>
      <c r="M59" s="64"/>
      <c r="N59" s="447"/>
      <c r="O59" s="445"/>
      <c r="P59" s="445"/>
      <c r="Q59" s="448"/>
      <c r="R59" s="448"/>
      <c r="S59" s="64"/>
      <c r="T59" s="64"/>
      <c r="U59" s="447"/>
      <c r="V59" s="445"/>
      <c r="W59" s="496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W59" s="164" t="str">
        <f t="shared" si="8"/>
        <v/>
      </c>
      <c r="AX59" s="165" t="str">
        <f>IF(F59="","",VLOOKUP(F59,'MNB árfolyam'!A:B,2,0))</f>
        <v/>
      </c>
      <c r="AY59" s="166" t="str">
        <f t="shared" si="9"/>
        <v/>
      </c>
      <c r="AZ59" s="167" t="str">
        <f t="shared" si="10"/>
        <v/>
      </c>
      <c r="BA59" s="168" t="str">
        <f t="shared" si="11"/>
        <v/>
      </c>
      <c r="BB59" s="165" t="str">
        <f>IF(M59="","",VLOOKUP(M59,'MNB árfolyam'!A:B,2,0))</f>
        <v/>
      </c>
      <c r="BC59" s="165" t="str">
        <f t="shared" si="12"/>
        <v/>
      </c>
      <c r="BD59" s="169" t="str">
        <f t="shared" si="13"/>
        <v/>
      </c>
      <c r="BE59" s="168" t="str">
        <f t="shared" si="14"/>
        <v/>
      </c>
      <c r="BF59" s="169" t="str">
        <f>IF(T59="","",VLOOKUP(T59,'MNB árfolyam'!A:B,2,0))</f>
        <v/>
      </c>
      <c r="BG59" s="169" t="str">
        <f t="shared" si="15"/>
        <v/>
      </c>
      <c r="BH59" s="169" t="str">
        <f t="shared" si="16"/>
        <v/>
      </c>
      <c r="BI59" s="169" t="str">
        <f t="shared" si="17"/>
        <v/>
      </c>
      <c r="BJ59" s="165" t="str">
        <f t="shared" si="18"/>
        <v/>
      </c>
      <c r="BK59" s="165" t="str">
        <f t="shared" si="19"/>
        <v/>
      </c>
      <c r="BL59" s="165" t="str">
        <f t="shared" si="20"/>
        <v/>
      </c>
      <c r="BM59" s="165" t="str">
        <f t="shared" si="21"/>
        <v/>
      </c>
      <c r="BN59" s="165" t="str">
        <f t="shared" si="22"/>
        <v/>
      </c>
      <c r="BO59" s="165" t="str">
        <f t="shared" si="23"/>
        <v/>
      </c>
      <c r="BP59" s="165" t="str">
        <f t="shared" si="24"/>
        <v/>
      </c>
      <c r="BQ59" s="165" t="str">
        <f t="shared" si="25"/>
        <v/>
      </c>
    </row>
    <row r="60" spans="1:69" s="32" customFormat="1" x14ac:dyDescent="0.25">
      <c r="A60" s="446"/>
      <c r="B60" s="447"/>
      <c r="C60" s="448"/>
      <c r="D60" s="448"/>
      <c r="E60" s="64"/>
      <c r="F60" s="64"/>
      <c r="G60" s="447"/>
      <c r="H60" s="449"/>
      <c r="I60" s="449"/>
      <c r="J60" s="448"/>
      <c r="K60" s="448"/>
      <c r="L60" s="64"/>
      <c r="M60" s="64"/>
      <c r="N60" s="447"/>
      <c r="O60" s="445"/>
      <c r="P60" s="445"/>
      <c r="Q60" s="448"/>
      <c r="R60" s="448"/>
      <c r="S60" s="64"/>
      <c r="T60" s="64"/>
      <c r="U60" s="447"/>
      <c r="V60" s="445"/>
      <c r="W60" s="496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W60" s="164" t="str">
        <f t="shared" si="8"/>
        <v/>
      </c>
      <c r="AX60" s="165" t="str">
        <f>IF(F60="","",VLOOKUP(F60,'MNB árfolyam'!A:B,2,0))</f>
        <v/>
      </c>
      <c r="AY60" s="166" t="str">
        <f t="shared" si="9"/>
        <v/>
      </c>
      <c r="AZ60" s="167" t="str">
        <f t="shared" si="10"/>
        <v/>
      </c>
      <c r="BA60" s="168" t="str">
        <f t="shared" si="11"/>
        <v/>
      </c>
      <c r="BB60" s="165" t="str">
        <f>IF(M60="","",VLOOKUP(M60,'MNB árfolyam'!A:B,2,0))</f>
        <v/>
      </c>
      <c r="BC60" s="165" t="str">
        <f t="shared" si="12"/>
        <v/>
      </c>
      <c r="BD60" s="169" t="str">
        <f t="shared" si="13"/>
        <v/>
      </c>
      <c r="BE60" s="168" t="str">
        <f t="shared" si="14"/>
        <v/>
      </c>
      <c r="BF60" s="169" t="str">
        <f>IF(T60="","",VLOOKUP(T60,'MNB árfolyam'!A:B,2,0))</f>
        <v/>
      </c>
      <c r="BG60" s="169" t="str">
        <f t="shared" si="15"/>
        <v/>
      </c>
      <c r="BH60" s="169" t="str">
        <f t="shared" si="16"/>
        <v/>
      </c>
      <c r="BI60" s="169" t="str">
        <f t="shared" si="17"/>
        <v/>
      </c>
      <c r="BJ60" s="165" t="str">
        <f t="shared" si="18"/>
        <v/>
      </c>
      <c r="BK60" s="165" t="str">
        <f t="shared" si="19"/>
        <v/>
      </c>
      <c r="BL60" s="165" t="str">
        <f t="shared" si="20"/>
        <v/>
      </c>
      <c r="BM60" s="165" t="str">
        <f t="shared" si="21"/>
        <v/>
      </c>
      <c r="BN60" s="165" t="str">
        <f t="shared" si="22"/>
        <v/>
      </c>
      <c r="BO60" s="165" t="str">
        <f t="shared" si="23"/>
        <v/>
      </c>
      <c r="BP60" s="165" t="str">
        <f t="shared" si="24"/>
        <v/>
      </c>
      <c r="BQ60" s="165" t="str">
        <f t="shared" si="25"/>
        <v/>
      </c>
    </row>
    <row r="61" spans="1:69" s="32" customFormat="1" x14ac:dyDescent="0.25">
      <c r="A61" s="446"/>
      <c r="B61" s="447"/>
      <c r="C61" s="448"/>
      <c r="D61" s="448"/>
      <c r="E61" s="64"/>
      <c r="F61" s="64"/>
      <c r="G61" s="447"/>
      <c r="H61" s="449"/>
      <c r="I61" s="449"/>
      <c r="J61" s="448"/>
      <c r="K61" s="448"/>
      <c r="L61" s="64"/>
      <c r="M61" s="64"/>
      <c r="N61" s="447"/>
      <c r="O61" s="445"/>
      <c r="P61" s="445"/>
      <c r="Q61" s="448"/>
      <c r="R61" s="448"/>
      <c r="S61" s="64"/>
      <c r="T61" s="64"/>
      <c r="U61" s="447"/>
      <c r="V61" s="445"/>
      <c r="W61" s="496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W61" s="164" t="str">
        <f t="shared" si="8"/>
        <v/>
      </c>
      <c r="AX61" s="165" t="str">
        <f>IF(F61="","",VLOOKUP(F61,'MNB árfolyam'!A:B,2,0))</f>
        <v/>
      </c>
      <c r="AY61" s="166" t="str">
        <f t="shared" si="9"/>
        <v/>
      </c>
      <c r="AZ61" s="167" t="str">
        <f t="shared" si="10"/>
        <v/>
      </c>
      <c r="BA61" s="168" t="str">
        <f t="shared" si="11"/>
        <v/>
      </c>
      <c r="BB61" s="165" t="str">
        <f>IF(M61="","",VLOOKUP(M61,'MNB árfolyam'!A:B,2,0))</f>
        <v/>
      </c>
      <c r="BC61" s="165" t="str">
        <f t="shared" si="12"/>
        <v/>
      </c>
      <c r="BD61" s="169" t="str">
        <f t="shared" si="13"/>
        <v/>
      </c>
      <c r="BE61" s="168" t="str">
        <f t="shared" si="14"/>
        <v/>
      </c>
      <c r="BF61" s="169" t="str">
        <f>IF(T61="","",VLOOKUP(T61,'MNB árfolyam'!A:B,2,0))</f>
        <v/>
      </c>
      <c r="BG61" s="169" t="str">
        <f t="shared" si="15"/>
        <v/>
      </c>
      <c r="BH61" s="169" t="str">
        <f t="shared" si="16"/>
        <v/>
      </c>
      <c r="BI61" s="169" t="str">
        <f t="shared" si="17"/>
        <v/>
      </c>
      <c r="BJ61" s="165" t="str">
        <f t="shared" si="18"/>
        <v/>
      </c>
      <c r="BK61" s="165" t="str">
        <f t="shared" si="19"/>
        <v/>
      </c>
      <c r="BL61" s="165" t="str">
        <f t="shared" si="20"/>
        <v/>
      </c>
      <c r="BM61" s="165" t="str">
        <f t="shared" si="21"/>
        <v/>
      </c>
      <c r="BN61" s="165" t="str">
        <f t="shared" si="22"/>
        <v/>
      </c>
      <c r="BO61" s="165" t="str">
        <f t="shared" si="23"/>
        <v/>
      </c>
      <c r="BP61" s="165" t="str">
        <f t="shared" si="24"/>
        <v/>
      </c>
      <c r="BQ61" s="165" t="str">
        <f t="shared" si="25"/>
        <v/>
      </c>
    </row>
    <row r="62" spans="1:69" s="32" customFormat="1" x14ac:dyDescent="0.25">
      <c r="A62" s="446"/>
      <c r="B62" s="447"/>
      <c r="C62" s="448"/>
      <c r="D62" s="448"/>
      <c r="E62" s="64"/>
      <c r="F62" s="64"/>
      <c r="G62" s="447"/>
      <c r="H62" s="449"/>
      <c r="I62" s="449"/>
      <c r="J62" s="448"/>
      <c r="K62" s="448"/>
      <c r="L62" s="64"/>
      <c r="M62" s="64"/>
      <c r="N62" s="447"/>
      <c r="O62" s="445"/>
      <c r="P62" s="445"/>
      <c r="Q62" s="448"/>
      <c r="R62" s="448"/>
      <c r="S62" s="64"/>
      <c r="T62" s="64"/>
      <c r="U62" s="447"/>
      <c r="V62" s="445"/>
      <c r="W62" s="496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W62" s="164" t="str">
        <f t="shared" si="8"/>
        <v/>
      </c>
      <c r="AX62" s="165" t="str">
        <f>IF(F62="","",VLOOKUP(F62,'MNB árfolyam'!A:B,2,0))</f>
        <v/>
      </c>
      <c r="AY62" s="166" t="str">
        <f t="shared" si="9"/>
        <v/>
      </c>
      <c r="AZ62" s="167" t="str">
        <f t="shared" si="10"/>
        <v/>
      </c>
      <c r="BA62" s="168" t="str">
        <f t="shared" si="11"/>
        <v/>
      </c>
      <c r="BB62" s="165" t="str">
        <f>IF(M62="","",VLOOKUP(M62,'MNB árfolyam'!A:B,2,0))</f>
        <v/>
      </c>
      <c r="BC62" s="165" t="str">
        <f t="shared" si="12"/>
        <v/>
      </c>
      <c r="BD62" s="169" t="str">
        <f t="shared" si="13"/>
        <v/>
      </c>
      <c r="BE62" s="168" t="str">
        <f t="shared" si="14"/>
        <v/>
      </c>
      <c r="BF62" s="169" t="str">
        <f>IF(T62="","",VLOOKUP(T62,'MNB árfolyam'!A:B,2,0))</f>
        <v/>
      </c>
      <c r="BG62" s="169" t="str">
        <f t="shared" si="15"/>
        <v/>
      </c>
      <c r="BH62" s="169" t="str">
        <f t="shared" si="16"/>
        <v/>
      </c>
      <c r="BI62" s="169" t="str">
        <f t="shared" si="17"/>
        <v/>
      </c>
      <c r="BJ62" s="165" t="str">
        <f t="shared" si="18"/>
        <v/>
      </c>
      <c r="BK62" s="165" t="str">
        <f t="shared" si="19"/>
        <v/>
      </c>
      <c r="BL62" s="165" t="str">
        <f t="shared" si="20"/>
        <v/>
      </c>
      <c r="BM62" s="165" t="str">
        <f t="shared" si="21"/>
        <v/>
      </c>
      <c r="BN62" s="165" t="str">
        <f t="shared" si="22"/>
        <v/>
      </c>
      <c r="BO62" s="165" t="str">
        <f t="shared" si="23"/>
        <v/>
      </c>
      <c r="BP62" s="165" t="str">
        <f t="shared" si="24"/>
        <v/>
      </c>
      <c r="BQ62" s="165" t="str">
        <f t="shared" si="25"/>
        <v/>
      </c>
    </row>
    <row r="63" spans="1:69" s="32" customFormat="1" x14ac:dyDescent="0.25">
      <c r="A63" s="446"/>
      <c r="B63" s="447"/>
      <c r="C63" s="448"/>
      <c r="D63" s="448"/>
      <c r="E63" s="64"/>
      <c r="F63" s="64"/>
      <c r="G63" s="447"/>
      <c r="H63" s="449"/>
      <c r="I63" s="449"/>
      <c r="J63" s="448"/>
      <c r="K63" s="448"/>
      <c r="L63" s="64"/>
      <c r="M63" s="64"/>
      <c r="N63" s="447"/>
      <c r="O63" s="445"/>
      <c r="P63" s="445"/>
      <c r="Q63" s="448"/>
      <c r="R63" s="448"/>
      <c r="S63" s="64"/>
      <c r="T63" s="64"/>
      <c r="U63" s="447"/>
      <c r="V63" s="445"/>
      <c r="W63" s="496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W63" s="164" t="str">
        <f t="shared" si="8"/>
        <v/>
      </c>
      <c r="AX63" s="165" t="str">
        <f>IF(F63="","",VLOOKUP(F63,'MNB árfolyam'!A:B,2,0))</f>
        <v/>
      </c>
      <c r="AY63" s="166" t="str">
        <f t="shared" si="9"/>
        <v/>
      </c>
      <c r="AZ63" s="167" t="str">
        <f t="shared" si="10"/>
        <v/>
      </c>
      <c r="BA63" s="168" t="str">
        <f t="shared" si="11"/>
        <v/>
      </c>
      <c r="BB63" s="165" t="str">
        <f>IF(M63="","",VLOOKUP(M63,'MNB árfolyam'!A:B,2,0))</f>
        <v/>
      </c>
      <c r="BC63" s="165" t="str">
        <f t="shared" si="12"/>
        <v/>
      </c>
      <c r="BD63" s="169" t="str">
        <f t="shared" si="13"/>
        <v/>
      </c>
      <c r="BE63" s="168" t="str">
        <f t="shared" si="14"/>
        <v/>
      </c>
      <c r="BF63" s="169" t="str">
        <f>IF(T63="","",VLOOKUP(T63,'MNB árfolyam'!A:B,2,0))</f>
        <v/>
      </c>
      <c r="BG63" s="169" t="str">
        <f t="shared" si="15"/>
        <v/>
      </c>
      <c r="BH63" s="169" t="str">
        <f t="shared" si="16"/>
        <v/>
      </c>
      <c r="BI63" s="169" t="str">
        <f t="shared" si="17"/>
        <v/>
      </c>
      <c r="BJ63" s="165" t="str">
        <f t="shared" si="18"/>
        <v/>
      </c>
      <c r="BK63" s="165" t="str">
        <f t="shared" si="19"/>
        <v/>
      </c>
      <c r="BL63" s="165" t="str">
        <f t="shared" si="20"/>
        <v/>
      </c>
      <c r="BM63" s="165" t="str">
        <f t="shared" si="21"/>
        <v/>
      </c>
      <c r="BN63" s="165" t="str">
        <f t="shared" si="22"/>
        <v/>
      </c>
      <c r="BO63" s="165" t="str">
        <f t="shared" si="23"/>
        <v/>
      </c>
      <c r="BP63" s="165" t="str">
        <f t="shared" si="24"/>
        <v/>
      </c>
      <c r="BQ63" s="165" t="str">
        <f t="shared" si="25"/>
        <v/>
      </c>
    </row>
    <row r="64" spans="1:69" s="32" customFormat="1" x14ac:dyDescent="0.25">
      <c r="A64" s="446"/>
      <c r="B64" s="447"/>
      <c r="C64" s="448"/>
      <c r="D64" s="448"/>
      <c r="E64" s="64"/>
      <c r="F64" s="64"/>
      <c r="G64" s="447"/>
      <c r="H64" s="449"/>
      <c r="I64" s="449"/>
      <c r="J64" s="448"/>
      <c r="K64" s="448"/>
      <c r="L64" s="64"/>
      <c r="M64" s="64"/>
      <c r="N64" s="447"/>
      <c r="O64" s="445"/>
      <c r="P64" s="445"/>
      <c r="Q64" s="448"/>
      <c r="R64" s="448"/>
      <c r="S64" s="64"/>
      <c r="T64" s="64"/>
      <c r="U64" s="447"/>
      <c r="V64" s="445"/>
      <c r="W64" s="496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W64" s="164" t="str">
        <f t="shared" si="8"/>
        <v/>
      </c>
      <c r="AX64" s="165" t="str">
        <f>IF(F64="","",VLOOKUP(F64,'MNB árfolyam'!A:B,2,0))</f>
        <v/>
      </c>
      <c r="AY64" s="166" t="str">
        <f t="shared" si="9"/>
        <v/>
      </c>
      <c r="AZ64" s="167" t="str">
        <f t="shared" si="10"/>
        <v/>
      </c>
      <c r="BA64" s="168" t="str">
        <f t="shared" si="11"/>
        <v/>
      </c>
      <c r="BB64" s="165" t="str">
        <f>IF(M64="","",VLOOKUP(M64,'MNB árfolyam'!A:B,2,0))</f>
        <v/>
      </c>
      <c r="BC64" s="165" t="str">
        <f t="shared" si="12"/>
        <v/>
      </c>
      <c r="BD64" s="169" t="str">
        <f t="shared" si="13"/>
        <v/>
      </c>
      <c r="BE64" s="168" t="str">
        <f t="shared" si="14"/>
        <v/>
      </c>
      <c r="BF64" s="169" t="str">
        <f>IF(T64="","",VLOOKUP(T64,'MNB árfolyam'!A:B,2,0))</f>
        <v/>
      </c>
      <c r="BG64" s="169" t="str">
        <f t="shared" si="15"/>
        <v/>
      </c>
      <c r="BH64" s="169" t="str">
        <f t="shared" si="16"/>
        <v/>
      </c>
      <c r="BI64" s="169" t="str">
        <f t="shared" si="17"/>
        <v/>
      </c>
      <c r="BJ64" s="165" t="str">
        <f t="shared" si="18"/>
        <v/>
      </c>
      <c r="BK64" s="165" t="str">
        <f t="shared" si="19"/>
        <v/>
      </c>
      <c r="BL64" s="165" t="str">
        <f t="shared" si="20"/>
        <v/>
      </c>
      <c r="BM64" s="165" t="str">
        <f t="shared" si="21"/>
        <v/>
      </c>
      <c r="BN64" s="165" t="str">
        <f t="shared" si="22"/>
        <v/>
      </c>
      <c r="BO64" s="165" t="str">
        <f t="shared" si="23"/>
        <v/>
      </c>
      <c r="BP64" s="165" t="str">
        <f t="shared" si="24"/>
        <v/>
      </c>
      <c r="BQ64" s="165" t="str">
        <f t="shared" si="25"/>
        <v/>
      </c>
    </row>
    <row r="65" spans="1:69" s="32" customFormat="1" x14ac:dyDescent="0.25">
      <c r="A65" s="446"/>
      <c r="B65" s="447"/>
      <c r="C65" s="448"/>
      <c r="D65" s="448"/>
      <c r="E65" s="64"/>
      <c r="F65" s="64"/>
      <c r="G65" s="447"/>
      <c r="H65" s="449"/>
      <c r="I65" s="449"/>
      <c r="J65" s="448"/>
      <c r="K65" s="448"/>
      <c r="L65" s="64"/>
      <c r="M65" s="64"/>
      <c r="N65" s="447"/>
      <c r="O65" s="445"/>
      <c r="P65" s="445"/>
      <c r="Q65" s="448"/>
      <c r="R65" s="448"/>
      <c r="S65" s="64"/>
      <c r="T65" s="64"/>
      <c r="U65" s="447"/>
      <c r="V65" s="445"/>
      <c r="W65" s="496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W65" s="164" t="str">
        <f t="shared" si="8"/>
        <v/>
      </c>
      <c r="AX65" s="165" t="str">
        <f>IF(F65="","",VLOOKUP(F65,'MNB árfolyam'!A:B,2,0))</f>
        <v/>
      </c>
      <c r="AY65" s="166" t="str">
        <f t="shared" si="9"/>
        <v/>
      </c>
      <c r="AZ65" s="167" t="str">
        <f t="shared" si="10"/>
        <v/>
      </c>
      <c r="BA65" s="168" t="str">
        <f t="shared" si="11"/>
        <v/>
      </c>
      <c r="BB65" s="165" t="str">
        <f>IF(M65="","",VLOOKUP(M65,'MNB árfolyam'!A:B,2,0))</f>
        <v/>
      </c>
      <c r="BC65" s="165" t="str">
        <f t="shared" si="12"/>
        <v/>
      </c>
      <c r="BD65" s="169" t="str">
        <f t="shared" si="13"/>
        <v/>
      </c>
      <c r="BE65" s="168" t="str">
        <f t="shared" si="14"/>
        <v/>
      </c>
      <c r="BF65" s="169" t="str">
        <f>IF(T65="","",VLOOKUP(T65,'MNB árfolyam'!A:B,2,0))</f>
        <v/>
      </c>
      <c r="BG65" s="169" t="str">
        <f t="shared" si="15"/>
        <v/>
      </c>
      <c r="BH65" s="169" t="str">
        <f t="shared" si="16"/>
        <v/>
      </c>
      <c r="BI65" s="169" t="str">
        <f t="shared" si="17"/>
        <v/>
      </c>
      <c r="BJ65" s="165" t="str">
        <f t="shared" si="18"/>
        <v/>
      </c>
      <c r="BK65" s="165" t="str">
        <f t="shared" si="19"/>
        <v/>
      </c>
      <c r="BL65" s="165" t="str">
        <f t="shared" si="20"/>
        <v/>
      </c>
      <c r="BM65" s="165" t="str">
        <f t="shared" si="21"/>
        <v/>
      </c>
      <c r="BN65" s="165" t="str">
        <f t="shared" si="22"/>
        <v/>
      </c>
      <c r="BO65" s="165" t="str">
        <f t="shared" si="23"/>
        <v/>
      </c>
      <c r="BP65" s="165" t="str">
        <f t="shared" si="24"/>
        <v/>
      </c>
      <c r="BQ65" s="165" t="str">
        <f t="shared" si="25"/>
        <v/>
      </c>
    </row>
    <row r="66" spans="1:69" s="32" customFormat="1" x14ac:dyDescent="0.25">
      <c r="A66" s="446"/>
      <c r="B66" s="447"/>
      <c r="C66" s="448"/>
      <c r="D66" s="448"/>
      <c r="E66" s="64"/>
      <c r="F66" s="64"/>
      <c r="G66" s="447"/>
      <c r="H66" s="449"/>
      <c r="I66" s="449"/>
      <c r="J66" s="448"/>
      <c r="K66" s="448"/>
      <c r="L66" s="64"/>
      <c r="M66" s="64"/>
      <c r="N66" s="447"/>
      <c r="O66" s="445"/>
      <c r="P66" s="445"/>
      <c r="Q66" s="448"/>
      <c r="R66" s="448"/>
      <c r="S66" s="64"/>
      <c r="T66" s="64"/>
      <c r="U66" s="447"/>
      <c r="V66" s="445"/>
      <c r="W66" s="496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81"/>
      <c r="AW66" s="164" t="str">
        <f t="shared" si="8"/>
        <v/>
      </c>
      <c r="AX66" s="165" t="str">
        <f>IF(F66="","",VLOOKUP(F66,'MNB árfolyam'!A:B,2,0))</f>
        <v/>
      </c>
      <c r="AY66" s="166" t="str">
        <f t="shared" si="9"/>
        <v/>
      </c>
      <c r="AZ66" s="167" t="str">
        <f t="shared" si="10"/>
        <v/>
      </c>
      <c r="BA66" s="168" t="str">
        <f t="shared" si="11"/>
        <v/>
      </c>
      <c r="BB66" s="165" t="str">
        <f>IF(M66="","",VLOOKUP(M66,'MNB árfolyam'!A:B,2,0))</f>
        <v/>
      </c>
      <c r="BC66" s="165" t="str">
        <f t="shared" si="12"/>
        <v/>
      </c>
      <c r="BD66" s="169" t="str">
        <f t="shared" si="13"/>
        <v/>
      </c>
      <c r="BE66" s="168" t="str">
        <f t="shared" si="14"/>
        <v/>
      </c>
      <c r="BF66" s="169" t="str">
        <f>IF(T66="","",VLOOKUP(T66,'MNB árfolyam'!A:B,2,0))</f>
        <v/>
      </c>
      <c r="BG66" s="169" t="str">
        <f t="shared" si="15"/>
        <v/>
      </c>
      <c r="BH66" s="169" t="str">
        <f t="shared" si="16"/>
        <v/>
      </c>
      <c r="BI66" s="169" t="str">
        <f t="shared" si="17"/>
        <v/>
      </c>
      <c r="BJ66" s="165" t="str">
        <f t="shared" si="18"/>
        <v/>
      </c>
      <c r="BK66" s="165" t="str">
        <f t="shared" si="19"/>
        <v/>
      </c>
      <c r="BL66" s="165" t="str">
        <f t="shared" si="20"/>
        <v/>
      </c>
      <c r="BM66" s="165" t="str">
        <f t="shared" si="21"/>
        <v/>
      </c>
      <c r="BN66" s="165" t="str">
        <f t="shared" si="22"/>
        <v/>
      </c>
      <c r="BO66" s="165" t="str">
        <f t="shared" si="23"/>
        <v/>
      </c>
      <c r="BP66" s="165" t="str">
        <f t="shared" si="24"/>
        <v/>
      </c>
      <c r="BQ66" s="165" t="str">
        <f t="shared" si="25"/>
        <v/>
      </c>
    </row>
    <row r="67" spans="1:69" s="32" customFormat="1" x14ac:dyDescent="0.25">
      <c r="A67" s="446"/>
      <c r="B67" s="447"/>
      <c r="C67" s="448"/>
      <c r="D67" s="448"/>
      <c r="E67" s="64"/>
      <c r="F67" s="64"/>
      <c r="G67" s="447"/>
      <c r="H67" s="449"/>
      <c r="I67" s="449"/>
      <c r="J67" s="448"/>
      <c r="K67" s="448"/>
      <c r="L67" s="64"/>
      <c r="M67" s="64"/>
      <c r="N67" s="447"/>
      <c r="O67" s="445"/>
      <c r="P67" s="445"/>
      <c r="Q67" s="448"/>
      <c r="R67" s="448"/>
      <c r="S67" s="64"/>
      <c r="T67" s="64"/>
      <c r="U67" s="447"/>
      <c r="V67" s="445"/>
      <c r="W67" s="496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W67" s="164" t="str">
        <f t="shared" si="8"/>
        <v/>
      </c>
      <c r="AX67" s="165" t="str">
        <f>IF(F67="","",VLOOKUP(F67,'MNB árfolyam'!A:B,2,0))</f>
        <v/>
      </c>
      <c r="AY67" s="166" t="str">
        <f t="shared" si="9"/>
        <v/>
      </c>
      <c r="AZ67" s="167" t="str">
        <f t="shared" si="10"/>
        <v/>
      </c>
      <c r="BA67" s="168" t="str">
        <f t="shared" si="11"/>
        <v/>
      </c>
      <c r="BB67" s="165" t="str">
        <f>IF(M67="","",VLOOKUP(M67,'MNB árfolyam'!A:B,2,0))</f>
        <v/>
      </c>
      <c r="BC67" s="165" t="str">
        <f t="shared" si="12"/>
        <v/>
      </c>
      <c r="BD67" s="169" t="str">
        <f t="shared" si="13"/>
        <v/>
      </c>
      <c r="BE67" s="168" t="str">
        <f t="shared" si="14"/>
        <v/>
      </c>
      <c r="BF67" s="169" t="str">
        <f>IF(T67="","",VLOOKUP(T67,'MNB árfolyam'!A:B,2,0))</f>
        <v/>
      </c>
      <c r="BG67" s="169" t="str">
        <f t="shared" si="15"/>
        <v/>
      </c>
      <c r="BH67" s="169" t="str">
        <f t="shared" si="16"/>
        <v/>
      </c>
      <c r="BI67" s="169" t="str">
        <f t="shared" si="17"/>
        <v/>
      </c>
      <c r="BJ67" s="165" t="str">
        <f t="shared" si="18"/>
        <v/>
      </c>
      <c r="BK67" s="165" t="str">
        <f t="shared" si="19"/>
        <v/>
      </c>
      <c r="BL67" s="165" t="str">
        <f t="shared" si="20"/>
        <v/>
      </c>
      <c r="BM67" s="165" t="str">
        <f t="shared" si="21"/>
        <v/>
      </c>
      <c r="BN67" s="165" t="str">
        <f t="shared" si="22"/>
        <v/>
      </c>
      <c r="BO67" s="165" t="str">
        <f t="shared" si="23"/>
        <v/>
      </c>
      <c r="BP67" s="165" t="str">
        <f t="shared" si="24"/>
        <v/>
      </c>
      <c r="BQ67" s="165" t="str">
        <f t="shared" si="25"/>
        <v/>
      </c>
    </row>
    <row r="68" spans="1:69" s="32" customFormat="1" x14ac:dyDescent="0.25">
      <c r="A68" s="446"/>
      <c r="B68" s="447"/>
      <c r="C68" s="448"/>
      <c r="D68" s="448"/>
      <c r="E68" s="64"/>
      <c r="F68" s="64"/>
      <c r="G68" s="447"/>
      <c r="H68" s="449"/>
      <c r="I68" s="449"/>
      <c r="J68" s="448"/>
      <c r="K68" s="448"/>
      <c r="L68" s="64"/>
      <c r="M68" s="64"/>
      <c r="N68" s="447"/>
      <c r="O68" s="445"/>
      <c r="P68" s="445"/>
      <c r="Q68" s="448"/>
      <c r="R68" s="448"/>
      <c r="S68" s="64"/>
      <c r="T68" s="64"/>
      <c r="U68" s="447"/>
      <c r="V68" s="445"/>
      <c r="W68" s="496"/>
      <c r="X68" s="181"/>
      <c r="Y68" s="181"/>
      <c r="Z68" s="181"/>
      <c r="AA68" s="181"/>
      <c r="AB68" s="181"/>
      <c r="AC68" s="181"/>
      <c r="AD68" s="181"/>
      <c r="AE68" s="181"/>
      <c r="AF68" s="181"/>
      <c r="AG68" s="181"/>
      <c r="AH68" s="181"/>
      <c r="AW68" s="164" t="str">
        <f t="shared" si="8"/>
        <v/>
      </c>
      <c r="AX68" s="165" t="str">
        <f>IF(F68="","",VLOOKUP(F68,'MNB árfolyam'!A:B,2,0))</f>
        <v/>
      </c>
      <c r="AY68" s="166" t="str">
        <f t="shared" si="9"/>
        <v/>
      </c>
      <c r="AZ68" s="167" t="str">
        <f t="shared" si="10"/>
        <v/>
      </c>
      <c r="BA68" s="168" t="str">
        <f t="shared" si="11"/>
        <v/>
      </c>
      <c r="BB68" s="165" t="str">
        <f>IF(M68="","",VLOOKUP(M68,'MNB árfolyam'!A:B,2,0))</f>
        <v/>
      </c>
      <c r="BC68" s="165" t="str">
        <f t="shared" si="12"/>
        <v/>
      </c>
      <c r="BD68" s="169" t="str">
        <f t="shared" si="13"/>
        <v/>
      </c>
      <c r="BE68" s="168" t="str">
        <f t="shared" si="14"/>
        <v/>
      </c>
      <c r="BF68" s="169" t="str">
        <f>IF(T68="","",VLOOKUP(T68,'MNB árfolyam'!A:B,2,0))</f>
        <v/>
      </c>
      <c r="BG68" s="169" t="str">
        <f t="shared" si="15"/>
        <v/>
      </c>
      <c r="BH68" s="169" t="str">
        <f t="shared" si="16"/>
        <v/>
      </c>
      <c r="BI68" s="169" t="str">
        <f t="shared" si="17"/>
        <v/>
      </c>
      <c r="BJ68" s="165" t="str">
        <f t="shared" si="18"/>
        <v/>
      </c>
      <c r="BK68" s="165" t="str">
        <f t="shared" si="19"/>
        <v/>
      </c>
      <c r="BL68" s="165" t="str">
        <f t="shared" si="20"/>
        <v/>
      </c>
      <c r="BM68" s="165" t="str">
        <f t="shared" si="21"/>
        <v/>
      </c>
      <c r="BN68" s="165" t="str">
        <f t="shared" si="22"/>
        <v/>
      </c>
      <c r="BO68" s="165" t="str">
        <f t="shared" si="23"/>
        <v/>
      </c>
      <c r="BP68" s="165" t="str">
        <f t="shared" si="24"/>
        <v/>
      </c>
      <c r="BQ68" s="165" t="str">
        <f t="shared" si="25"/>
        <v/>
      </c>
    </row>
    <row r="69" spans="1:69" s="32" customFormat="1" x14ac:dyDescent="0.25">
      <c r="A69" s="446"/>
      <c r="B69" s="447"/>
      <c r="C69" s="448"/>
      <c r="D69" s="448"/>
      <c r="E69" s="64"/>
      <c r="F69" s="64"/>
      <c r="G69" s="447"/>
      <c r="H69" s="449"/>
      <c r="I69" s="449"/>
      <c r="J69" s="448"/>
      <c r="K69" s="448"/>
      <c r="L69" s="64"/>
      <c r="M69" s="64"/>
      <c r="N69" s="447"/>
      <c r="O69" s="445"/>
      <c r="P69" s="445"/>
      <c r="Q69" s="448"/>
      <c r="R69" s="448"/>
      <c r="S69" s="64"/>
      <c r="T69" s="64"/>
      <c r="U69" s="447"/>
      <c r="V69" s="445"/>
      <c r="W69" s="496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181"/>
      <c r="AW69" s="164" t="str">
        <f t="shared" si="8"/>
        <v/>
      </c>
      <c r="AX69" s="165" t="str">
        <f>IF(F69="","",VLOOKUP(F69,'MNB árfolyam'!A:B,2,0))</f>
        <v/>
      </c>
      <c r="AY69" s="166" t="str">
        <f t="shared" si="9"/>
        <v/>
      </c>
      <c r="AZ69" s="167" t="str">
        <f t="shared" si="10"/>
        <v/>
      </c>
      <c r="BA69" s="168" t="str">
        <f t="shared" si="11"/>
        <v/>
      </c>
      <c r="BB69" s="165" t="str">
        <f>IF(M69="","",VLOOKUP(M69,'MNB árfolyam'!A:B,2,0))</f>
        <v/>
      </c>
      <c r="BC69" s="165" t="str">
        <f t="shared" si="12"/>
        <v/>
      </c>
      <c r="BD69" s="169" t="str">
        <f t="shared" si="13"/>
        <v/>
      </c>
      <c r="BE69" s="168" t="str">
        <f t="shared" si="14"/>
        <v/>
      </c>
      <c r="BF69" s="169" t="str">
        <f>IF(T69="","",VLOOKUP(T69,'MNB árfolyam'!A:B,2,0))</f>
        <v/>
      </c>
      <c r="BG69" s="169" t="str">
        <f t="shared" si="15"/>
        <v/>
      </c>
      <c r="BH69" s="169" t="str">
        <f t="shared" si="16"/>
        <v/>
      </c>
      <c r="BI69" s="169" t="str">
        <f t="shared" si="17"/>
        <v/>
      </c>
      <c r="BJ69" s="165" t="str">
        <f t="shared" si="18"/>
        <v/>
      </c>
      <c r="BK69" s="165" t="str">
        <f t="shared" si="19"/>
        <v/>
      </c>
      <c r="BL69" s="165" t="str">
        <f t="shared" si="20"/>
        <v/>
      </c>
      <c r="BM69" s="165" t="str">
        <f t="shared" si="21"/>
        <v/>
      </c>
      <c r="BN69" s="165" t="str">
        <f t="shared" si="22"/>
        <v/>
      </c>
      <c r="BO69" s="165" t="str">
        <f t="shared" si="23"/>
        <v/>
      </c>
      <c r="BP69" s="165" t="str">
        <f t="shared" si="24"/>
        <v/>
      </c>
      <c r="BQ69" s="165" t="str">
        <f t="shared" si="25"/>
        <v/>
      </c>
    </row>
    <row r="70" spans="1:69" s="32" customFormat="1" x14ac:dyDescent="0.25">
      <c r="A70" s="446"/>
      <c r="B70" s="447"/>
      <c r="C70" s="448"/>
      <c r="D70" s="448"/>
      <c r="E70" s="64"/>
      <c r="F70" s="64"/>
      <c r="G70" s="447"/>
      <c r="H70" s="449"/>
      <c r="I70" s="449"/>
      <c r="J70" s="448"/>
      <c r="K70" s="448"/>
      <c r="L70" s="64"/>
      <c r="M70" s="64"/>
      <c r="N70" s="447"/>
      <c r="O70" s="445"/>
      <c r="P70" s="445"/>
      <c r="Q70" s="448"/>
      <c r="R70" s="448"/>
      <c r="S70" s="64"/>
      <c r="T70" s="64"/>
      <c r="U70" s="447"/>
      <c r="V70" s="445"/>
      <c r="W70" s="496"/>
      <c r="X70" s="181"/>
      <c r="Y70" s="181"/>
      <c r="Z70" s="181"/>
      <c r="AA70" s="181"/>
      <c r="AB70" s="181"/>
      <c r="AC70" s="181"/>
      <c r="AD70" s="181"/>
      <c r="AE70" s="181"/>
      <c r="AF70" s="181"/>
      <c r="AG70" s="181"/>
      <c r="AH70" s="181"/>
      <c r="AW70" s="164" t="str">
        <f t="shared" si="8"/>
        <v/>
      </c>
      <c r="AX70" s="165" t="str">
        <f>IF(F70="","",VLOOKUP(F70,'MNB árfolyam'!A:B,2,0))</f>
        <v/>
      </c>
      <c r="AY70" s="166" t="str">
        <f t="shared" si="9"/>
        <v/>
      </c>
      <c r="AZ70" s="167" t="str">
        <f t="shared" si="10"/>
        <v/>
      </c>
      <c r="BA70" s="168" t="str">
        <f t="shared" si="11"/>
        <v/>
      </c>
      <c r="BB70" s="165" t="str">
        <f>IF(M70="","",VLOOKUP(M70,'MNB árfolyam'!A:B,2,0))</f>
        <v/>
      </c>
      <c r="BC70" s="165" t="str">
        <f t="shared" si="12"/>
        <v/>
      </c>
      <c r="BD70" s="169" t="str">
        <f t="shared" si="13"/>
        <v/>
      </c>
      <c r="BE70" s="168" t="str">
        <f t="shared" si="14"/>
        <v/>
      </c>
      <c r="BF70" s="169" t="str">
        <f>IF(T70="","",VLOOKUP(T70,'MNB árfolyam'!A:B,2,0))</f>
        <v/>
      </c>
      <c r="BG70" s="169" t="str">
        <f t="shared" si="15"/>
        <v/>
      </c>
      <c r="BH70" s="169" t="str">
        <f t="shared" si="16"/>
        <v/>
      </c>
      <c r="BI70" s="169" t="str">
        <f t="shared" si="17"/>
        <v/>
      </c>
      <c r="BJ70" s="165" t="str">
        <f t="shared" si="18"/>
        <v/>
      </c>
      <c r="BK70" s="165" t="str">
        <f t="shared" si="19"/>
        <v/>
      </c>
      <c r="BL70" s="165" t="str">
        <f t="shared" si="20"/>
        <v/>
      </c>
      <c r="BM70" s="165" t="str">
        <f t="shared" si="21"/>
        <v/>
      </c>
      <c r="BN70" s="165" t="str">
        <f t="shared" si="22"/>
        <v/>
      </c>
      <c r="BO70" s="165" t="str">
        <f t="shared" si="23"/>
        <v/>
      </c>
      <c r="BP70" s="165" t="str">
        <f t="shared" si="24"/>
        <v/>
      </c>
      <c r="BQ70" s="165" t="str">
        <f t="shared" si="25"/>
        <v/>
      </c>
    </row>
    <row r="71" spans="1:69" s="32" customFormat="1" x14ac:dyDescent="0.25">
      <c r="A71" s="446"/>
      <c r="B71" s="447"/>
      <c r="C71" s="448"/>
      <c r="D71" s="448"/>
      <c r="E71" s="64"/>
      <c r="F71" s="64"/>
      <c r="G71" s="447"/>
      <c r="H71" s="449"/>
      <c r="I71" s="449"/>
      <c r="J71" s="448"/>
      <c r="K71" s="448"/>
      <c r="L71" s="64"/>
      <c r="M71" s="64"/>
      <c r="N71" s="447"/>
      <c r="O71" s="445"/>
      <c r="P71" s="445"/>
      <c r="Q71" s="448"/>
      <c r="R71" s="448"/>
      <c r="S71" s="64"/>
      <c r="T71" s="64"/>
      <c r="U71" s="447"/>
      <c r="V71" s="445"/>
      <c r="W71" s="496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1"/>
      <c r="AW71" s="164" t="str">
        <f t="shared" si="8"/>
        <v/>
      </c>
      <c r="AX71" s="165" t="str">
        <f>IF(F71="","",VLOOKUP(F71,'MNB árfolyam'!A:B,2,0))</f>
        <v/>
      </c>
      <c r="AY71" s="166" t="str">
        <f t="shared" si="9"/>
        <v/>
      </c>
      <c r="AZ71" s="167" t="str">
        <f t="shared" si="10"/>
        <v/>
      </c>
      <c r="BA71" s="168" t="str">
        <f t="shared" si="11"/>
        <v/>
      </c>
      <c r="BB71" s="165" t="str">
        <f>IF(M71="","",VLOOKUP(M71,'MNB árfolyam'!A:B,2,0))</f>
        <v/>
      </c>
      <c r="BC71" s="165" t="str">
        <f t="shared" si="12"/>
        <v/>
      </c>
      <c r="BD71" s="169" t="str">
        <f t="shared" si="13"/>
        <v/>
      </c>
      <c r="BE71" s="168" t="str">
        <f t="shared" si="14"/>
        <v/>
      </c>
      <c r="BF71" s="169" t="str">
        <f>IF(T71="","",VLOOKUP(T71,'MNB árfolyam'!A:B,2,0))</f>
        <v/>
      </c>
      <c r="BG71" s="169" t="str">
        <f t="shared" si="15"/>
        <v/>
      </c>
      <c r="BH71" s="169" t="str">
        <f t="shared" si="16"/>
        <v/>
      </c>
      <c r="BI71" s="169" t="str">
        <f t="shared" si="17"/>
        <v/>
      </c>
      <c r="BJ71" s="165" t="str">
        <f t="shared" si="18"/>
        <v/>
      </c>
      <c r="BK71" s="165" t="str">
        <f t="shared" si="19"/>
        <v/>
      </c>
      <c r="BL71" s="165" t="str">
        <f t="shared" si="20"/>
        <v/>
      </c>
      <c r="BM71" s="165" t="str">
        <f t="shared" si="21"/>
        <v/>
      </c>
      <c r="BN71" s="165" t="str">
        <f t="shared" si="22"/>
        <v/>
      </c>
      <c r="BO71" s="165" t="str">
        <f t="shared" si="23"/>
        <v/>
      </c>
      <c r="BP71" s="165" t="str">
        <f t="shared" si="24"/>
        <v/>
      </c>
      <c r="BQ71" s="165" t="str">
        <f t="shared" si="25"/>
        <v/>
      </c>
    </row>
    <row r="72" spans="1:69" s="32" customFormat="1" x14ac:dyDescent="0.25">
      <c r="A72" s="446"/>
      <c r="B72" s="447"/>
      <c r="C72" s="448"/>
      <c r="D72" s="448"/>
      <c r="E72" s="64"/>
      <c r="F72" s="64"/>
      <c r="G72" s="447"/>
      <c r="H72" s="449"/>
      <c r="I72" s="449"/>
      <c r="J72" s="448"/>
      <c r="K72" s="448"/>
      <c r="L72" s="64"/>
      <c r="M72" s="64"/>
      <c r="N72" s="447"/>
      <c r="O72" s="445"/>
      <c r="P72" s="445"/>
      <c r="Q72" s="448"/>
      <c r="R72" s="448"/>
      <c r="S72" s="64"/>
      <c r="T72" s="64"/>
      <c r="U72" s="447"/>
      <c r="V72" s="445"/>
      <c r="W72" s="496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W72" s="164" t="str">
        <f t="shared" si="8"/>
        <v/>
      </c>
      <c r="AX72" s="165" t="str">
        <f>IF(F72="","",VLOOKUP(F72,'MNB árfolyam'!A:B,2,0))</f>
        <v/>
      </c>
      <c r="AY72" s="166" t="str">
        <f t="shared" si="9"/>
        <v/>
      </c>
      <c r="AZ72" s="167" t="str">
        <f t="shared" si="10"/>
        <v/>
      </c>
      <c r="BA72" s="168" t="str">
        <f t="shared" si="11"/>
        <v/>
      </c>
      <c r="BB72" s="165" t="str">
        <f>IF(M72="","",VLOOKUP(M72,'MNB árfolyam'!A:B,2,0))</f>
        <v/>
      </c>
      <c r="BC72" s="165" t="str">
        <f t="shared" si="12"/>
        <v/>
      </c>
      <c r="BD72" s="169" t="str">
        <f t="shared" si="13"/>
        <v/>
      </c>
      <c r="BE72" s="168" t="str">
        <f t="shared" si="14"/>
        <v/>
      </c>
      <c r="BF72" s="169" t="str">
        <f>IF(T72="","",VLOOKUP(T72,'MNB árfolyam'!A:B,2,0))</f>
        <v/>
      </c>
      <c r="BG72" s="169" t="str">
        <f t="shared" si="15"/>
        <v/>
      </c>
      <c r="BH72" s="169" t="str">
        <f t="shared" si="16"/>
        <v/>
      </c>
      <c r="BI72" s="169" t="str">
        <f t="shared" si="17"/>
        <v/>
      </c>
      <c r="BJ72" s="165" t="str">
        <f t="shared" si="18"/>
        <v/>
      </c>
      <c r="BK72" s="165" t="str">
        <f t="shared" si="19"/>
        <v/>
      </c>
      <c r="BL72" s="165" t="str">
        <f t="shared" si="20"/>
        <v/>
      </c>
      <c r="BM72" s="165" t="str">
        <f t="shared" si="21"/>
        <v/>
      </c>
      <c r="BN72" s="165" t="str">
        <f t="shared" si="22"/>
        <v/>
      </c>
      <c r="BO72" s="165" t="str">
        <f t="shared" si="23"/>
        <v/>
      </c>
      <c r="BP72" s="165" t="str">
        <f t="shared" si="24"/>
        <v/>
      </c>
      <c r="BQ72" s="165" t="str">
        <f t="shared" si="25"/>
        <v/>
      </c>
    </row>
    <row r="73" spans="1:69" s="32" customFormat="1" x14ac:dyDescent="0.25">
      <c r="A73" s="446"/>
      <c r="B73" s="447"/>
      <c r="C73" s="448"/>
      <c r="D73" s="448"/>
      <c r="E73" s="64"/>
      <c r="F73" s="64"/>
      <c r="G73" s="447"/>
      <c r="H73" s="449"/>
      <c r="I73" s="449"/>
      <c r="J73" s="448"/>
      <c r="K73" s="448"/>
      <c r="L73" s="64"/>
      <c r="M73" s="64"/>
      <c r="N73" s="447"/>
      <c r="O73" s="445"/>
      <c r="P73" s="445"/>
      <c r="Q73" s="448"/>
      <c r="R73" s="448"/>
      <c r="S73" s="64"/>
      <c r="T73" s="64"/>
      <c r="U73" s="447"/>
      <c r="V73" s="445"/>
      <c r="W73" s="496"/>
      <c r="X73" s="181"/>
      <c r="Y73" s="181"/>
      <c r="Z73" s="181"/>
      <c r="AA73" s="181"/>
      <c r="AB73" s="181"/>
      <c r="AC73" s="181"/>
      <c r="AD73" s="181"/>
      <c r="AE73" s="181"/>
      <c r="AF73" s="181"/>
      <c r="AG73" s="181"/>
      <c r="AH73" s="181"/>
      <c r="AW73" s="164" t="str">
        <f t="shared" si="8"/>
        <v/>
      </c>
      <c r="AX73" s="165" t="str">
        <f>IF(F73="","",VLOOKUP(F73,'MNB árfolyam'!A:B,2,0))</f>
        <v/>
      </c>
      <c r="AY73" s="166" t="str">
        <f t="shared" si="9"/>
        <v/>
      </c>
      <c r="AZ73" s="167" t="str">
        <f t="shared" si="10"/>
        <v/>
      </c>
      <c r="BA73" s="168" t="str">
        <f t="shared" si="11"/>
        <v/>
      </c>
      <c r="BB73" s="165" t="str">
        <f>IF(M73="","",VLOOKUP(M73,'MNB árfolyam'!A:B,2,0))</f>
        <v/>
      </c>
      <c r="BC73" s="165" t="str">
        <f t="shared" si="12"/>
        <v/>
      </c>
      <c r="BD73" s="169" t="str">
        <f t="shared" si="13"/>
        <v/>
      </c>
      <c r="BE73" s="168" t="str">
        <f t="shared" si="14"/>
        <v/>
      </c>
      <c r="BF73" s="169" t="str">
        <f>IF(T73="","",VLOOKUP(T73,'MNB árfolyam'!A:B,2,0))</f>
        <v/>
      </c>
      <c r="BG73" s="169" t="str">
        <f t="shared" si="15"/>
        <v/>
      </c>
      <c r="BH73" s="169" t="str">
        <f t="shared" si="16"/>
        <v/>
      </c>
      <c r="BI73" s="169" t="str">
        <f t="shared" si="17"/>
        <v/>
      </c>
      <c r="BJ73" s="165" t="str">
        <f t="shared" si="18"/>
        <v/>
      </c>
      <c r="BK73" s="165" t="str">
        <f t="shared" si="19"/>
        <v/>
      </c>
      <c r="BL73" s="165" t="str">
        <f t="shared" si="20"/>
        <v/>
      </c>
      <c r="BM73" s="165" t="str">
        <f t="shared" si="21"/>
        <v/>
      </c>
      <c r="BN73" s="165" t="str">
        <f t="shared" si="22"/>
        <v/>
      </c>
      <c r="BO73" s="165" t="str">
        <f t="shared" si="23"/>
        <v/>
      </c>
      <c r="BP73" s="165" t="str">
        <f t="shared" si="24"/>
        <v/>
      </c>
      <c r="BQ73" s="165" t="str">
        <f t="shared" si="25"/>
        <v/>
      </c>
    </row>
    <row r="74" spans="1:69" s="32" customFormat="1" x14ac:dyDescent="0.25">
      <c r="A74" s="446"/>
      <c r="B74" s="447"/>
      <c r="C74" s="448"/>
      <c r="D74" s="448"/>
      <c r="E74" s="64"/>
      <c r="F74" s="64"/>
      <c r="G74" s="447"/>
      <c r="H74" s="449"/>
      <c r="I74" s="449"/>
      <c r="J74" s="448"/>
      <c r="K74" s="448"/>
      <c r="L74" s="64"/>
      <c r="M74" s="64"/>
      <c r="N74" s="447"/>
      <c r="O74" s="445"/>
      <c r="P74" s="445"/>
      <c r="Q74" s="448"/>
      <c r="R74" s="448"/>
      <c r="S74" s="64"/>
      <c r="T74" s="64"/>
      <c r="U74" s="447"/>
      <c r="V74" s="445"/>
      <c r="W74" s="496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W74" s="164" t="str">
        <f t="shared" si="8"/>
        <v/>
      </c>
      <c r="AX74" s="165" t="str">
        <f>IF(F74="","",VLOOKUP(F74,'MNB árfolyam'!A:B,2,0))</f>
        <v/>
      </c>
      <c r="AY74" s="166" t="str">
        <f t="shared" si="9"/>
        <v/>
      </c>
      <c r="AZ74" s="167" t="str">
        <f t="shared" si="10"/>
        <v/>
      </c>
      <c r="BA74" s="168" t="str">
        <f t="shared" si="11"/>
        <v/>
      </c>
      <c r="BB74" s="165" t="str">
        <f>IF(M74="","",VLOOKUP(M74,'MNB árfolyam'!A:B,2,0))</f>
        <v/>
      </c>
      <c r="BC74" s="165" t="str">
        <f t="shared" si="12"/>
        <v/>
      </c>
      <c r="BD74" s="169" t="str">
        <f t="shared" si="13"/>
        <v/>
      </c>
      <c r="BE74" s="168" t="str">
        <f t="shared" si="14"/>
        <v/>
      </c>
      <c r="BF74" s="169" t="str">
        <f>IF(T74="","",VLOOKUP(T74,'MNB árfolyam'!A:B,2,0))</f>
        <v/>
      </c>
      <c r="BG74" s="169" t="str">
        <f t="shared" si="15"/>
        <v/>
      </c>
      <c r="BH74" s="169" t="str">
        <f t="shared" si="16"/>
        <v/>
      </c>
      <c r="BI74" s="169" t="str">
        <f t="shared" si="17"/>
        <v/>
      </c>
      <c r="BJ74" s="165" t="str">
        <f t="shared" si="18"/>
        <v/>
      </c>
      <c r="BK74" s="165" t="str">
        <f t="shared" si="19"/>
        <v/>
      </c>
      <c r="BL74" s="165" t="str">
        <f t="shared" si="20"/>
        <v/>
      </c>
      <c r="BM74" s="165" t="str">
        <f t="shared" si="21"/>
        <v/>
      </c>
      <c r="BN74" s="165" t="str">
        <f t="shared" si="22"/>
        <v/>
      </c>
      <c r="BO74" s="165" t="str">
        <f t="shared" si="23"/>
        <v/>
      </c>
      <c r="BP74" s="165" t="str">
        <f t="shared" si="24"/>
        <v/>
      </c>
      <c r="BQ74" s="165" t="str">
        <f t="shared" si="25"/>
        <v/>
      </c>
    </row>
    <row r="75" spans="1:69" s="32" customFormat="1" x14ac:dyDescent="0.25">
      <c r="A75" s="446"/>
      <c r="B75" s="447"/>
      <c r="C75" s="448"/>
      <c r="D75" s="448"/>
      <c r="E75" s="64"/>
      <c r="F75" s="64"/>
      <c r="G75" s="447"/>
      <c r="H75" s="449"/>
      <c r="I75" s="449"/>
      <c r="J75" s="448"/>
      <c r="K75" s="448"/>
      <c r="L75" s="64"/>
      <c r="M75" s="64"/>
      <c r="N75" s="447"/>
      <c r="O75" s="445"/>
      <c r="P75" s="445"/>
      <c r="Q75" s="448"/>
      <c r="R75" s="448"/>
      <c r="S75" s="64"/>
      <c r="T75" s="64"/>
      <c r="U75" s="447"/>
      <c r="V75" s="445"/>
      <c r="W75" s="496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W75" s="164" t="str">
        <f t="shared" si="8"/>
        <v/>
      </c>
      <c r="AX75" s="165" t="str">
        <f>IF(F75="","",VLOOKUP(F75,'MNB árfolyam'!A:B,2,0))</f>
        <v/>
      </c>
      <c r="AY75" s="166" t="str">
        <f t="shared" si="9"/>
        <v/>
      </c>
      <c r="AZ75" s="167" t="str">
        <f t="shared" si="10"/>
        <v/>
      </c>
      <c r="BA75" s="168" t="str">
        <f t="shared" si="11"/>
        <v/>
      </c>
      <c r="BB75" s="165" t="str">
        <f>IF(M75="","",VLOOKUP(M75,'MNB árfolyam'!A:B,2,0))</f>
        <v/>
      </c>
      <c r="BC75" s="165" t="str">
        <f t="shared" si="12"/>
        <v/>
      </c>
      <c r="BD75" s="169" t="str">
        <f t="shared" si="13"/>
        <v/>
      </c>
      <c r="BE75" s="168" t="str">
        <f t="shared" si="14"/>
        <v/>
      </c>
      <c r="BF75" s="169" t="str">
        <f>IF(T75="","",VLOOKUP(T75,'MNB árfolyam'!A:B,2,0))</f>
        <v/>
      </c>
      <c r="BG75" s="169" t="str">
        <f t="shared" si="15"/>
        <v/>
      </c>
      <c r="BH75" s="169" t="str">
        <f t="shared" si="16"/>
        <v/>
      </c>
      <c r="BI75" s="169" t="str">
        <f t="shared" si="17"/>
        <v/>
      </c>
      <c r="BJ75" s="165" t="str">
        <f t="shared" si="18"/>
        <v/>
      </c>
      <c r="BK75" s="165" t="str">
        <f t="shared" si="19"/>
        <v/>
      </c>
      <c r="BL75" s="165" t="str">
        <f t="shared" si="20"/>
        <v/>
      </c>
      <c r="BM75" s="165" t="str">
        <f t="shared" si="21"/>
        <v/>
      </c>
      <c r="BN75" s="165" t="str">
        <f t="shared" si="22"/>
        <v/>
      </c>
      <c r="BO75" s="165" t="str">
        <f t="shared" si="23"/>
        <v/>
      </c>
      <c r="BP75" s="165" t="str">
        <f t="shared" si="24"/>
        <v/>
      </c>
      <c r="BQ75" s="165" t="str">
        <f t="shared" si="25"/>
        <v/>
      </c>
    </row>
    <row r="76" spans="1:69" s="32" customFormat="1" x14ac:dyDescent="0.25">
      <c r="A76" s="446"/>
      <c r="B76" s="447"/>
      <c r="C76" s="448"/>
      <c r="D76" s="448"/>
      <c r="E76" s="64"/>
      <c r="F76" s="64"/>
      <c r="G76" s="447"/>
      <c r="H76" s="449"/>
      <c r="I76" s="449"/>
      <c r="J76" s="448"/>
      <c r="K76" s="448"/>
      <c r="L76" s="64"/>
      <c r="M76" s="64"/>
      <c r="N76" s="447"/>
      <c r="O76" s="445"/>
      <c r="P76" s="445"/>
      <c r="Q76" s="448"/>
      <c r="R76" s="448"/>
      <c r="S76" s="64"/>
      <c r="T76" s="64"/>
      <c r="U76" s="447"/>
      <c r="V76" s="445"/>
      <c r="W76" s="496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W76" s="164" t="str">
        <f t="shared" si="8"/>
        <v/>
      </c>
      <c r="AX76" s="165" t="str">
        <f>IF(F76="","",VLOOKUP(F76,'MNB árfolyam'!A:B,2,0))</f>
        <v/>
      </c>
      <c r="AY76" s="166" t="str">
        <f t="shared" si="9"/>
        <v/>
      </c>
      <c r="AZ76" s="167" t="str">
        <f t="shared" si="10"/>
        <v/>
      </c>
      <c r="BA76" s="168" t="str">
        <f t="shared" si="11"/>
        <v/>
      </c>
      <c r="BB76" s="165" t="str">
        <f>IF(M76="","",VLOOKUP(M76,'MNB árfolyam'!A:B,2,0))</f>
        <v/>
      </c>
      <c r="BC76" s="165" t="str">
        <f t="shared" si="12"/>
        <v/>
      </c>
      <c r="BD76" s="169" t="str">
        <f t="shared" si="13"/>
        <v/>
      </c>
      <c r="BE76" s="168" t="str">
        <f t="shared" si="14"/>
        <v/>
      </c>
      <c r="BF76" s="169" t="str">
        <f>IF(T76="","",VLOOKUP(T76,'MNB árfolyam'!A:B,2,0))</f>
        <v/>
      </c>
      <c r="BG76" s="169" t="str">
        <f t="shared" si="15"/>
        <v/>
      </c>
      <c r="BH76" s="169" t="str">
        <f t="shared" si="16"/>
        <v/>
      </c>
      <c r="BI76" s="169" t="str">
        <f t="shared" si="17"/>
        <v/>
      </c>
      <c r="BJ76" s="165" t="str">
        <f t="shared" si="18"/>
        <v/>
      </c>
      <c r="BK76" s="165" t="str">
        <f t="shared" si="19"/>
        <v/>
      </c>
      <c r="BL76" s="165" t="str">
        <f t="shared" si="20"/>
        <v/>
      </c>
      <c r="BM76" s="165" t="str">
        <f t="shared" si="21"/>
        <v/>
      </c>
      <c r="BN76" s="165" t="str">
        <f t="shared" si="22"/>
        <v/>
      </c>
      <c r="BO76" s="165" t="str">
        <f t="shared" si="23"/>
        <v/>
      </c>
      <c r="BP76" s="165" t="str">
        <f t="shared" si="24"/>
        <v/>
      </c>
      <c r="BQ76" s="165" t="str">
        <f t="shared" si="25"/>
        <v/>
      </c>
    </row>
    <row r="77" spans="1:69" s="32" customFormat="1" x14ac:dyDescent="0.25">
      <c r="A77" s="446"/>
      <c r="B77" s="447"/>
      <c r="C77" s="448"/>
      <c r="D77" s="448"/>
      <c r="E77" s="64"/>
      <c r="F77" s="64"/>
      <c r="G77" s="447"/>
      <c r="H77" s="449"/>
      <c r="I77" s="449"/>
      <c r="J77" s="448"/>
      <c r="K77" s="448"/>
      <c r="L77" s="64"/>
      <c r="M77" s="64"/>
      <c r="N77" s="447"/>
      <c r="O77" s="445"/>
      <c r="P77" s="445"/>
      <c r="Q77" s="448"/>
      <c r="R77" s="448"/>
      <c r="S77" s="64"/>
      <c r="T77" s="64"/>
      <c r="U77" s="447"/>
      <c r="V77" s="445"/>
      <c r="W77" s="496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W77" s="164" t="str">
        <f t="shared" si="8"/>
        <v/>
      </c>
      <c r="AX77" s="165" t="str">
        <f>IF(F77="","",VLOOKUP(F77,'MNB árfolyam'!A:B,2,0))</f>
        <v/>
      </c>
      <c r="AY77" s="166" t="str">
        <f t="shared" si="9"/>
        <v/>
      </c>
      <c r="AZ77" s="167" t="str">
        <f t="shared" si="10"/>
        <v/>
      </c>
      <c r="BA77" s="168" t="str">
        <f t="shared" si="11"/>
        <v/>
      </c>
      <c r="BB77" s="165" t="str">
        <f>IF(M77="","",VLOOKUP(M77,'MNB árfolyam'!A:B,2,0))</f>
        <v/>
      </c>
      <c r="BC77" s="165" t="str">
        <f t="shared" si="12"/>
        <v/>
      </c>
      <c r="BD77" s="169" t="str">
        <f t="shared" si="13"/>
        <v/>
      </c>
      <c r="BE77" s="168" t="str">
        <f t="shared" si="14"/>
        <v/>
      </c>
      <c r="BF77" s="169" t="str">
        <f>IF(T77="","",VLOOKUP(T77,'MNB árfolyam'!A:B,2,0))</f>
        <v/>
      </c>
      <c r="BG77" s="169" t="str">
        <f t="shared" si="15"/>
        <v/>
      </c>
      <c r="BH77" s="169" t="str">
        <f t="shared" si="16"/>
        <v/>
      </c>
      <c r="BI77" s="169" t="str">
        <f t="shared" si="17"/>
        <v/>
      </c>
      <c r="BJ77" s="165" t="str">
        <f t="shared" si="18"/>
        <v/>
      </c>
      <c r="BK77" s="165" t="str">
        <f t="shared" si="19"/>
        <v/>
      </c>
      <c r="BL77" s="165" t="str">
        <f t="shared" si="20"/>
        <v/>
      </c>
      <c r="BM77" s="165" t="str">
        <f t="shared" si="21"/>
        <v/>
      </c>
      <c r="BN77" s="165" t="str">
        <f t="shared" si="22"/>
        <v/>
      </c>
      <c r="BO77" s="165" t="str">
        <f t="shared" si="23"/>
        <v/>
      </c>
      <c r="BP77" s="165" t="str">
        <f t="shared" si="24"/>
        <v/>
      </c>
      <c r="BQ77" s="165" t="str">
        <f t="shared" si="25"/>
        <v/>
      </c>
    </row>
    <row r="78" spans="1:69" s="32" customFormat="1" x14ac:dyDescent="0.25">
      <c r="A78" s="446"/>
      <c r="B78" s="447"/>
      <c r="C78" s="448"/>
      <c r="D78" s="448"/>
      <c r="E78" s="64"/>
      <c r="F78" s="64"/>
      <c r="G78" s="447"/>
      <c r="H78" s="449"/>
      <c r="I78" s="449"/>
      <c r="J78" s="448"/>
      <c r="K78" s="448"/>
      <c r="L78" s="64"/>
      <c r="M78" s="64"/>
      <c r="N78" s="447"/>
      <c r="O78" s="445"/>
      <c r="P78" s="445"/>
      <c r="Q78" s="448"/>
      <c r="R78" s="448"/>
      <c r="S78" s="64"/>
      <c r="T78" s="64"/>
      <c r="U78" s="447"/>
      <c r="V78" s="445"/>
      <c r="W78" s="496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W78" s="164" t="str">
        <f t="shared" si="8"/>
        <v/>
      </c>
      <c r="AX78" s="165" t="str">
        <f>IF(F78="","",VLOOKUP(F78,'MNB árfolyam'!A:B,2,0))</f>
        <v/>
      </c>
      <c r="AY78" s="166" t="str">
        <f t="shared" si="9"/>
        <v/>
      </c>
      <c r="AZ78" s="167" t="str">
        <f t="shared" si="10"/>
        <v/>
      </c>
      <c r="BA78" s="168" t="str">
        <f t="shared" si="11"/>
        <v/>
      </c>
      <c r="BB78" s="165" t="str">
        <f>IF(M78="","",VLOOKUP(M78,'MNB árfolyam'!A:B,2,0))</f>
        <v/>
      </c>
      <c r="BC78" s="165" t="str">
        <f t="shared" si="12"/>
        <v/>
      </c>
      <c r="BD78" s="169" t="str">
        <f t="shared" si="13"/>
        <v/>
      </c>
      <c r="BE78" s="168" t="str">
        <f t="shared" si="14"/>
        <v/>
      </c>
      <c r="BF78" s="169" t="str">
        <f>IF(T78="","",VLOOKUP(T78,'MNB árfolyam'!A:B,2,0))</f>
        <v/>
      </c>
      <c r="BG78" s="169" t="str">
        <f t="shared" si="15"/>
        <v/>
      </c>
      <c r="BH78" s="169" t="str">
        <f t="shared" si="16"/>
        <v/>
      </c>
      <c r="BI78" s="169" t="str">
        <f t="shared" si="17"/>
        <v/>
      </c>
      <c r="BJ78" s="165" t="str">
        <f t="shared" si="18"/>
        <v/>
      </c>
      <c r="BK78" s="165" t="str">
        <f t="shared" si="19"/>
        <v/>
      </c>
      <c r="BL78" s="165" t="str">
        <f t="shared" si="20"/>
        <v/>
      </c>
      <c r="BM78" s="165" t="str">
        <f t="shared" si="21"/>
        <v/>
      </c>
      <c r="BN78" s="165" t="str">
        <f t="shared" si="22"/>
        <v/>
      </c>
      <c r="BO78" s="165" t="str">
        <f t="shared" si="23"/>
        <v/>
      </c>
      <c r="BP78" s="165" t="str">
        <f t="shared" si="24"/>
        <v/>
      </c>
      <c r="BQ78" s="165" t="str">
        <f t="shared" si="25"/>
        <v/>
      </c>
    </row>
    <row r="79" spans="1:69" s="32" customFormat="1" x14ac:dyDescent="0.25">
      <c r="A79" s="446"/>
      <c r="B79" s="447"/>
      <c r="C79" s="448"/>
      <c r="D79" s="448"/>
      <c r="E79" s="64"/>
      <c r="F79" s="64"/>
      <c r="G79" s="447"/>
      <c r="H79" s="449"/>
      <c r="I79" s="449"/>
      <c r="J79" s="448"/>
      <c r="K79" s="448"/>
      <c r="L79" s="64"/>
      <c r="M79" s="64"/>
      <c r="N79" s="447"/>
      <c r="O79" s="445"/>
      <c r="P79" s="445"/>
      <c r="Q79" s="448"/>
      <c r="R79" s="448"/>
      <c r="S79" s="64"/>
      <c r="T79" s="64"/>
      <c r="U79" s="447"/>
      <c r="V79" s="445"/>
      <c r="W79" s="496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W79" s="164" t="str">
        <f t="shared" si="8"/>
        <v/>
      </c>
      <c r="AX79" s="165" t="str">
        <f>IF(F79="","",VLOOKUP(F79,'MNB árfolyam'!A:B,2,0))</f>
        <v/>
      </c>
      <c r="AY79" s="166" t="str">
        <f t="shared" si="9"/>
        <v/>
      </c>
      <c r="AZ79" s="167" t="str">
        <f t="shared" si="10"/>
        <v/>
      </c>
      <c r="BA79" s="168" t="str">
        <f t="shared" si="11"/>
        <v/>
      </c>
      <c r="BB79" s="165" t="str">
        <f>IF(M79="","",VLOOKUP(M79,'MNB árfolyam'!A:B,2,0))</f>
        <v/>
      </c>
      <c r="BC79" s="165" t="str">
        <f t="shared" si="12"/>
        <v/>
      </c>
      <c r="BD79" s="169" t="str">
        <f t="shared" si="13"/>
        <v/>
      </c>
      <c r="BE79" s="168" t="str">
        <f t="shared" si="14"/>
        <v/>
      </c>
      <c r="BF79" s="169" t="str">
        <f>IF(T79="","",VLOOKUP(T79,'MNB árfolyam'!A:B,2,0))</f>
        <v/>
      </c>
      <c r="BG79" s="169" t="str">
        <f t="shared" si="15"/>
        <v/>
      </c>
      <c r="BH79" s="169" t="str">
        <f t="shared" si="16"/>
        <v/>
      </c>
      <c r="BI79" s="169" t="str">
        <f t="shared" si="17"/>
        <v/>
      </c>
      <c r="BJ79" s="165" t="str">
        <f t="shared" si="18"/>
        <v/>
      </c>
      <c r="BK79" s="165" t="str">
        <f t="shared" si="19"/>
        <v/>
      </c>
      <c r="BL79" s="165" t="str">
        <f t="shared" si="20"/>
        <v/>
      </c>
      <c r="BM79" s="165" t="str">
        <f t="shared" si="21"/>
        <v/>
      </c>
      <c r="BN79" s="165" t="str">
        <f t="shared" si="22"/>
        <v/>
      </c>
      <c r="BO79" s="165" t="str">
        <f t="shared" si="23"/>
        <v/>
      </c>
      <c r="BP79" s="165" t="str">
        <f t="shared" si="24"/>
        <v/>
      </c>
      <c r="BQ79" s="165" t="str">
        <f t="shared" si="25"/>
        <v/>
      </c>
    </row>
    <row r="80" spans="1:69" s="32" customFormat="1" ht="15.75" thickBot="1" x14ac:dyDescent="0.3">
      <c r="A80" s="450"/>
      <c r="B80" s="451"/>
      <c r="C80" s="452"/>
      <c r="D80" s="452"/>
      <c r="E80" s="417"/>
      <c r="F80" s="417"/>
      <c r="G80" s="451"/>
      <c r="H80" s="453"/>
      <c r="I80" s="453"/>
      <c r="J80" s="452"/>
      <c r="K80" s="452"/>
      <c r="L80" s="417"/>
      <c r="M80" s="417"/>
      <c r="N80" s="451"/>
      <c r="O80" s="497"/>
      <c r="P80" s="497"/>
      <c r="Q80" s="452"/>
      <c r="R80" s="452"/>
      <c r="S80" s="417"/>
      <c r="T80" s="417"/>
      <c r="U80" s="451"/>
      <c r="V80" s="497"/>
      <c r="W80" s="498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W80" s="164" t="str">
        <f t="shared" si="8"/>
        <v/>
      </c>
      <c r="AX80" s="165" t="str">
        <f>IF(F80="","",VLOOKUP(F80,'MNB árfolyam'!A:B,2,0))</f>
        <v/>
      </c>
      <c r="AY80" s="166" t="str">
        <f t="shared" si="9"/>
        <v/>
      </c>
      <c r="AZ80" s="167" t="str">
        <f t="shared" si="10"/>
        <v/>
      </c>
      <c r="BA80" s="168" t="str">
        <f t="shared" si="11"/>
        <v/>
      </c>
      <c r="BB80" s="165" t="str">
        <f>IF(M80="","",VLOOKUP(M80,'MNB árfolyam'!A:B,2,0))</f>
        <v/>
      </c>
      <c r="BC80" s="165" t="str">
        <f t="shared" si="12"/>
        <v/>
      </c>
      <c r="BD80" s="169" t="str">
        <f t="shared" si="13"/>
        <v/>
      </c>
      <c r="BE80" s="168" t="str">
        <f t="shared" si="14"/>
        <v/>
      </c>
      <c r="BF80" s="169" t="str">
        <f>IF(T80="","",VLOOKUP(T80,'MNB árfolyam'!A:B,2,0))</f>
        <v/>
      </c>
      <c r="BG80" s="169" t="str">
        <f t="shared" si="15"/>
        <v/>
      </c>
      <c r="BH80" s="169" t="str">
        <f t="shared" si="16"/>
        <v/>
      </c>
      <c r="BI80" s="169" t="str">
        <f t="shared" si="17"/>
        <v/>
      </c>
      <c r="BJ80" s="165" t="str">
        <f t="shared" si="18"/>
        <v/>
      </c>
      <c r="BK80" s="165" t="str">
        <f t="shared" si="19"/>
        <v/>
      </c>
      <c r="BL80" s="165" t="str">
        <f t="shared" si="20"/>
        <v/>
      </c>
      <c r="BM80" s="165" t="str">
        <f t="shared" si="21"/>
        <v/>
      </c>
      <c r="BN80" s="165" t="str">
        <f t="shared" si="22"/>
        <v/>
      </c>
      <c r="BO80" s="165" t="str">
        <f t="shared" si="23"/>
        <v/>
      </c>
      <c r="BP80" s="165" t="str">
        <f t="shared" si="24"/>
        <v/>
      </c>
      <c r="BQ80" s="165" t="str">
        <f t="shared" si="25"/>
        <v/>
      </c>
    </row>
    <row r="81" spans="1:34" s="32" customFormat="1" ht="15" customHeight="1" x14ac:dyDescent="0.25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</row>
  </sheetData>
  <sheetProtection algorithmName="SHA-512" hashValue="shOEiav6pgy3UvA778ikf5DnZWD+i1BqyYHpln3kBL1zkD0xgkRkY6LIbPNJwjIdbDPwCITnC8JSehBX+akzNg==" saltValue="Q1HRN4nJj/UhFz1wldZDxA==" spinCount="100000" sheet="1" formatColumns="0" formatRows="0"/>
  <mergeCells count="11">
    <mergeCell ref="A53:H53"/>
    <mergeCell ref="A54:F54"/>
    <mergeCell ref="A52:W52"/>
    <mergeCell ref="A1:D1"/>
    <mergeCell ref="A11:F11"/>
    <mergeCell ref="A18:F19"/>
    <mergeCell ref="A22:H22"/>
    <mergeCell ref="A23:F23"/>
    <mergeCell ref="A7:W7"/>
    <mergeCell ref="A21:W21"/>
    <mergeCell ref="A12:F12"/>
  </mergeCells>
  <dataValidations count="17">
    <dataValidation type="whole" allowBlank="1" showInputMessage="1" showErrorMessage="1" errorTitle="Figyelmeztetés" error="Kérjük az adatokat forintban tüntesse fel, ügyeljen a szóközök nélküli kitöltésre!" sqref="K26:L50" xr:uid="{4B9B6EAF-BA59-4D6A-A985-2D1B0ACE803D}">
      <formula1>0</formula1>
      <formula2>9.99999999999999E+41</formula2>
    </dataValidation>
    <dataValidation type="whole" allowBlank="1" showInputMessage="1" showErrorMessage="1" errorTitle="Figyelmeztetés" error="Kérjük az adatokat forintban tüntesse fel, ügyeljen a szóközök nélküli kitöltésre!" sqref="F26:G50" xr:uid="{4B9F5CB3-A9C1-43CB-A1C1-27394204841E}">
      <formula1>0</formula1>
      <formula2>9.99999999999999E+43</formula2>
    </dataValidation>
    <dataValidation type="whole" allowBlank="1" showInputMessage="1" showErrorMessage="1" errorTitle="Figyelmeztetés" error="Kérjük az adatokat forintban tüntesse fel, ügyeljen a szóközök nélküli kitöltésre!" sqref="H56:I80" xr:uid="{D4ADFC8E-FA01-4AA7-9C5B-206A15556A4F}">
      <formula1>0</formula1>
      <formula2>9.99999999999999E+37</formula2>
    </dataValidation>
    <dataValidation type="date" allowBlank="1" showInputMessage="1" showErrorMessage="1" errorTitle="Figyelmeztetés" error="Kérjük, dátum formátumot használjon: éééé.hh.nn." sqref="L56:M80 I26:I50 M26:N50 E56:F80" xr:uid="{A91674E6-DCCB-4C32-AE5B-0753DC8C4000}">
      <formula1>36526</formula1>
      <formula2>55153</formula2>
    </dataValidation>
    <dataValidation type="date" allowBlank="1" showInputMessage="1" showErrorMessage="1" errorTitle="Figyelmeztetés" error="Kérjük, dátum formátumot használjon: éééé.hh.nn." sqref="S56:T80 C26:D50 H26:H50" xr:uid="{C137CC16-1B3E-4714-AFF1-D2D56CFD8F92}">
      <formula1>36526</formula1>
      <formula2>54789</formula2>
    </dataValidation>
    <dataValidation type="date" allowBlank="1" showInputMessage="1" showErrorMessage="1" sqref="B20:C20" xr:uid="{FE75716D-B95F-490F-A1CB-ACCBEECAE517}">
      <formula1>43831</formula1>
      <formula2>46022</formula2>
    </dataValidation>
    <dataValidation type="date" allowBlank="1" showInputMessage="1" showErrorMessage="1" errorTitle="Hibás kitöltési formátum!" error="Kérjük, dátum formátumot használjon: éééé.hh.nn." sqref="B14:C16" xr:uid="{8B9175AD-7588-4A04-952F-638AE4796450}">
      <formula1>36526</formula1>
      <formula2>54789</formula2>
    </dataValidation>
    <dataValidation type="decimal" allowBlank="1" showInputMessage="1" showErrorMessage="1" error="Kérjük a létszámadatot szám formátumban adja meg, például 2,54." sqref="D14:D16" xr:uid="{5BA31313-D673-42E2-8A0D-084E4FC2E738}">
      <formula1>0</formula1>
      <formula2>1E+41</formula2>
    </dataValidation>
    <dataValidation type="decimal" allowBlank="1" showInputMessage="1" showErrorMessage="1" errorTitle="Figyelmeztetés" error="Kérjük a létszámadatot szám formátumban adja meg, például 2,54." sqref="E26:E50" xr:uid="{9F791B5E-FF1A-41FE-B100-215B467CC939}">
      <formula1>0</formula1>
      <formula2>1E+38</formula2>
    </dataValidation>
    <dataValidation type="decimal" allowBlank="1" showInputMessage="1" showErrorMessage="1" errorTitle="Figyelmeztetés" error="Kérjük a létszámadatot szám formátumban adja meg, például 2,54." sqref="J26:J50 O26:O50" xr:uid="{CD1DE51A-ADE3-46CE-BA28-F14D676D03FF}">
      <formula1>0</formula1>
      <formula2>1E+22</formula2>
    </dataValidation>
    <dataValidation type="decimal" allowBlank="1" showInputMessage="1" showErrorMessage="1" errorTitle="Figyelmeztetés" error="Kérjük a létszámadatot szám formátumban adja meg, például 2,54." sqref="G56:G80" xr:uid="{CDE0E21A-FE1D-421D-9A14-01897CF1B242}">
      <formula1>0</formula1>
      <formula2>10000000000000000000</formula2>
    </dataValidation>
    <dataValidation type="decimal" allowBlank="1" showInputMessage="1" showErrorMessage="1" errorTitle="Figyelmeztetés" error="Kérjük a létszámadatot szám formátumban adja meg, például 2,54." sqref="N56:N80" xr:uid="{4A2CA3BB-BE87-41E0-BB3E-401899211F0D}">
      <formula1>0</formula1>
      <formula2>1000000000000000</formula2>
    </dataValidation>
    <dataValidation type="decimal" allowBlank="1" showInputMessage="1" showErrorMessage="1" errorTitle="Figyelmeztetés" error="Kérjük a létszámadatot szám formátumban adja meg, például 2,54." sqref="U56:U80" xr:uid="{C8250843-2D7A-4337-9E92-AE87EF518BF9}">
      <formula1>0</formula1>
      <formula2>100000000000000000000</formula2>
    </dataValidation>
    <dataValidation type="whole" allowBlank="1" showInputMessage="1" showErrorMessage="1" errorTitle="Figyelmeztetés" error="Kérjük az adatokat forintban tüntesse fel, ügyeljen a szóközök nélküli kitöltésre!" sqref="P26:Q50 E14 E16:F16 F14:F15" xr:uid="{5289834F-34C1-43F6-92E4-82BB3336DA33}">
      <formula1>0</formula1>
      <formula2>9.99999999999999E+38</formula2>
    </dataValidation>
    <dataValidation type="whole" allowBlank="1" showInputMessage="1" showErrorMessage="1" errorTitle="Figyelmeztetés" error="Kérjük az adatokat forintban tüntesse fel, ügyeljen a szóközök nélküli kitöltésre!" sqref="O56:P80" xr:uid="{D9905E5F-882D-4E89-9435-CA804213100B}">
      <formula1>0</formula1>
      <formula2>9.99999999999999E+33</formula2>
    </dataValidation>
    <dataValidation type="whole" allowBlank="1" showInputMessage="1" showErrorMessage="1" errorTitle="Figyelmeztetés" error="Kérjük az adatokat forintban tüntesse fel, ügyeljen a szóközök nélküli kitöltésre!" sqref="V56:W80" xr:uid="{30D5EFF9-9CD9-4B4F-8C06-53842BEF4948}">
      <formula1>0</formula1>
      <formula2>9.99999999999999E+34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Q56:R80 J56:K80 D56:D80 C56 C58:C80 C57" xr:uid="{203908B3-B985-4DA2-A686-A615EE40388C}">
      <formula1>0</formula1>
      <formula2>0.5</formula2>
    </dataValidation>
  </dataValidations>
  <hyperlinks>
    <hyperlink ref="F1" location="PÁLYÁZÓ!A1" display="VISSZA A PÁLYÁZÓ FÜLRE" xr:uid="{5F11B6D1-5E74-458D-AA7C-A1FCCF329E7F}"/>
  </hyperlinks>
  <pageMargins left="0.7" right="0.7" top="0.75" bottom="0.75" header="0.3" footer="0.3"/>
  <ignoredErrors>
    <ignoredError sqref="B8:B9" unlocked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186F-4E61-4816-BE1E-A1E571F0180D}">
  <sheetPr codeName="Munka9">
    <tabColor theme="6" tint="-0.499984740745262"/>
  </sheetPr>
  <dimension ref="A1:BQ81"/>
  <sheetViews>
    <sheetView zoomScale="90" zoomScaleNormal="90" workbookViewId="0">
      <selection activeCell="E2" sqref="E2"/>
    </sheetView>
  </sheetViews>
  <sheetFormatPr defaultColWidth="0" defaultRowHeight="15" zeroHeight="1" x14ac:dyDescent="0.25"/>
  <cols>
    <col min="1" max="1" width="44.28515625" style="161" customWidth="1"/>
    <col min="2" max="2" width="36.5703125" style="161" customWidth="1"/>
    <col min="3" max="3" width="34.7109375" style="161" customWidth="1"/>
    <col min="4" max="4" width="29" style="161" customWidth="1"/>
    <col min="5" max="5" width="30" style="161" customWidth="1"/>
    <col min="6" max="6" width="33.85546875" style="161" customWidth="1"/>
    <col min="7" max="7" width="29" style="161" customWidth="1"/>
    <col min="8" max="8" width="39.140625" style="161" customWidth="1"/>
    <col min="9" max="9" width="33" style="161" customWidth="1"/>
    <col min="10" max="10" width="28" style="161" customWidth="1"/>
    <col min="11" max="11" width="25.5703125" style="161" customWidth="1"/>
    <col min="12" max="12" width="40.28515625" style="161" customWidth="1"/>
    <col min="13" max="13" width="33.85546875" style="161" customWidth="1"/>
    <col min="14" max="14" width="33.7109375" style="161" customWidth="1"/>
    <col min="15" max="15" width="30" style="161" customWidth="1"/>
    <col min="16" max="18" width="25.5703125" style="161" customWidth="1"/>
    <col min="19" max="19" width="30.140625" style="161" customWidth="1"/>
    <col min="20" max="20" width="25.5703125" style="161" customWidth="1"/>
    <col min="21" max="21" width="28.85546875" style="161" customWidth="1"/>
    <col min="22" max="23" width="25.5703125" style="161" customWidth="1"/>
    <col min="24" max="48" width="9.140625" style="161" hidden="1" customWidth="1"/>
    <col min="49" max="60" width="25.5703125" style="161" hidden="1" customWidth="1"/>
    <col min="61" max="61" width="39.42578125" style="161" hidden="1" customWidth="1"/>
    <col min="62" max="62" width="31.5703125" style="161" hidden="1" customWidth="1"/>
    <col min="63" max="66" width="25.5703125" style="161" hidden="1" customWidth="1"/>
    <col min="67" max="67" width="33.140625" style="161" hidden="1" customWidth="1"/>
    <col min="68" max="68" width="27.28515625" style="161" hidden="1" customWidth="1"/>
    <col min="69" max="69" width="27.7109375" style="161" hidden="1" customWidth="1"/>
    <col min="70" max="16384" width="9.140625" style="161" hidden="1"/>
  </cols>
  <sheetData>
    <row r="1" spans="1:52" s="32" customFormat="1" ht="27" customHeight="1" thickBot="1" x14ac:dyDescent="0.3">
      <c r="A1" s="666" t="s">
        <v>104</v>
      </c>
      <c r="B1" s="667"/>
      <c r="C1" s="667"/>
      <c r="D1" s="668"/>
      <c r="E1" s="192"/>
      <c r="F1" s="731" t="s">
        <v>283</v>
      </c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</row>
    <row r="2" spans="1:52" s="32" customFormat="1" ht="30.75" thickBot="1" x14ac:dyDescent="0.3">
      <c r="A2" s="324"/>
      <c r="B2" s="325" t="s">
        <v>4</v>
      </c>
      <c r="C2" s="326" t="s">
        <v>8</v>
      </c>
      <c r="D2" s="327" t="s">
        <v>9</v>
      </c>
      <c r="E2" s="192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</row>
    <row r="3" spans="1:52" s="32" customFormat="1" x14ac:dyDescent="0.25">
      <c r="A3" s="136" t="s">
        <v>10</v>
      </c>
      <c r="B3" s="319">
        <f>D14+E24+BI54</f>
        <v>0</v>
      </c>
      <c r="C3" s="320">
        <f>AX14+AX24+BJ54</f>
        <v>0</v>
      </c>
      <c r="D3" s="321">
        <f>AY14+AY24+BK54</f>
        <v>0</v>
      </c>
      <c r="E3" s="192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</row>
    <row r="4" spans="1:52" s="32" customFormat="1" x14ac:dyDescent="0.25">
      <c r="A4" s="137" t="s">
        <v>11</v>
      </c>
      <c r="B4" s="322">
        <f>D15+J24+BL54</f>
        <v>0</v>
      </c>
      <c r="C4" s="58">
        <f>AX15+BA24+BM54</f>
        <v>0</v>
      </c>
      <c r="D4" s="59">
        <f>AY15+BB24+BN54</f>
        <v>0</v>
      </c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</row>
    <row r="5" spans="1:52" s="32" customFormat="1" ht="15.75" thickBot="1" x14ac:dyDescent="0.3">
      <c r="A5" s="141" t="s">
        <v>12</v>
      </c>
      <c r="B5" s="323">
        <f>D16+O24+BO54</f>
        <v>0</v>
      </c>
      <c r="C5" s="60">
        <f>AX16+BD24+BP54</f>
        <v>0</v>
      </c>
      <c r="D5" s="61">
        <f>AY16+BE24+BQ54</f>
        <v>0</v>
      </c>
      <c r="E5" s="192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</row>
    <row r="6" spans="1:52" s="32" customFormat="1" ht="15" customHeight="1" x14ac:dyDescent="0.25">
      <c r="A6" s="191"/>
      <c r="B6" s="193"/>
      <c r="C6" s="192"/>
      <c r="D6" s="192"/>
      <c r="E6" s="192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</row>
    <row r="7" spans="1:52" s="32" customFormat="1" ht="20.100000000000001" customHeight="1" thickBot="1" x14ac:dyDescent="0.3">
      <c r="A7" s="684" t="s">
        <v>250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</row>
    <row r="8" spans="1:52" s="32" customFormat="1" ht="69" customHeight="1" x14ac:dyDescent="0.25">
      <c r="A8" s="332" t="s">
        <v>218</v>
      </c>
      <c r="B8" s="330">
        <f>PÁLYÁZÓ!B87</f>
        <v>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</row>
    <row r="9" spans="1:52" s="32" customFormat="1" ht="54.75" customHeight="1" thickBot="1" x14ac:dyDescent="0.3">
      <c r="A9" s="333" t="s">
        <v>219</v>
      </c>
      <c r="B9" s="331">
        <f>PÁLYÁZÓ!C87</f>
        <v>0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</row>
    <row r="10" spans="1:52" s="32" customFormat="1" ht="15" customHeight="1" thickBot="1" x14ac:dyDescent="0.3">
      <c r="A10" s="242"/>
      <c r="B10" s="221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</row>
    <row r="11" spans="1:52" s="32" customFormat="1" ht="360" customHeight="1" thickBot="1" x14ac:dyDescent="0.3">
      <c r="A11" s="669" t="s">
        <v>254</v>
      </c>
      <c r="B11" s="670"/>
      <c r="C11" s="670"/>
      <c r="D11" s="670"/>
      <c r="E11" s="670"/>
      <c r="F11" s="671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W11" s="161"/>
      <c r="AX11" s="161"/>
      <c r="AY11" s="161"/>
      <c r="AZ11" s="161"/>
    </row>
    <row r="12" spans="1:52" s="32" customFormat="1" ht="20.100000000000001" customHeight="1" thickBot="1" x14ac:dyDescent="0.3">
      <c r="A12" s="687" t="str">
        <f>IF(PÁLYÁZÓ!D16&lt;&gt;"","A pályázó vállalkozás három üzleti évre adta meg az adatokat, ezért a kapcsolódó vállalkozás esetén is három évre kérünk adatot, ha a vállalkozás működött ebben az időtartamban.",IF(PÁLYÁZÓ!D15&lt;&gt;"","A pályázó vállalkozás két üzleti évre adta meg az adatokat, ezért a kapcsolódó vállalkozás esetén is két évre kérünk adatot, ha a vállalkozás működött ebben az időtartamban.",IF(PÁLYÁZÓ!D14&lt;&gt;"","A pályázó vállalkozás egy üzleti évre adta meg az adatokat, ezért a kapcsolódó vállalkozás esetén is egy évre kérünk adatot, ha a vállalkozás működött ebben az időtartamban.","")))</f>
        <v/>
      </c>
      <c r="B12" s="688"/>
      <c r="C12" s="688"/>
      <c r="D12" s="688"/>
      <c r="E12" s="688"/>
      <c r="F12" s="68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W12" s="161"/>
      <c r="AX12" s="161"/>
      <c r="AY12" s="161"/>
      <c r="AZ12" s="161"/>
    </row>
    <row r="13" spans="1:52" s="32" customFormat="1" ht="30.75" thickBot="1" x14ac:dyDescent="0.3">
      <c r="A13" s="318"/>
      <c r="B13" s="229" t="s">
        <v>2</v>
      </c>
      <c r="C13" s="296" t="s">
        <v>3</v>
      </c>
      <c r="D13" s="230" t="s">
        <v>4</v>
      </c>
      <c r="E13" s="296" t="s">
        <v>5</v>
      </c>
      <c r="F13" s="297" t="s">
        <v>6</v>
      </c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W13" s="101" t="s">
        <v>7</v>
      </c>
      <c r="AX13" s="102" t="s">
        <v>8</v>
      </c>
      <c r="AY13" s="103" t="s">
        <v>9</v>
      </c>
      <c r="AZ13" s="161"/>
    </row>
    <row r="14" spans="1:52" s="32" customFormat="1" x14ac:dyDescent="0.25">
      <c r="A14" s="226" t="s">
        <v>10</v>
      </c>
      <c r="B14" s="410"/>
      <c r="C14" s="432"/>
      <c r="D14" s="422"/>
      <c r="E14" s="423"/>
      <c r="F14" s="424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W14" s="187" t="str">
        <f>IF(C14="","",VLOOKUP(C14,'MNB árfolyam'!A:B,2,0))</f>
        <v/>
      </c>
      <c r="AX14" s="188">
        <f>IFERROR(ROUND(E14/AW14,0),0)</f>
        <v>0</v>
      </c>
      <c r="AY14" s="188">
        <f>IFERROR(ROUND(F14/AW14,0),0)</f>
        <v>0</v>
      </c>
      <c r="AZ14" s="161"/>
    </row>
    <row r="15" spans="1:52" s="32" customFormat="1" x14ac:dyDescent="0.25">
      <c r="A15" s="227" t="s">
        <v>11</v>
      </c>
      <c r="B15" s="425"/>
      <c r="C15" s="1"/>
      <c r="D15" s="2"/>
      <c r="E15" s="3"/>
      <c r="F15" s="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W15" s="187" t="str">
        <f>IF(C15="","",VLOOKUP(C15,'MNB árfolyam'!A:B,2,0))</f>
        <v/>
      </c>
      <c r="AX15" s="188">
        <f>IFERROR(ROUND(E15/AW15,0),0)</f>
        <v>0</v>
      </c>
      <c r="AY15" s="188">
        <f>IFERROR(ROUND(F15/AW15,0),0)</f>
        <v>0</v>
      </c>
      <c r="AZ15" s="161"/>
    </row>
    <row r="16" spans="1:52" s="32" customFormat="1" ht="15.75" thickBot="1" x14ac:dyDescent="0.3">
      <c r="A16" s="228" t="s">
        <v>12</v>
      </c>
      <c r="B16" s="426"/>
      <c r="C16" s="7"/>
      <c r="D16" s="10"/>
      <c r="E16" s="11"/>
      <c r="F16" s="12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W16" s="187" t="str">
        <f>IF(C16="","",VLOOKUP(C16,'MNB árfolyam'!A:B,2,0))</f>
        <v/>
      </c>
      <c r="AX16" s="188">
        <f>IFERROR(ROUND(E16/AW16,0),0)</f>
        <v>0</v>
      </c>
      <c r="AY16" s="188">
        <f>IFERROR(ROUND(F16/AW16,0),0)</f>
        <v>0</v>
      </c>
      <c r="AZ16" s="161"/>
    </row>
    <row r="17" spans="1:58" s="32" customFormat="1" ht="15" customHeight="1" thickBot="1" x14ac:dyDescent="0.3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W17" s="161"/>
      <c r="AX17" s="161"/>
      <c r="AY17" s="161"/>
      <c r="AZ17" s="161"/>
    </row>
    <row r="18" spans="1:58" s="32" customFormat="1" ht="15" customHeight="1" x14ac:dyDescent="0.25">
      <c r="A18" s="672" t="s">
        <v>192</v>
      </c>
      <c r="B18" s="673"/>
      <c r="C18" s="673"/>
      <c r="D18" s="673"/>
      <c r="E18" s="673"/>
      <c r="F18" s="674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W18" s="161"/>
      <c r="AX18" s="161"/>
      <c r="AY18" s="161"/>
      <c r="AZ18" s="161"/>
    </row>
    <row r="19" spans="1:58" s="32" customFormat="1" ht="31.5" customHeight="1" thickBot="1" x14ac:dyDescent="0.3">
      <c r="A19" s="675"/>
      <c r="B19" s="676"/>
      <c r="C19" s="676"/>
      <c r="D19" s="676"/>
      <c r="E19" s="676"/>
      <c r="F19" s="677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W19" s="161"/>
      <c r="AX19" s="161"/>
      <c r="AY19" s="161"/>
      <c r="AZ19" s="161"/>
    </row>
    <row r="20" spans="1:58" s="32" customFormat="1" ht="15" customHeight="1" x14ac:dyDescent="0.25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W20" s="161"/>
      <c r="AX20" s="161"/>
      <c r="AY20" s="161"/>
      <c r="AZ20" s="161"/>
    </row>
    <row r="21" spans="1:58" s="37" customFormat="1" ht="20.100000000000001" customHeight="1" thickBot="1" x14ac:dyDescent="0.3">
      <c r="A21" s="686" t="str">
        <f>CONCATENATE("II. BLOKK: ",B8," ","KAPCSOLÓDÓ VÁLLALKOZÁSAI:")</f>
        <v>II. BLOKK: 0 KAPCSOLÓDÓ VÁLLALKOZÁSAI: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39"/>
      <c r="Y21" s="36"/>
      <c r="Z21" s="36"/>
      <c r="AA21" s="39"/>
      <c r="AB21" s="39"/>
      <c r="AC21" s="39"/>
      <c r="AD21" s="39"/>
      <c r="AE21" s="39"/>
      <c r="AF21" s="39"/>
      <c r="AG21" s="39"/>
      <c r="AH21" s="39"/>
      <c r="AW21" s="39"/>
      <c r="AX21" s="39"/>
      <c r="AY21" s="39"/>
      <c r="AZ21" s="39"/>
    </row>
    <row r="22" spans="1:58" s="37" customFormat="1" ht="324" customHeight="1" thickBot="1" x14ac:dyDescent="0.3">
      <c r="A22" s="678" t="s">
        <v>255</v>
      </c>
      <c r="B22" s="679"/>
      <c r="C22" s="679"/>
      <c r="D22" s="679"/>
      <c r="E22" s="679"/>
      <c r="F22" s="679"/>
      <c r="G22" s="679"/>
      <c r="H22" s="680"/>
      <c r="I22" s="311"/>
      <c r="J22" s="311"/>
      <c r="K22" s="311"/>
      <c r="L22" s="311"/>
      <c r="M22" s="311"/>
      <c r="N22" s="311"/>
      <c r="O22" s="311"/>
      <c r="P22" s="311"/>
      <c r="Q22" s="311"/>
      <c r="R22" s="310"/>
      <c r="S22" s="249"/>
      <c r="T22" s="249"/>
      <c r="U22" s="310"/>
      <c r="V22" s="249"/>
      <c r="W22" s="249"/>
      <c r="X22" s="39"/>
      <c r="Y22" s="36"/>
      <c r="Z22" s="36"/>
      <c r="AA22" s="39"/>
      <c r="AB22" s="39"/>
      <c r="AC22" s="39"/>
      <c r="AD22" s="39"/>
      <c r="AE22" s="39"/>
      <c r="AF22" s="39"/>
      <c r="AG22" s="39"/>
      <c r="AH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</row>
    <row r="23" spans="1:58" s="37" customFormat="1" ht="20.100000000000001" customHeight="1" thickBot="1" x14ac:dyDescent="0.3">
      <c r="A23" s="681" t="str">
        <f>A12</f>
        <v/>
      </c>
      <c r="B23" s="682"/>
      <c r="C23" s="682"/>
      <c r="D23" s="682"/>
      <c r="E23" s="682"/>
      <c r="F23" s="683"/>
      <c r="G23" s="312"/>
      <c r="H23" s="312"/>
      <c r="I23" s="311"/>
      <c r="J23" s="311"/>
      <c r="K23" s="311"/>
      <c r="L23" s="311"/>
      <c r="M23" s="311"/>
      <c r="N23" s="311"/>
      <c r="O23" s="311"/>
      <c r="P23" s="311"/>
      <c r="Q23" s="311"/>
      <c r="R23" s="310"/>
      <c r="S23" s="249"/>
      <c r="T23" s="249"/>
      <c r="U23" s="310"/>
      <c r="V23" s="249"/>
      <c r="W23" s="249"/>
      <c r="X23" s="39"/>
      <c r="Y23" s="36"/>
      <c r="Z23" s="36"/>
      <c r="AA23" s="39"/>
      <c r="AB23" s="39"/>
      <c r="AC23" s="39"/>
      <c r="AD23" s="39"/>
      <c r="AE23" s="39"/>
      <c r="AF23" s="39"/>
      <c r="AG23" s="39"/>
      <c r="AH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</row>
    <row r="24" spans="1:58" s="37" customFormat="1" ht="15" customHeight="1" thickBot="1" x14ac:dyDescent="0.3">
      <c r="A24" s="347"/>
      <c r="B24" s="347"/>
      <c r="C24" s="347"/>
      <c r="D24" s="347"/>
      <c r="E24" s="40">
        <f>SUM(E26:E50)</f>
        <v>0</v>
      </c>
      <c r="F24" s="40"/>
      <c r="G24" s="249"/>
      <c r="H24" s="249"/>
      <c r="I24" s="310"/>
      <c r="J24" s="40">
        <f>SUM(J26:J50)</f>
        <v>0</v>
      </c>
      <c r="K24" s="249"/>
      <c r="L24" s="249"/>
      <c r="M24" s="310"/>
      <c r="N24" s="249"/>
      <c r="O24" s="40">
        <f>SUM(O26:O50)</f>
        <v>0</v>
      </c>
      <c r="P24" s="249"/>
      <c r="Q24" s="310"/>
      <c r="R24" s="310"/>
      <c r="S24" s="249"/>
      <c r="T24" s="249"/>
      <c r="U24" s="310"/>
      <c r="V24" s="249"/>
      <c r="W24" s="249"/>
      <c r="X24" s="39"/>
      <c r="Y24" s="36"/>
      <c r="Z24" s="36"/>
      <c r="AA24" s="39"/>
      <c r="AB24" s="39"/>
      <c r="AC24" s="39"/>
      <c r="AD24" s="39"/>
      <c r="AE24" s="39"/>
      <c r="AF24" s="39"/>
      <c r="AG24" s="39"/>
      <c r="AH24" s="39"/>
      <c r="AW24" s="39"/>
      <c r="AX24" s="38">
        <f>SUM(AX26:AX50)</f>
        <v>0</v>
      </c>
      <c r="AY24" s="38">
        <f t="shared" ref="AY24:BE24" si="0">SUM(AY26:AY50)</f>
        <v>0</v>
      </c>
      <c r="AZ24" s="38"/>
      <c r="BA24" s="38">
        <f t="shared" si="0"/>
        <v>0</v>
      </c>
      <c r="BB24" s="38">
        <f t="shared" si="0"/>
        <v>0</v>
      </c>
      <c r="BC24" s="38"/>
      <c r="BD24" s="38">
        <f t="shared" si="0"/>
        <v>0</v>
      </c>
      <c r="BE24" s="38">
        <f t="shared" si="0"/>
        <v>0</v>
      </c>
      <c r="BF24" s="39"/>
    </row>
    <row r="25" spans="1:58" s="37" customFormat="1" ht="54.75" customHeight="1" thickBot="1" x14ac:dyDescent="0.3">
      <c r="A25" s="314" t="str">
        <f>CONCATENATE(B8," ","Kapcsolódó vállalkozásának neve")</f>
        <v>0 Kapcsolódó vállalkozásának neve</v>
      </c>
      <c r="B25" s="296" t="s">
        <v>20</v>
      </c>
      <c r="C25" s="230" t="s">
        <v>115</v>
      </c>
      <c r="D25" s="230" t="s">
        <v>114</v>
      </c>
      <c r="E25" s="230" t="s">
        <v>116</v>
      </c>
      <c r="F25" s="230" t="s">
        <v>128</v>
      </c>
      <c r="G25" s="230" t="s">
        <v>117</v>
      </c>
      <c r="H25" s="230" t="s">
        <v>118</v>
      </c>
      <c r="I25" s="230" t="s">
        <v>119</v>
      </c>
      <c r="J25" s="230" t="s">
        <v>120</v>
      </c>
      <c r="K25" s="230" t="s">
        <v>126</v>
      </c>
      <c r="L25" s="230" t="s">
        <v>121</v>
      </c>
      <c r="M25" s="230" t="s">
        <v>122</v>
      </c>
      <c r="N25" s="230" t="s">
        <v>123</v>
      </c>
      <c r="O25" s="230" t="s">
        <v>124</v>
      </c>
      <c r="P25" s="230" t="s">
        <v>125</v>
      </c>
      <c r="Q25" s="313" t="s">
        <v>127</v>
      </c>
      <c r="R25" s="249"/>
      <c r="S25" s="249"/>
      <c r="T25" s="249"/>
      <c r="U25" s="249"/>
      <c r="V25" s="249"/>
      <c r="W25" s="24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W25" s="170" t="s">
        <v>34</v>
      </c>
      <c r="AX25" s="163" t="s">
        <v>22</v>
      </c>
      <c r="AY25" s="163" t="s">
        <v>23</v>
      </c>
      <c r="AZ25" s="170" t="s">
        <v>37</v>
      </c>
      <c r="BA25" s="163" t="s">
        <v>47</v>
      </c>
      <c r="BB25" s="163" t="s">
        <v>39</v>
      </c>
      <c r="BC25" s="170" t="s">
        <v>40</v>
      </c>
      <c r="BD25" s="163" t="s">
        <v>41</v>
      </c>
      <c r="BE25" s="163" t="s">
        <v>42</v>
      </c>
      <c r="BF25" s="39"/>
    </row>
    <row r="26" spans="1:58" s="37" customFormat="1" x14ac:dyDescent="0.25">
      <c r="A26" s="482"/>
      <c r="B26" s="96"/>
      <c r="C26" s="499"/>
      <c r="D26" s="499"/>
      <c r="E26" s="96"/>
      <c r="F26" s="484"/>
      <c r="G26" s="484"/>
      <c r="H26" s="499"/>
      <c r="I26" s="499"/>
      <c r="J26" s="96"/>
      <c r="K26" s="484"/>
      <c r="L26" s="484"/>
      <c r="M26" s="499"/>
      <c r="N26" s="499"/>
      <c r="O26" s="96"/>
      <c r="P26" s="484"/>
      <c r="Q26" s="485"/>
      <c r="R26" s="249"/>
      <c r="S26" s="249"/>
      <c r="T26" s="249"/>
      <c r="U26" s="249"/>
      <c r="V26" s="249"/>
      <c r="W26" s="24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W26" s="171" t="str">
        <f>IF(D26="","",VLOOKUP(D26,'MNB árfolyam'!A:B,2,0))</f>
        <v/>
      </c>
      <c r="AX26" s="172" t="str">
        <f>IF(ISBLANK(F26),"",ROUND(F26/AW26,0))</f>
        <v/>
      </c>
      <c r="AY26" s="172" t="str">
        <f>IF(ISBLANK(G26),"",ROUND(G26/AW26,0))</f>
        <v/>
      </c>
      <c r="AZ26" s="171" t="str">
        <f>IF(I26="","",VLOOKUP(I26,'MNB árfolyam'!A:B,2,0))</f>
        <v/>
      </c>
      <c r="BA26" s="171" t="str">
        <f>IF(ISBLANK(K26),"",ROUND(K26/AZ26,0))</f>
        <v/>
      </c>
      <c r="BB26" s="171" t="str">
        <f>IF(ISBLANK(L26),"",ROUND(L26/AZ26,0))</f>
        <v/>
      </c>
      <c r="BC26" s="171" t="str">
        <f>IF(N26="","",VLOOKUP(N26,'MNB árfolyam'!A:B,2,0))</f>
        <v/>
      </c>
      <c r="BD26" s="171" t="str">
        <f>IF(ISBLANK(P26),"",ROUND(P26/BC26,0))</f>
        <v/>
      </c>
      <c r="BE26" s="171" t="str">
        <f>IF(ISBLANK(Q26),"",ROUND(Q26/BC26,0))</f>
        <v/>
      </c>
      <c r="BF26" s="39"/>
    </row>
    <row r="27" spans="1:58" s="37" customFormat="1" x14ac:dyDescent="0.25">
      <c r="A27" s="440"/>
      <c r="B27" s="478"/>
      <c r="C27" s="65"/>
      <c r="D27" s="65"/>
      <c r="E27" s="478"/>
      <c r="F27" s="441"/>
      <c r="G27" s="441"/>
      <c r="H27" s="65"/>
      <c r="I27" s="65"/>
      <c r="J27" s="478"/>
      <c r="K27" s="439"/>
      <c r="L27" s="439"/>
      <c r="M27" s="65"/>
      <c r="N27" s="65"/>
      <c r="O27" s="478"/>
      <c r="P27" s="439"/>
      <c r="Q27" s="486"/>
      <c r="R27" s="249"/>
      <c r="S27" s="249"/>
      <c r="T27" s="249"/>
      <c r="U27" s="249"/>
      <c r="V27" s="249"/>
      <c r="W27" s="24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W27" s="171" t="str">
        <f>IF(D27="","",VLOOKUP(D27,'MNB árfolyam'!A:B,2,0))</f>
        <v/>
      </c>
      <c r="AX27" s="172" t="str">
        <f t="shared" ref="AX27:AX50" si="1">IF(ISBLANK(F27),"",ROUND(F27/AW27,0))</f>
        <v/>
      </c>
      <c r="AY27" s="172" t="str">
        <f t="shared" ref="AY27:AY50" si="2">IF(ISBLANK(G27),"",ROUND(G27/AW27,0))</f>
        <v/>
      </c>
      <c r="AZ27" s="171" t="str">
        <f>IF(I27="","",VLOOKUP(I27,'MNB árfolyam'!A:B,2,0))</f>
        <v/>
      </c>
      <c r="BA27" s="171" t="str">
        <f t="shared" ref="BA27:BA50" si="3">IF(ISBLANK(K27),"",ROUND(K27/AZ27,0))</f>
        <v/>
      </c>
      <c r="BB27" s="171" t="str">
        <f t="shared" ref="BB27:BB50" si="4">IF(ISBLANK(L27),"",ROUND(L27/AZ27,0))</f>
        <v/>
      </c>
      <c r="BC27" s="171" t="str">
        <f>IF(N27="","",VLOOKUP(N27,'MNB árfolyam'!A:B,2,0))</f>
        <v/>
      </c>
      <c r="BD27" s="171" t="str">
        <f t="shared" ref="BD27:BD50" si="5">IF(ISBLANK(P27),"",ROUND(P27/BC27,0))</f>
        <v/>
      </c>
      <c r="BE27" s="171" t="str">
        <f t="shared" ref="BE27:BE50" si="6">IF(ISBLANK(Q27),"",ROUND(Q27/BC27,0))</f>
        <v/>
      </c>
      <c r="BF27" s="39"/>
    </row>
    <row r="28" spans="1:58" s="37" customFormat="1" x14ac:dyDescent="0.25">
      <c r="A28" s="440"/>
      <c r="B28" s="478"/>
      <c r="C28" s="65"/>
      <c r="D28" s="65"/>
      <c r="E28" s="478"/>
      <c r="F28" s="441"/>
      <c r="G28" s="441"/>
      <c r="H28" s="65"/>
      <c r="I28" s="65"/>
      <c r="J28" s="478"/>
      <c r="K28" s="439"/>
      <c r="L28" s="439"/>
      <c r="M28" s="65"/>
      <c r="N28" s="65"/>
      <c r="O28" s="478"/>
      <c r="P28" s="439"/>
      <c r="Q28" s="486"/>
      <c r="R28" s="249"/>
      <c r="S28" s="249"/>
      <c r="T28" s="249"/>
      <c r="U28" s="249"/>
      <c r="V28" s="249"/>
      <c r="W28" s="24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W28" s="171" t="str">
        <f>IF(D28="","",VLOOKUP(D28,'MNB árfolyam'!A:B,2,0))</f>
        <v/>
      </c>
      <c r="AX28" s="172" t="str">
        <f t="shared" si="1"/>
        <v/>
      </c>
      <c r="AY28" s="172" t="str">
        <f t="shared" si="2"/>
        <v/>
      </c>
      <c r="AZ28" s="171" t="str">
        <f>IF(I28="","",VLOOKUP(I28,'MNB árfolyam'!A:B,2,0))</f>
        <v/>
      </c>
      <c r="BA28" s="171" t="str">
        <f t="shared" si="3"/>
        <v/>
      </c>
      <c r="BB28" s="171" t="str">
        <f t="shared" si="4"/>
        <v/>
      </c>
      <c r="BC28" s="171" t="str">
        <f>IF(N28="","",VLOOKUP(N28,'MNB árfolyam'!A:B,2,0))</f>
        <v/>
      </c>
      <c r="BD28" s="171" t="str">
        <f t="shared" si="5"/>
        <v/>
      </c>
      <c r="BE28" s="171" t="str">
        <f t="shared" si="6"/>
        <v/>
      </c>
      <c r="BF28" s="39"/>
    </row>
    <row r="29" spans="1:58" s="37" customFormat="1" x14ac:dyDescent="0.25">
      <c r="A29" s="440"/>
      <c r="B29" s="478"/>
      <c r="C29" s="65"/>
      <c r="D29" s="65"/>
      <c r="E29" s="478"/>
      <c r="F29" s="441"/>
      <c r="G29" s="441"/>
      <c r="H29" s="65"/>
      <c r="I29" s="65"/>
      <c r="J29" s="478"/>
      <c r="K29" s="439"/>
      <c r="L29" s="439"/>
      <c r="M29" s="65"/>
      <c r="N29" s="65"/>
      <c r="O29" s="478"/>
      <c r="P29" s="439"/>
      <c r="Q29" s="486"/>
      <c r="R29" s="249"/>
      <c r="S29" s="249"/>
      <c r="T29" s="249"/>
      <c r="U29" s="249"/>
      <c r="V29" s="249"/>
      <c r="W29" s="24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W29" s="171" t="str">
        <f>IF(D29="","",VLOOKUP(D29,'MNB árfolyam'!A:B,2,0))</f>
        <v/>
      </c>
      <c r="AX29" s="172" t="str">
        <f t="shared" si="1"/>
        <v/>
      </c>
      <c r="AY29" s="172" t="str">
        <f t="shared" si="2"/>
        <v/>
      </c>
      <c r="AZ29" s="171" t="str">
        <f>IF(I29="","",VLOOKUP(I29,'MNB árfolyam'!A:B,2,0))</f>
        <v/>
      </c>
      <c r="BA29" s="171" t="str">
        <f t="shared" si="3"/>
        <v/>
      </c>
      <c r="BB29" s="171" t="str">
        <f t="shared" si="4"/>
        <v/>
      </c>
      <c r="BC29" s="171" t="str">
        <f>IF(N29="","",VLOOKUP(N29,'MNB árfolyam'!A:B,2,0))</f>
        <v/>
      </c>
      <c r="BD29" s="171" t="str">
        <f t="shared" si="5"/>
        <v/>
      </c>
      <c r="BE29" s="171" t="str">
        <f t="shared" si="6"/>
        <v/>
      </c>
      <c r="BF29" s="39"/>
    </row>
    <row r="30" spans="1:58" s="37" customFormat="1" x14ac:dyDescent="0.25">
      <c r="A30" s="440"/>
      <c r="B30" s="478"/>
      <c r="C30" s="65"/>
      <c r="D30" s="65"/>
      <c r="E30" s="478"/>
      <c r="F30" s="441"/>
      <c r="G30" s="441"/>
      <c r="H30" s="65"/>
      <c r="I30" s="65"/>
      <c r="J30" s="478"/>
      <c r="K30" s="439"/>
      <c r="L30" s="439"/>
      <c r="M30" s="65"/>
      <c r="N30" s="65"/>
      <c r="O30" s="478"/>
      <c r="P30" s="439"/>
      <c r="Q30" s="486"/>
      <c r="R30" s="249"/>
      <c r="S30" s="249"/>
      <c r="T30" s="249"/>
      <c r="U30" s="249"/>
      <c r="V30" s="249"/>
      <c r="W30" s="24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W30" s="171" t="str">
        <f>IF(D30="","",VLOOKUP(D30,'MNB árfolyam'!A:B,2,0))</f>
        <v/>
      </c>
      <c r="AX30" s="172" t="str">
        <f t="shared" si="1"/>
        <v/>
      </c>
      <c r="AY30" s="172" t="str">
        <f t="shared" si="2"/>
        <v/>
      </c>
      <c r="AZ30" s="171" t="str">
        <f>IF(I30="","",VLOOKUP(I30,'MNB árfolyam'!A:B,2,0))</f>
        <v/>
      </c>
      <c r="BA30" s="171" t="str">
        <f t="shared" si="3"/>
        <v/>
      </c>
      <c r="BB30" s="171" t="str">
        <f t="shared" si="4"/>
        <v/>
      </c>
      <c r="BC30" s="171" t="str">
        <f>IF(N30="","",VLOOKUP(N30,'MNB árfolyam'!A:B,2,0))</f>
        <v/>
      </c>
      <c r="BD30" s="171" t="str">
        <f t="shared" si="5"/>
        <v/>
      </c>
      <c r="BE30" s="171" t="str">
        <f t="shared" si="6"/>
        <v/>
      </c>
      <c r="BF30" s="39"/>
    </row>
    <row r="31" spans="1:58" s="37" customFormat="1" x14ac:dyDescent="0.25">
      <c r="A31" s="440"/>
      <c r="B31" s="478"/>
      <c r="C31" s="65"/>
      <c r="D31" s="65"/>
      <c r="E31" s="478"/>
      <c r="F31" s="441"/>
      <c r="G31" s="441"/>
      <c r="H31" s="65"/>
      <c r="I31" s="65"/>
      <c r="J31" s="478"/>
      <c r="K31" s="439"/>
      <c r="L31" s="439"/>
      <c r="M31" s="65"/>
      <c r="N31" s="65"/>
      <c r="O31" s="478"/>
      <c r="P31" s="439"/>
      <c r="Q31" s="486"/>
      <c r="R31" s="249"/>
      <c r="S31" s="249"/>
      <c r="T31" s="249"/>
      <c r="U31" s="249"/>
      <c r="V31" s="249"/>
      <c r="W31" s="24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W31" s="171" t="str">
        <f>IF(D31="","",VLOOKUP(D31,'MNB árfolyam'!A:B,2,0))</f>
        <v/>
      </c>
      <c r="AX31" s="172" t="str">
        <f t="shared" si="1"/>
        <v/>
      </c>
      <c r="AY31" s="172" t="str">
        <f t="shared" si="2"/>
        <v/>
      </c>
      <c r="AZ31" s="171" t="str">
        <f>IF(I31="","",VLOOKUP(I31,'MNB árfolyam'!A:B,2,0))</f>
        <v/>
      </c>
      <c r="BA31" s="171" t="str">
        <f t="shared" si="3"/>
        <v/>
      </c>
      <c r="BB31" s="171" t="str">
        <f t="shared" si="4"/>
        <v/>
      </c>
      <c r="BC31" s="171" t="str">
        <f>IF(N31="","",VLOOKUP(N31,'MNB árfolyam'!A:B,2,0))</f>
        <v/>
      </c>
      <c r="BD31" s="171" t="str">
        <f t="shared" si="5"/>
        <v/>
      </c>
      <c r="BE31" s="171" t="str">
        <f t="shared" si="6"/>
        <v/>
      </c>
      <c r="BF31" s="39"/>
    </row>
    <row r="32" spans="1:58" s="37" customFormat="1" x14ac:dyDescent="0.25">
      <c r="A32" s="440"/>
      <c r="B32" s="478"/>
      <c r="C32" s="65"/>
      <c r="D32" s="65"/>
      <c r="E32" s="478"/>
      <c r="F32" s="441"/>
      <c r="G32" s="441"/>
      <c r="H32" s="65"/>
      <c r="I32" s="65"/>
      <c r="J32" s="478"/>
      <c r="K32" s="439"/>
      <c r="L32" s="439"/>
      <c r="M32" s="65"/>
      <c r="N32" s="65"/>
      <c r="O32" s="478"/>
      <c r="P32" s="439"/>
      <c r="Q32" s="486"/>
      <c r="R32" s="249"/>
      <c r="S32" s="249"/>
      <c r="T32" s="249"/>
      <c r="U32" s="249"/>
      <c r="V32" s="249"/>
      <c r="W32" s="24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W32" s="171" t="str">
        <f>IF(D32="","",VLOOKUP(D32,'MNB árfolyam'!A:B,2,0))</f>
        <v/>
      </c>
      <c r="AX32" s="172" t="str">
        <f t="shared" si="1"/>
        <v/>
      </c>
      <c r="AY32" s="172" t="str">
        <f t="shared" si="2"/>
        <v/>
      </c>
      <c r="AZ32" s="171" t="str">
        <f>IF(I32="","",VLOOKUP(I32,'MNB árfolyam'!A:B,2,0))</f>
        <v/>
      </c>
      <c r="BA32" s="171" t="str">
        <f t="shared" si="3"/>
        <v/>
      </c>
      <c r="BB32" s="171" t="str">
        <f t="shared" si="4"/>
        <v/>
      </c>
      <c r="BC32" s="171" t="str">
        <f>IF(N32="","",VLOOKUP(N32,'MNB árfolyam'!A:B,2,0))</f>
        <v/>
      </c>
      <c r="BD32" s="171" t="str">
        <f t="shared" si="5"/>
        <v/>
      </c>
      <c r="BE32" s="171" t="str">
        <f t="shared" si="6"/>
        <v/>
      </c>
      <c r="BF32" s="39"/>
    </row>
    <row r="33" spans="1:58" s="37" customFormat="1" x14ac:dyDescent="0.25">
      <c r="A33" s="440"/>
      <c r="B33" s="478"/>
      <c r="C33" s="65"/>
      <c r="D33" s="65"/>
      <c r="E33" s="478"/>
      <c r="F33" s="441"/>
      <c r="G33" s="441"/>
      <c r="H33" s="65"/>
      <c r="I33" s="65"/>
      <c r="J33" s="478"/>
      <c r="K33" s="439"/>
      <c r="L33" s="439"/>
      <c r="M33" s="65"/>
      <c r="N33" s="65"/>
      <c r="O33" s="478"/>
      <c r="P33" s="439"/>
      <c r="Q33" s="486"/>
      <c r="R33" s="249"/>
      <c r="S33" s="249"/>
      <c r="T33" s="249"/>
      <c r="U33" s="249"/>
      <c r="V33" s="249"/>
      <c r="W33" s="24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W33" s="171" t="str">
        <f>IF(D33="","",VLOOKUP(D33,'MNB árfolyam'!A:B,2,0))</f>
        <v/>
      </c>
      <c r="AX33" s="172" t="str">
        <f t="shared" si="1"/>
        <v/>
      </c>
      <c r="AY33" s="172" t="str">
        <f t="shared" si="2"/>
        <v/>
      </c>
      <c r="AZ33" s="171" t="str">
        <f>IF(I33="","",VLOOKUP(I33,'MNB árfolyam'!A:B,2,0))</f>
        <v/>
      </c>
      <c r="BA33" s="171" t="str">
        <f t="shared" si="3"/>
        <v/>
      </c>
      <c r="BB33" s="171" t="str">
        <f t="shared" si="4"/>
        <v/>
      </c>
      <c r="BC33" s="171" t="str">
        <f>IF(N33="","",VLOOKUP(N33,'MNB árfolyam'!A:B,2,0))</f>
        <v/>
      </c>
      <c r="BD33" s="171" t="str">
        <f t="shared" si="5"/>
        <v/>
      </c>
      <c r="BE33" s="171" t="str">
        <f t="shared" si="6"/>
        <v/>
      </c>
      <c r="BF33" s="39"/>
    </row>
    <row r="34" spans="1:58" s="37" customFormat="1" x14ac:dyDescent="0.25">
      <c r="A34" s="440"/>
      <c r="B34" s="478"/>
      <c r="C34" s="65"/>
      <c r="D34" s="65"/>
      <c r="E34" s="478"/>
      <c r="F34" s="441"/>
      <c r="G34" s="441"/>
      <c r="H34" s="65"/>
      <c r="I34" s="65"/>
      <c r="J34" s="478"/>
      <c r="K34" s="439"/>
      <c r="L34" s="439"/>
      <c r="M34" s="65"/>
      <c r="N34" s="65"/>
      <c r="O34" s="478"/>
      <c r="P34" s="439"/>
      <c r="Q34" s="486"/>
      <c r="R34" s="249"/>
      <c r="S34" s="249"/>
      <c r="T34" s="249"/>
      <c r="U34" s="249"/>
      <c r="V34" s="249"/>
      <c r="W34" s="24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W34" s="171" t="str">
        <f>IF(D34="","",VLOOKUP(D34,'MNB árfolyam'!A:B,2,0))</f>
        <v/>
      </c>
      <c r="AX34" s="172" t="str">
        <f t="shared" si="1"/>
        <v/>
      </c>
      <c r="AY34" s="172" t="str">
        <f t="shared" si="2"/>
        <v/>
      </c>
      <c r="AZ34" s="171" t="str">
        <f>IF(I34="","",VLOOKUP(I34,'MNB árfolyam'!A:B,2,0))</f>
        <v/>
      </c>
      <c r="BA34" s="171" t="str">
        <f t="shared" si="3"/>
        <v/>
      </c>
      <c r="BB34" s="171" t="str">
        <f t="shared" si="4"/>
        <v/>
      </c>
      <c r="BC34" s="171" t="str">
        <f>IF(N34="","",VLOOKUP(N34,'MNB árfolyam'!A:B,2,0))</f>
        <v/>
      </c>
      <c r="BD34" s="171" t="str">
        <f t="shared" si="5"/>
        <v/>
      </c>
      <c r="BE34" s="171" t="str">
        <f t="shared" si="6"/>
        <v/>
      </c>
      <c r="BF34" s="39"/>
    </row>
    <row r="35" spans="1:58" s="37" customFormat="1" x14ac:dyDescent="0.25">
      <c r="A35" s="440"/>
      <c r="B35" s="478"/>
      <c r="C35" s="65"/>
      <c r="D35" s="65"/>
      <c r="E35" s="478"/>
      <c r="F35" s="441"/>
      <c r="G35" s="441"/>
      <c r="H35" s="65"/>
      <c r="I35" s="65"/>
      <c r="J35" s="478"/>
      <c r="K35" s="439"/>
      <c r="L35" s="439"/>
      <c r="M35" s="65"/>
      <c r="N35" s="65"/>
      <c r="O35" s="478"/>
      <c r="P35" s="439"/>
      <c r="Q35" s="486"/>
      <c r="R35" s="249"/>
      <c r="S35" s="249"/>
      <c r="T35" s="249"/>
      <c r="U35" s="249"/>
      <c r="V35" s="249"/>
      <c r="W35" s="24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W35" s="171" t="str">
        <f>IF(D35="","",VLOOKUP(D35,'MNB árfolyam'!A:B,2,0))</f>
        <v/>
      </c>
      <c r="AX35" s="172" t="str">
        <f t="shared" si="1"/>
        <v/>
      </c>
      <c r="AY35" s="172" t="str">
        <f t="shared" si="2"/>
        <v/>
      </c>
      <c r="AZ35" s="171" t="str">
        <f>IF(I35="","",VLOOKUP(I35,'MNB árfolyam'!A:B,2,0))</f>
        <v/>
      </c>
      <c r="BA35" s="171" t="str">
        <f t="shared" si="3"/>
        <v/>
      </c>
      <c r="BB35" s="171" t="str">
        <f t="shared" si="4"/>
        <v/>
      </c>
      <c r="BC35" s="171" t="str">
        <f>IF(N35="","",VLOOKUP(N35,'MNB árfolyam'!A:B,2,0))</f>
        <v/>
      </c>
      <c r="BD35" s="171" t="str">
        <f t="shared" si="5"/>
        <v/>
      </c>
      <c r="BE35" s="171" t="str">
        <f t="shared" si="6"/>
        <v/>
      </c>
      <c r="BF35" s="39"/>
    </row>
    <row r="36" spans="1:58" s="37" customFormat="1" x14ac:dyDescent="0.25">
      <c r="A36" s="440"/>
      <c r="B36" s="478"/>
      <c r="C36" s="65"/>
      <c r="D36" s="65"/>
      <c r="E36" s="478"/>
      <c r="F36" s="441"/>
      <c r="G36" s="441"/>
      <c r="H36" s="65"/>
      <c r="I36" s="65"/>
      <c r="J36" s="478"/>
      <c r="K36" s="439"/>
      <c r="L36" s="439"/>
      <c r="M36" s="65"/>
      <c r="N36" s="65"/>
      <c r="O36" s="478"/>
      <c r="P36" s="439"/>
      <c r="Q36" s="486"/>
      <c r="R36" s="249"/>
      <c r="S36" s="249"/>
      <c r="T36" s="249"/>
      <c r="U36" s="249"/>
      <c r="V36" s="249"/>
      <c r="W36" s="24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W36" s="171" t="str">
        <f>IF(D36="","",VLOOKUP(D36,'MNB árfolyam'!A:B,2,0))</f>
        <v/>
      </c>
      <c r="AX36" s="172" t="str">
        <f t="shared" si="1"/>
        <v/>
      </c>
      <c r="AY36" s="172" t="str">
        <f t="shared" si="2"/>
        <v/>
      </c>
      <c r="AZ36" s="171" t="str">
        <f>IF(I36="","",VLOOKUP(I36,'MNB árfolyam'!A:B,2,0))</f>
        <v/>
      </c>
      <c r="BA36" s="171" t="str">
        <f t="shared" si="3"/>
        <v/>
      </c>
      <c r="BB36" s="171" t="str">
        <f t="shared" si="4"/>
        <v/>
      </c>
      <c r="BC36" s="171" t="str">
        <f>IF(N36="","",VLOOKUP(N36,'MNB árfolyam'!A:B,2,0))</f>
        <v/>
      </c>
      <c r="BD36" s="171" t="str">
        <f t="shared" si="5"/>
        <v/>
      </c>
      <c r="BE36" s="171" t="str">
        <f t="shared" si="6"/>
        <v/>
      </c>
      <c r="BF36" s="39"/>
    </row>
    <row r="37" spans="1:58" s="37" customFormat="1" x14ac:dyDescent="0.25">
      <c r="A37" s="440"/>
      <c r="B37" s="478"/>
      <c r="C37" s="65"/>
      <c r="D37" s="65"/>
      <c r="E37" s="478"/>
      <c r="F37" s="441"/>
      <c r="G37" s="441"/>
      <c r="H37" s="65"/>
      <c r="I37" s="65"/>
      <c r="J37" s="478"/>
      <c r="K37" s="439"/>
      <c r="L37" s="439"/>
      <c r="M37" s="65"/>
      <c r="N37" s="65"/>
      <c r="O37" s="478"/>
      <c r="P37" s="439"/>
      <c r="Q37" s="486"/>
      <c r="R37" s="249"/>
      <c r="S37" s="249"/>
      <c r="T37" s="249"/>
      <c r="U37" s="249"/>
      <c r="V37" s="249"/>
      <c r="W37" s="24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W37" s="171" t="str">
        <f>IF(D37="","",VLOOKUP(D37,'MNB árfolyam'!A:B,2,0))</f>
        <v/>
      </c>
      <c r="AX37" s="172" t="str">
        <f t="shared" si="1"/>
        <v/>
      </c>
      <c r="AY37" s="172" t="str">
        <f t="shared" si="2"/>
        <v/>
      </c>
      <c r="AZ37" s="171" t="str">
        <f>IF(I37="","",VLOOKUP(I37,'MNB árfolyam'!A:B,2,0))</f>
        <v/>
      </c>
      <c r="BA37" s="171" t="str">
        <f t="shared" si="3"/>
        <v/>
      </c>
      <c r="BB37" s="171" t="str">
        <f t="shared" si="4"/>
        <v/>
      </c>
      <c r="BC37" s="171" t="str">
        <f>IF(N37="","",VLOOKUP(N37,'MNB árfolyam'!A:B,2,0))</f>
        <v/>
      </c>
      <c r="BD37" s="171" t="str">
        <f t="shared" si="5"/>
        <v/>
      </c>
      <c r="BE37" s="171" t="str">
        <f t="shared" si="6"/>
        <v/>
      </c>
      <c r="BF37" s="39"/>
    </row>
    <row r="38" spans="1:58" s="37" customFormat="1" x14ac:dyDescent="0.25">
      <c r="A38" s="440"/>
      <c r="B38" s="478"/>
      <c r="C38" s="65"/>
      <c r="D38" s="65"/>
      <c r="E38" s="478"/>
      <c r="F38" s="441"/>
      <c r="G38" s="441"/>
      <c r="H38" s="65"/>
      <c r="I38" s="65"/>
      <c r="J38" s="478"/>
      <c r="K38" s="439"/>
      <c r="L38" s="439"/>
      <c r="M38" s="65"/>
      <c r="N38" s="65"/>
      <c r="O38" s="478"/>
      <c r="P38" s="439"/>
      <c r="Q38" s="486"/>
      <c r="R38" s="249"/>
      <c r="S38" s="249"/>
      <c r="T38" s="249"/>
      <c r="U38" s="249"/>
      <c r="V38" s="249"/>
      <c r="W38" s="24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W38" s="171" t="str">
        <f>IF(D38="","",VLOOKUP(D38,'MNB árfolyam'!A:B,2,0))</f>
        <v/>
      </c>
      <c r="AX38" s="172" t="str">
        <f t="shared" si="1"/>
        <v/>
      </c>
      <c r="AY38" s="172" t="str">
        <f t="shared" si="2"/>
        <v/>
      </c>
      <c r="AZ38" s="171" t="str">
        <f>IF(I38="","",VLOOKUP(I38,'MNB árfolyam'!A:B,2,0))</f>
        <v/>
      </c>
      <c r="BA38" s="171" t="str">
        <f t="shared" si="3"/>
        <v/>
      </c>
      <c r="BB38" s="171" t="str">
        <f t="shared" si="4"/>
        <v/>
      </c>
      <c r="BC38" s="171" t="str">
        <f>IF(N38="","",VLOOKUP(N38,'MNB árfolyam'!A:B,2,0))</f>
        <v/>
      </c>
      <c r="BD38" s="171" t="str">
        <f t="shared" si="5"/>
        <v/>
      </c>
      <c r="BE38" s="171" t="str">
        <f t="shared" si="6"/>
        <v/>
      </c>
      <c r="BF38" s="39"/>
    </row>
    <row r="39" spans="1:58" s="37" customFormat="1" x14ac:dyDescent="0.25">
      <c r="A39" s="440"/>
      <c r="B39" s="478"/>
      <c r="C39" s="65"/>
      <c r="D39" s="65"/>
      <c r="E39" s="478"/>
      <c r="F39" s="441"/>
      <c r="G39" s="441"/>
      <c r="H39" s="65"/>
      <c r="I39" s="65"/>
      <c r="J39" s="478"/>
      <c r="K39" s="439"/>
      <c r="L39" s="439"/>
      <c r="M39" s="65"/>
      <c r="N39" s="65"/>
      <c r="O39" s="478"/>
      <c r="P39" s="439"/>
      <c r="Q39" s="486"/>
      <c r="R39" s="249"/>
      <c r="S39" s="249"/>
      <c r="T39" s="249"/>
      <c r="U39" s="249"/>
      <c r="V39" s="249"/>
      <c r="W39" s="24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W39" s="171" t="str">
        <f>IF(D39="","",VLOOKUP(D39,'MNB árfolyam'!A:B,2,0))</f>
        <v/>
      </c>
      <c r="AX39" s="172" t="str">
        <f t="shared" si="1"/>
        <v/>
      </c>
      <c r="AY39" s="172" t="str">
        <f t="shared" si="2"/>
        <v/>
      </c>
      <c r="AZ39" s="171" t="str">
        <f>IF(I39="","",VLOOKUP(I39,'MNB árfolyam'!A:B,2,0))</f>
        <v/>
      </c>
      <c r="BA39" s="171" t="str">
        <f t="shared" si="3"/>
        <v/>
      </c>
      <c r="BB39" s="171" t="str">
        <f t="shared" si="4"/>
        <v/>
      </c>
      <c r="BC39" s="171" t="str">
        <f>IF(N39="","",VLOOKUP(N39,'MNB árfolyam'!A:B,2,0))</f>
        <v/>
      </c>
      <c r="BD39" s="171" t="str">
        <f t="shared" si="5"/>
        <v/>
      </c>
      <c r="BE39" s="171" t="str">
        <f t="shared" si="6"/>
        <v/>
      </c>
      <c r="BF39" s="39"/>
    </row>
    <row r="40" spans="1:58" s="37" customFormat="1" x14ac:dyDescent="0.25">
      <c r="A40" s="440"/>
      <c r="B40" s="478"/>
      <c r="C40" s="65"/>
      <c r="D40" s="65"/>
      <c r="E40" s="478"/>
      <c r="F40" s="441"/>
      <c r="G40" s="441"/>
      <c r="H40" s="65"/>
      <c r="I40" s="65"/>
      <c r="J40" s="478"/>
      <c r="K40" s="439"/>
      <c r="L40" s="439"/>
      <c r="M40" s="65"/>
      <c r="N40" s="65"/>
      <c r="O40" s="478"/>
      <c r="P40" s="439"/>
      <c r="Q40" s="486"/>
      <c r="R40" s="249"/>
      <c r="S40" s="249"/>
      <c r="T40" s="249"/>
      <c r="U40" s="249"/>
      <c r="V40" s="249"/>
      <c r="W40" s="24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W40" s="171" t="str">
        <f>IF(D40="","",VLOOKUP(D40,'MNB árfolyam'!A:B,2,0))</f>
        <v/>
      </c>
      <c r="AX40" s="172" t="str">
        <f t="shared" si="1"/>
        <v/>
      </c>
      <c r="AY40" s="172" t="str">
        <f t="shared" si="2"/>
        <v/>
      </c>
      <c r="AZ40" s="171" t="str">
        <f>IF(I40="","",VLOOKUP(I40,'MNB árfolyam'!A:B,2,0))</f>
        <v/>
      </c>
      <c r="BA40" s="171" t="str">
        <f t="shared" si="3"/>
        <v/>
      </c>
      <c r="BB40" s="171" t="str">
        <f t="shared" si="4"/>
        <v/>
      </c>
      <c r="BC40" s="171" t="str">
        <f>IF(N40="","",VLOOKUP(N40,'MNB árfolyam'!A:B,2,0))</f>
        <v/>
      </c>
      <c r="BD40" s="171" t="str">
        <f t="shared" si="5"/>
        <v/>
      </c>
      <c r="BE40" s="171" t="str">
        <f t="shared" si="6"/>
        <v/>
      </c>
      <c r="BF40" s="39"/>
    </row>
    <row r="41" spans="1:58" s="37" customFormat="1" x14ac:dyDescent="0.25">
      <c r="A41" s="440"/>
      <c r="B41" s="478"/>
      <c r="C41" s="65"/>
      <c r="D41" s="65"/>
      <c r="E41" s="478"/>
      <c r="F41" s="441"/>
      <c r="G41" s="441"/>
      <c r="H41" s="65"/>
      <c r="I41" s="65"/>
      <c r="J41" s="478"/>
      <c r="K41" s="439"/>
      <c r="L41" s="439"/>
      <c r="M41" s="65"/>
      <c r="N41" s="65"/>
      <c r="O41" s="478"/>
      <c r="P41" s="439"/>
      <c r="Q41" s="486"/>
      <c r="R41" s="249"/>
      <c r="S41" s="249"/>
      <c r="T41" s="249"/>
      <c r="U41" s="249"/>
      <c r="V41" s="249"/>
      <c r="W41" s="24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W41" s="171" t="str">
        <f>IF(D41="","",VLOOKUP(D41,'MNB árfolyam'!A:B,2,0))</f>
        <v/>
      </c>
      <c r="AX41" s="172" t="str">
        <f t="shared" si="1"/>
        <v/>
      </c>
      <c r="AY41" s="172" t="str">
        <f t="shared" si="2"/>
        <v/>
      </c>
      <c r="AZ41" s="171" t="str">
        <f>IF(I41="","",VLOOKUP(I41,'MNB árfolyam'!A:B,2,0))</f>
        <v/>
      </c>
      <c r="BA41" s="171" t="str">
        <f t="shared" si="3"/>
        <v/>
      </c>
      <c r="BB41" s="171" t="str">
        <f t="shared" si="4"/>
        <v/>
      </c>
      <c r="BC41" s="171" t="str">
        <f>IF(N41="","",VLOOKUP(N41,'MNB árfolyam'!A:B,2,0))</f>
        <v/>
      </c>
      <c r="BD41" s="171" t="str">
        <f t="shared" si="5"/>
        <v/>
      </c>
      <c r="BE41" s="171" t="str">
        <f t="shared" si="6"/>
        <v/>
      </c>
      <c r="BF41" s="39"/>
    </row>
    <row r="42" spans="1:58" s="37" customFormat="1" x14ac:dyDescent="0.25">
      <c r="A42" s="440"/>
      <c r="B42" s="478"/>
      <c r="C42" s="65"/>
      <c r="D42" s="65"/>
      <c r="E42" s="478"/>
      <c r="F42" s="441"/>
      <c r="G42" s="441"/>
      <c r="H42" s="65"/>
      <c r="I42" s="65"/>
      <c r="J42" s="478"/>
      <c r="K42" s="439"/>
      <c r="L42" s="439"/>
      <c r="M42" s="65"/>
      <c r="N42" s="65"/>
      <c r="O42" s="478"/>
      <c r="P42" s="439"/>
      <c r="Q42" s="486"/>
      <c r="R42" s="249"/>
      <c r="S42" s="249"/>
      <c r="T42" s="249"/>
      <c r="U42" s="249"/>
      <c r="V42" s="249"/>
      <c r="W42" s="24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W42" s="171" t="str">
        <f>IF(D42="","",VLOOKUP(D42,'MNB árfolyam'!A:B,2,0))</f>
        <v/>
      </c>
      <c r="AX42" s="172" t="str">
        <f t="shared" si="1"/>
        <v/>
      </c>
      <c r="AY42" s="172" t="str">
        <f t="shared" si="2"/>
        <v/>
      </c>
      <c r="AZ42" s="171" t="str">
        <f>IF(I42="","",VLOOKUP(I42,'MNB árfolyam'!A:B,2,0))</f>
        <v/>
      </c>
      <c r="BA42" s="171" t="str">
        <f t="shared" si="3"/>
        <v/>
      </c>
      <c r="BB42" s="171" t="str">
        <f t="shared" si="4"/>
        <v/>
      </c>
      <c r="BC42" s="171" t="str">
        <f>IF(N42="","",VLOOKUP(N42,'MNB árfolyam'!A:B,2,0))</f>
        <v/>
      </c>
      <c r="BD42" s="171" t="str">
        <f t="shared" si="5"/>
        <v/>
      </c>
      <c r="BE42" s="171" t="str">
        <f t="shared" si="6"/>
        <v/>
      </c>
      <c r="BF42" s="39"/>
    </row>
    <row r="43" spans="1:58" s="37" customFormat="1" x14ac:dyDescent="0.25">
      <c r="A43" s="440"/>
      <c r="B43" s="478"/>
      <c r="C43" s="65"/>
      <c r="D43" s="65"/>
      <c r="E43" s="478"/>
      <c r="F43" s="441"/>
      <c r="G43" s="441"/>
      <c r="H43" s="65"/>
      <c r="I43" s="65"/>
      <c r="J43" s="478"/>
      <c r="K43" s="439"/>
      <c r="L43" s="439"/>
      <c r="M43" s="65"/>
      <c r="N43" s="65"/>
      <c r="O43" s="478"/>
      <c r="P43" s="439"/>
      <c r="Q43" s="486"/>
      <c r="R43" s="249"/>
      <c r="S43" s="249"/>
      <c r="T43" s="249"/>
      <c r="U43" s="249"/>
      <c r="V43" s="249"/>
      <c r="W43" s="24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W43" s="171" t="str">
        <f>IF(D43="","",VLOOKUP(D43,'MNB árfolyam'!A:B,2,0))</f>
        <v/>
      </c>
      <c r="AX43" s="172" t="str">
        <f t="shared" si="1"/>
        <v/>
      </c>
      <c r="AY43" s="172" t="str">
        <f t="shared" si="2"/>
        <v/>
      </c>
      <c r="AZ43" s="171" t="str">
        <f>IF(I43="","",VLOOKUP(I43,'MNB árfolyam'!A:B,2,0))</f>
        <v/>
      </c>
      <c r="BA43" s="171" t="str">
        <f t="shared" si="3"/>
        <v/>
      </c>
      <c r="BB43" s="171" t="str">
        <f t="shared" si="4"/>
        <v/>
      </c>
      <c r="BC43" s="171" t="str">
        <f>IF(N43="","",VLOOKUP(N43,'MNB árfolyam'!A:B,2,0))</f>
        <v/>
      </c>
      <c r="BD43" s="171" t="str">
        <f t="shared" si="5"/>
        <v/>
      </c>
      <c r="BE43" s="171" t="str">
        <f t="shared" si="6"/>
        <v/>
      </c>
      <c r="BF43" s="39"/>
    </row>
    <row r="44" spans="1:58" s="37" customFormat="1" x14ac:dyDescent="0.25">
      <c r="A44" s="440"/>
      <c r="B44" s="478"/>
      <c r="C44" s="65"/>
      <c r="D44" s="65"/>
      <c r="E44" s="478"/>
      <c r="F44" s="441"/>
      <c r="G44" s="441"/>
      <c r="H44" s="65"/>
      <c r="I44" s="65"/>
      <c r="J44" s="478"/>
      <c r="K44" s="439"/>
      <c r="L44" s="439"/>
      <c r="M44" s="65"/>
      <c r="N44" s="65"/>
      <c r="O44" s="478"/>
      <c r="P44" s="439"/>
      <c r="Q44" s="486"/>
      <c r="R44" s="249"/>
      <c r="S44" s="249"/>
      <c r="T44" s="249"/>
      <c r="U44" s="249"/>
      <c r="V44" s="249"/>
      <c r="W44" s="24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W44" s="171" t="str">
        <f>IF(D44="","",VLOOKUP(D44,'MNB árfolyam'!A:B,2,0))</f>
        <v/>
      </c>
      <c r="AX44" s="172" t="str">
        <f t="shared" si="1"/>
        <v/>
      </c>
      <c r="AY44" s="172" t="str">
        <f t="shared" si="2"/>
        <v/>
      </c>
      <c r="AZ44" s="171" t="str">
        <f>IF(I44="","",VLOOKUP(I44,'MNB árfolyam'!A:B,2,0))</f>
        <v/>
      </c>
      <c r="BA44" s="171" t="str">
        <f t="shared" si="3"/>
        <v/>
      </c>
      <c r="BB44" s="171" t="str">
        <f t="shared" si="4"/>
        <v/>
      </c>
      <c r="BC44" s="171" t="str">
        <f>IF(N44="","",VLOOKUP(N44,'MNB árfolyam'!A:B,2,0))</f>
        <v/>
      </c>
      <c r="BD44" s="171" t="str">
        <f t="shared" si="5"/>
        <v/>
      </c>
      <c r="BE44" s="171" t="str">
        <f t="shared" si="6"/>
        <v/>
      </c>
      <c r="BF44" s="39"/>
    </row>
    <row r="45" spans="1:58" s="37" customFormat="1" x14ac:dyDescent="0.25">
      <c r="A45" s="440"/>
      <c r="B45" s="478"/>
      <c r="C45" s="65"/>
      <c r="D45" s="65"/>
      <c r="E45" s="478"/>
      <c r="F45" s="441"/>
      <c r="G45" s="441"/>
      <c r="H45" s="65"/>
      <c r="I45" s="65"/>
      <c r="J45" s="478"/>
      <c r="K45" s="439"/>
      <c r="L45" s="439"/>
      <c r="M45" s="65"/>
      <c r="N45" s="65"/>
      <c r="O45" s="478"/>
      <c r="P45" s="439"/>
      <c r="Q45" s="486"/>
      <c r="R45" s="249"/>
      <c r="S45" s="249"/>
      <c r="T45" s="249"/>
      <c r="U45" s="249"/>
      <c r="V45" s="249"/>
      <c r="W45" s="24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W45" s="171" t="str">
        <f>IF(D45="","",VLOOKUP(D45,'MNB árfolyam'!A:B,2,0))</f>
        <v/>
      </c>
      <c r="AX45" s="172" t="str">
        <f t="shared" si="1"/>
        <v/>
      </c>
      <c r="AY45" s="172" t="str">
        <f t="shared" si="2"/>
        <v/>
      </c>
      <c r="AZ45" s="171" t="str">
        <f>IF(I45="","",VLOOKUP(I45,'MNB árfolyam'!A:B,2,0))</f>
        <v/>
      </c>
      <c r="BA45" s="171" t="str">
        <f t="shared" si="3"/>
        <v/>
      </c>
      <c r="BB45" s="171" t="str">
        <f t="shared" si="4"/>
        <v/>
      </c>
      <c r="BC45" s="171" t="str">
        <f>IF(N45="","",VLOOKUP(N45,'MNB árfolyam'!A:B,2,0))</f>
        <v/>
      </c>
      <c r="BD45" s="171" t="str">
        <f t="shared" si="5"/>
        <v/>
      </c>
      <c r="BE45" s="171" t="str">
        <f t="shared" si="6"/>
        <v/>
      </c>
      <c r="BF45" s="39"/>
    </row>
    <row r="46" spans="1:58" s="37" customFormat="1" x14ac:dyDescent="0.25">
      <c r="A46" s="440"/>
      <c r="B46" s="478"/>
      <c r="C46" s="65"/>
      <c r="D46" s="65"/>
      <c r="E46" s="478"/>
      <c r="F46" s="441"/>
      <c r="G46" s="441"/>
      <c r="H46" s="65"/>
      <c r="I46" s="65"/>
      <c r="J46" s="478"/>
      <c r="K46" s="439"/>
      <c r="L46" s="439"/>
      <c r="M46" s="65"/>
      <c r="N46" s="65"/>
      <c r="O46" s="478"/>
      <c r="P46" s="439"/>
      <c r="Q46" s="486"/>
      <c r="R46" s="249"/>
      <c r="S46" s="249"/>
      <c r="T46" s="249"/>
      <c r="U46" s="249"/>
      <c r="V46" s="249"/>
      <c r="W46" s="24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W46" s="171" t="str">
        <f>IF(D46="","",VLOOKUP(D46,'MNB árfolyam'!A:B,2,0))</f>
        <v/>
      </c>
      <c r="AX46" s="172" t="str">
        <f t="shared" si="1"/>
        <v/>
      </c>
      <c r="AY46" s="172" t="str">
        <f t="shared" si="2"/>
        <v/>
      </c>
      <c r="AZ46" s="171" t="str">
        <f>IF(I46="","",VLOOKUP(I46,'MNB árfolyam'!A:B,2,0))</f>
        <v/>
      </c>
      <c r="BA46" s="171" t="str">
        <f t="shared" si="3"/>
        <v/>
      </c>
      <c r="BB46" s="171" t="str">
        <f t="shared" si="4"/>
        <v/>
      </c>
      <c r="BC46" s="171" t="str">
        <f>IF(N46="","",VLOOKUP(N46,'MNB árfolyam'!A:B,2,0))</f>
        <v/>
      </c>
      <c r="BD46" s="171" t="str">
        <f t="shared" si="5"/>
        <v/>
      </c>
      <c r="BE46" s="171" t="str">
        <f t="shared" si="6"/>
        <v/>
      </c>
      <c r="BF46" s="39"/>
    </row>
    <row r="47" spans="1:58" s="37" customFormat="1" x14ac:dyDescent="0.25">
      <c r="A47" s="440"/>
      <c r="B47" s="478"/>
      <c r="C47" s="65"/>
      <c r="D47" s="65"/>
      <c r="E47" s="478"/>
      <c r="F47" s="441"/>
      <c r="G47" s="441"/>
      <c r="H47" s="65"/>
      <c r="I47" s="65"/>
      <c r="J47" s="478"/>
      <c r="K47" s="439"/>
      <c r="L47" s="439"/>
      <c r="M47" s="65"/>
      <c r="N47" s="65"/>
      <c r="O47" s="478"/>
      <c r="P47" s="439"/>
      <c r="Q47" s="486"/>
      <c r="R47" s="249"/>
      <c r="S47" s="249"/>
      <c r="T47" s="249"/>
      <c r="U47" s="249"/>
      <c r="V47" s="249"/>
      <c r="W47" s="24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W47" s="171" t="str">
        <f>IF(D47="","",VLOOKUP(D47,'MNB árfolyam'!A:B,2,0))</f>
        <v/>
      </c>
      <c r="AX47" s="172" t="str">
        <f t="shared" si="1"/>
        <v/>
      </c>
      <c r="AY47" s="172" t="str">
        <f t="shared" si="2"/>
        <v/>
      </c>
      <c r="AZ47" s="171" t="str">
        <f>IF(I47="","",VLOOKUP(I47,'MNB árfolyam'!A:B,2,0))</f>
        <v/>
      </c>
      <c r="BA47" s="171" t="str">
        <f t="shared" si="3"/>
        <v/>
      </c>
      <c r="BB47" s="171" t="str">
        <f t="shared" si="4"/>
        <v/>
      </c>
      <c r="BC47" s="171" t="str">
        <f>IF(N47="","",VLOOKUP(N47,'MNB árfolyam'!A:B,2,0))</f>
        <v/>
      </c>
      <c r="BD47" s="171" t="str">
        <f t="shared" si="5"/>
        <v/>
      </c>
      <c r="BE47" s="171" t="str">
        <f t="shared" si="6"/>
        <v/>
      </c>
      <c r="BF47" s="39"/>
    </row>
    <row r="48" spans="1:58" s="37" customFormat="1" x14ac:dyDescent="0.25">
      <c r="A48" s="440"/>
      <c r="B48" s="478"/>
      <c r="C48" s="65"/>
      <c r="D48" s="65"/>
      <c r="E48" s="478"/>
      <c r="F48" s="441"/>
      <c r="G48" s="441"/>
      <c r="H48" s="65"/>
      <c r="I48" s="65"/>
      <c r="J48" s="478"/>
      <c r="K48" s="439"/>
      <c r="L48" s="439"/>
      <c r="M48" s="65"/>
      <c r="N48" s="65"/>
      <c r="O48" s="478"/>
      <c r="P48" s="439"/>
      <c r="Q48" s="486"/>
      <c r="R48" s="249"/>
      <c r="S48" s="249"/>
      <c r="T48" s="249"/>
      <c r="U48" s="249"/>
      <c r="V48" s="249"/>
      <c r="W48" s="24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W48" s="171" t="str">
        <f>IF(D48="","",VLOOKUP(D48,'MNB árfolyam'!A:B,2,0))</f>
        <v/>
      </c>
      <c r="AX48" s="172" t="str">
        <f t="shared" si="1"/>
        <v/>
      </c>
      <c r="AY48" s="172" t="str">
        <f t="shared" si="2"/>
        <v/>
      </c>
      <c r="AZ48" s="171" t="str">
        <f>IF(I48="","",VLOOKUP(I48,'MNB árfolyam'!A:B,2,0))</f>
        <v/>
      </c>
      <c r="BA48" s="171" t="str">
        <f t="shared" si="3"/>
        <v/>
      </c>
      <c r="BB48" s="171" t="str">
        <f t="shared" si="4"/>
        <v/>
      </c>
      <c r="BC48" s="171" t="str">
        <f>IF(N48="","",VLOOKUP(N48,'MNB árfolyam'!A:B,2,0))</f>
        <v/>
      </c>
      <c r="BD48" s="171" t="str">
        <f t="shared" si="5"/>
        <v/>
      </c>
      <c r="BE48" s="171" t="str">
        <f t="shared" si="6"/>
        <v/>
      </c>
      <c r="BF48" s="39"/>
    </row>
    <row r="49" spans="1:69" s="37" customFormat="1" x14ac:dyDescent="0.25">
      <c r="A49" s="440"/>
      <c r="B49" s="478"/>
      <c r="C49" s="65"/>
      <c r="D49" s="65"/>
      <c r="E49" s="478"/>
      <c r="F49" s="441"/>
      <c r="G49" s="441"/>
      <c r="H49" s="65"/>
      <c r="I49" s="65"/>
      <c r="J49" s="478"/>
      <c r="K49" s="439"/>
      <c r="L49" s="439"/>
      <c r="M49" s="65"/>
      <c r="N49" s="65"/>
      <c r="O49" s="478"/>
      <c r="P49" s="439"/>
      <c r="Q49" s="486"/>
      <c r="R49" s="249"/>
      <c r="S49" s="249"/>
      <c r="T49" s="249"/>
      <c r="U49" s="249"/>
      <c r="V49" s="249"/>
      <c r="W49" s="24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W49" s="171" t="str">
        <f>IF(D49="","",VLOOKUP(D49,'MNB árfolyam'!A:B,2,0))</f>
        <v/>
      </c>
      <c r="AX49" s="172" t="str">
        <f t="shared" si="1"/>
        <v/>
      </c>
      <c r="AY49" s="172" t="str">
        <f t="shared" si="2"/>
        <v/>
      </c>
      <c r="AZ49" s="171" t="str">
        <f>IF(I49="","",VLOOKUP(I49,'MNB árfolyam'!A:B,2,0))</f>
        <v/>
      </c>
      <c r="BA49" s="171" t="str">
        <f t="shared" si="3"/>
        <v/>
      </c>
      <c r="BB49" s="171" t="str">
        <f t="shared" si="4"/>
        <v/>
      </c>
      <c r="BC49" s="171" t="str">
        <f>IF(N49="","",VLOOKUP(N49,'MNB árfolyam'!A:B,2,0))</f>
        <v/>
      </c>
      <c r="BD49" s="171" t="str">
        <f t="shared" si="5"/>
        <v/>
      </c>
      <c r="BE49" s="171" t="str">
        <f t="shared" si="6"/>
        <v/>
      </c>
      <c r="BF49" s="39"/>
    </row>
    <row r="50" spans="1:69" s="37" customFormat="1" ht="15.75" thickBot="1" x14ac:dyDescent="0.3">
      <c r="A50" s="442"/>
      <c r="B50" s="94"/>
      <c r="C50" s="500"/>
      <c r="D50" s="500"/>
      <c r="E50" s="94"/>
      <c r="F50" s="443"/>
      <c r="G50" s="443"/>
      <c r="H50" s="500"/>
      <c r="I50" s="500"/>
      <c r="J50" s="94"/>
      <c r="K50" s="488"/>
      <c r="L50" s="488"/>
      <c r="M50" s="500"/>
      <c r="N50" s="500"/>
      <c r="O50" s="94"/>
      <c r="P50" s="488"/>
      <c r="Q50" s="489"/>
      <c r="R50" s="249"/>
      <c r="S50" s="249"/>
      <c r="T50" s="249"/>
      <c r="U50" s="249"/>
      <c r="V50" s="249"/>
      <c r="W50" s="24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W50" s="171" t="str">
        <f>IF(D50="","",VLOOKUP(D50,'MNB árfolyam'!A:B,2,0))</f>
        <v/>
      </c>
      <c r="AX50" s="172" t="str">
        <f t="shared" si="1"/>
        <v/>
      </c>
      <c r="AY50" s="172" t="str">
        <f t="shared" si="2"/>
        <v/>
      </c>
      <c r="AZ50" s="171" t="str">
        <f>IF(I50="","",VLOOKUP(I50,'MNB árfolyam'!A:B,2,0))</f>
        <v/>
      </c>
      <c r="BA50" s="171" t="str">
        <f t="shared" si="3"/>
        <v/>
      </c>
      <c r="BB50" s="171" t="str">
        <f t="shared" si="4"/>
        <v/>
      </c>
      <c r="BC50" s="171" t="str">
        <f>IF(N50="","",VLOOKUP(N50,'MNB árfolyam'!A:B,2,0))</f>
        <v/>
      </c>
      <c r="BD50" s="171" t="str">
        <f t="shared" si="5"/>
        <v/>
      </c>
      <c r="BE50" s="171" t="str">
        <f t="shared" si="6"/>
        <v/>
      </c>
      <c r="BF50" s="39"/>
    </row>
    <row r="51" spans="1:69" s="32" customFormat="1" ht="15" customHeight="1" x14ac:dyDescent="0.25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W51" s="161"/>
      <c r="AX51" s="161"/>
      <c r="AY51" s="161"/>
      <c r="AZ51" s="161"/>
      <c r="BA51" s="161"/>
      <c r="BB51" s="161"/>
      <c r="BC51" s="161"/>
      <c r="BD51" s="161"/>
      <c r="BE51" s="161"/>
      <c r="BF51" s="161"/>
    </row>
    <row r="52" spans="1:69" s="32" customFormat="1" ht="20.100000000000001" customHeight="1" thickBot="1" x14ac:dyDescent="0.3">
      <c r="A52" s="543" t="str">
        <f>CONCATENATE("III. BLOKK: ",B8," ","PARTNER VÁLLALKOZÁSAI:")</f>
        <v>III. BLOKK: 0 PARTNER VÁLLALKOZÁSAI:</v>
      </c>
      <c r="B52" s="543"/>
      <c r="C52" s="543"/>
      <c r="D52" s="543"/>
      <c r="E52" s="543"/>
      <c r="F52" s="543"/>
      <c r="G52" s="543"/>
      <c r="H52" s="543"/>
      <c r="I52" s="543"/>
      <c r="J52" s="543"/>
      <c r="K52" s="543"/>
      <c r="L52" s="543"/>
      <c r="M52" s="543"/>
      <c r="N52" s="543"/>
      <c r="O52" s="543"/>
      <c r="P52" s="543"/>
      <c r="Q52" s="543"/>
      <c r="R52" s="543"/>
      <c r="S52" s="543"/>
      <c r="T52" s="543"/>
      <c r="U52" s="543"/>
      <c r="V52" s="543"/>
      <c r="W52" s="543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W52" s="161"/>
      <c r="AX52" s="161"/>
      <c r="AY52" s="161"/>
      <c r="AZ52" s="161"/>
      <c r="BA52" s="161"/>
      <c r="BB52" s="161"/>
      <c r="BC52" s="161"/>
      <c r="BD52" s="161"/>
      <c r="BE52" s="161"/>
      <c r="BF52" s="161"/>
    </row>
    <row r="53" spans="1:69" s="32" customFormat="1" ht="327.75" customHeight="1" thickBot="1" x14ac:dyDescent="0.3">
      <c r="A53" s="660" t="s">
        <v>256</v>
      </c>
      <c r="B53" s="661"/>
      <c r="C53" s="661"/>
      <c r="D53" s="661"/>
      <c r="E53" s="661"/>
      <c r="F53" s="661"/>
      <c r="G53" s="661"/>
      <c r="H53" s="662"/>
      <c r="I53" s="33"/>
      <c r="J53" s="33"/>
      <c r="K53" s="33"/>
      <c r="L53" s="33"/>
      <c r="M53" s="33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W53" s="161"/>
      <c r="AX53" s="161"/>
      <c r="AY53" s="161"/>
      <c r="AZ53" s="161"/>
      <c r="BA53" s="161"/>
      <c r="BB53" s="161"/>
      <c r="BC53" s="161"/>
      <c r="BD53" s="161"/>
      <c r="BE53" s="161"/>
      <c r="BF53" s="161"/>
    </row>
    <row r="54" spans="1:69" s="32" customFormat="1" ht="20.100000000000001" customHeight="1" thickBot="1" x14ac:dyDescent="0.3">
      <c r="A54" s="681" t="str">
        <f>IF(PÁLYÁZÓ!D16&lt;&gt;"","A pályázó vállalkozás három üzleti évre adta meg az adatokat, ezért ezen vállalkozások esetében is három évre kérünk adatot, ha a vállalkozások működtek ebben az időtartamban.",IF(PÁLYÁZÓ!D15&lt;&gt;"","A pályázó vállalkozás két üzleti évre adta meg az adatokat, ezért ezen vállalkozások esetén is két évre kérünk adatot, ha a vállalkozások működtek ebben az időtartamban.",IF(PÁLYÁZÓ!D14&lt;&gt;"","A pályázó vállalkozás egy üzleti évre adta meg az adatokat, ezért ezen vállalkozások esetén is egy évre kérünk adatot, ha a vállalkozások működtek ebben az időtartamban.","")))</f>
        <v/>
      </c>
      <c r="B54" s="682"/>
      <c r="C54" s="682"/>
      <c r="D54" s="682"/>
      <c r="E54" s="682"/>
      <c r="F54" s="683"/>
      <c r="G54" s="40">
        <f>SUM(G56:G80)</f>
        <v>0</v>
      </c>
      <c r="H54" s="33"/>
      <c r="I54" s="33"/>
      <c r="J54" s="33"/>
      <c r="K54" s="33"/>
      <c r="L54" s="33"/>
      <c r="M54" s="33"/>
      <c r="N54" s="40">
        <f>SUM(N56:N80)</f>
        <v>0</v>
      </c>
      <c r="O54" s="191"/>
      <c r="P54" s="191"/>
      <c r="Q54" s="191"/>
      <c r="R54" s="191"/>
      <c r="S54" s="191"/>
      <c r="T54" s="191"/>
      <c r="U54" s="40">
        <f>SUM(U56:U80)</f>
        <v>0</v>
      </c>
      <c r="V54" s="191"/>
      <c r="W54" s="191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W54" s="161"/>
      <c r="AX54" s="161"/>
      <c r="AY54" s="161"/>
      <c r="AZ54" s="161"/>
      <c r="BA54" s="161"/>
      <c r="BB54" s="161"/>
      <c r="BC54" s="161"/>
      <c r="BD54" s="161"/>
      <c r="BE54" s="161"/>
      <c r="BF54" s="161"/>
      <c r="BG54" s="161"/>
      <c r="BH54" s="161"/>
      <c r="BI54" s="162">
        <f>SUM(BI56:BI80)</f>
        <v>0</v>
      </c>
      <c r="BJ54" s="162">
        <f t="shared" ref="BJ54:BQ54" si="7">SUM(BJ56:BJ80)</f>
        <v>0</v>
      </c>
      <c r="BK54" s="162">
        <f t="shared" si="7"/>
        <v>0</v>
      </c>
      <c r="BL54" s="162">
        <f t="shared" si="7"/>
        <v>0</v>
      </c>
      <c r="BM54" s="162">
        <f t="shared" si="7"/>
        <v>0</v>
      </c>
      <c r="BN54" s="162">
        <f t="shared" si="7"/>
        <v>0</v>
      </c>
      <c r="BO54" s="162">
        <f t="shared" si="7"/>
        <v>0</v>
      </c>
      <c r="BP54" s="162">
        <f t="shared" si="7"/>
        <v>0</v>
      </c>
      <c r="BQ54" s="162">
        <f t="shared" si="7"/>
        <v>0</v>
      </c>
    </row>
    <row r="55" spans="1:69" s="48" customFormat="1" ht="45.75" customHeight="1" thickBot="1" x14ac:dyDescent="0.3">
      <c r="A55" s="314" t="str">
        <f>CONCATENATE(B8," ","Partnervállalkozásának megnevezése")</f>
        <v>0 Partnervállalkozásának megnevezése</v>
      </c>
      <c r="B55" s="230" t="s">
        <v>138</v>
      </c>
      <c r="C55" s="230" t="s">
        <v>130</v>
      </c>
      <c r="D55" s="230" t="s">
        <v>129</v>
      </c>
      <c r="E55" s="230" t="s">
        <v>115</v>
      </c>
      <c r="F55" s="230" t="s">
        <v>114</v>
      </c>
      <c r="G55" s="230" t="s">
        <v>116</v>
      </c>
      <c r="H55" s="230" t="s">
        <v>128</v>
      </c>
      <c r="I55" s="230" t="s">
        <v>117</v>
      </c>
      <c r="J55" s="230" t="s">
        <v>131</v>
      </c>
      <c r="K55" s="230" t="s">
        <v>132</v>
      </c>
      <c r="L55" s="230" t="s">
        <v>118</v>
      </c>
      <c r="M55" s="230" t="s">
        <v>119</v>
      </c>
      <c r="N55" s="230" t="s">
        <v>120</v>
      </c>
      <c r="O55" s="230" t="s">
        <v>126</v>
      </c>
      <c r="P55" s="230" t="s">
        <v>121</v>
      </c>
      <c r="Q55" s="230" t="s">
        <v>133</v>
      </c>
      <c r="R55" s="230" t="s">
        <v>134</v>
      </c>
      <c r="S55" s="230" t="s">
        <v>122</v>
      </c>
      <c r="T55" s="230" t="s">
        <v>123</v>
      </c>
      <c r="U55" s="230" t="s">
        <v>124</v>
      </c>
      <c r="V55" s="230" t="s">
        <v>125</v>
      </c>
      <c r="W55" s="313" t="s">
        <v>127</v>
      </c>
      <c r="X55" s="213"/>
      <c r="Y55" s="213"/>
      <c r="Z55" s="213"/>
      <c r="AA55" s="213"/>
      <c r="AB55" s="213"/>
      <c r="AC55" s="213"/>
      <c r="AD55" s="213"/>
      <c r="AE55" s="213"/>
      <c r="AF55" s="213"/>
      <c r="AG55" s="213"/>
      <c r="AH55" s="213"/>
      <c r="AW55" s="163" t="s">
        <v>43</v>
      </c>
      <c r="AX55" s="163" t="s">
        <v>34</v>
      </c>
      <c r="AY55" s="163" t="s">
        <v>35</v>
      </c>
      <c r="AZ55" s="163" t="s">
        <v>36</v>
      </c>
      <c r="BA55" s="163" t="s">
        <v>44</v>
      </c>
      <c r="BB55" s="163" t="s">
        <v>37</v>
      </c>
      <c r="BC55" s="163" t="s">
        <v>38</v>
      </c>
      <c r="BD55" s="163" t="s">
        <v>39</v>
      </c>
      <c r="BE55" s="163" t="s">
        <v>45</v>
      </c>
      <c r="BF55" s="163" t="s">
        <v>40</v>
      </c>
      <c r="BG55" s="163" t="s">
        <v>41</v>
      </c>
      <c r="BH55" s="163" t="s">
        <v>42</v>
      </c>
      <c r="BI55" s="189" t="s">
        <v>229</v>
      </c>
      <c r="BJ55" s="189" t="s">
        <v>230</v>
      </c>
      <c r="BK55" s="189" t="s">
        <v>231</v>
      </c>
      <c r="BL55" s="189" t="s">
        <v>232</v>
      </c>
      <c r="BM55" s="189" t="s">
        <v>233</v>
      </c>
      <c r="BN55" s="189" t="s">
        <v>234</v>
      </c>
      <c r="BO55" s="189" t="s">
        <v>235</v>
      </c>
      <c r="BP55" s="189" t="s">
        <v>236</v>
      </c>
      <c r="BQ55" s="189" t="s">
        <v>237</v>
      </c>
    </row>
    <row r="56" spans="1:69" s="32" customFormat="1" x14ac:dyDescent="0.25">
      <c r="A56" s="490"/>
      <c r="B56" s="493"/>
      <c r="C56" s="492"/>
      <c r="D56" s="492"/>
      <c r="E56" s="411"/>
      <c r="F56" s="411"/>
      <c r="G56" s="493"/>
      <c r="H56" s="494"/>
      <c r="I56" s="494"/>
      <c r="J56" s="492"/>
      <c r="K56" s="492"/>
      <c r="L56" s="411"/>
      <c r="M56" s="411"/>
      <c r="N56" s="493"/>
      <c r="O56" s="494"/>
      <c r="P56" s="494"/>
      <c r="Q56" s="492"/>
      <c r="R56" s="501"/>
      <c r="S56" s="411"/>
      <c r="T56" s="411"/>
      <c r="U56" s="493"/>
      <c r="V56" s="494"/>
      <c r="W56" s="495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W56" s="164" t="str">
        <f>IF(OR(C56="",D56=""),"",MAX(C56,D56))</f>
        <v/>
      </c>
      <c r="AX56" s="165" t="str">
        <f>IF(F56="","",VLOOKUP(F56,'MNB árfolyam'!A:B,2,0))</f>
        <v/>
      </c>
      <c r="AY56" s="166" t="str">
        <f>IF(OR(AX56=0,AX56=""),"",ROUND(H56/AX56,0))</f>
        <v/>
      </c>
      <c r="AZ56" s="167" t="str">
        <f>IF(OR(AX56=0,AX56=""),"",ROUND(I56/AX56,0))</f>
        <v/>
      </c>
      <c r="BA56" s="168" t="str">
        <f>IF(OR(J56="",K56=""),"",MAX(J56,K56))</f>
        <v/>
      </c>
      <c r="BB56" s="165" t="str">
        <f>IF(M56="","",VLOOKUP(M56,'MNB árfolyam'!A:B,2,0))</f>
        <v/>
      </c>
      <c r="BC56" s="165" t="str">
        <f>IF(OR(BB56=0,BB56=""),"",ROUND(O56/BB56,0))</f>
        <v/>
      </c>
      <c r="BD56" s="169" t="str">
        <f>IF(OR(BB56=0,BB56=""),"",ROUND(P56/BB56,0))</f>
        <v/>
      </c>
      <c r="BE56" s="168" t="str">
        <f t="shared" ref="BE56:BE80" si="8">IF(OR(Q56="",R56=""),"",MAX(Q56,R56))</f>
        <v/>
      </c>
      <c r="BF56" s="169" t="str">
        <f>IF(T56="","",VLOOKUP(T56,'MNB árfolyam'!A:B,2,0))</f>
        <v/>
      </c>
      <c r="BG56" s="169" t="str">
        <f>IF(OR(BF56=0,BF56=""),"",ROUND(V56/BF56,0))</f>
        <v/>
      </c>
      <c r="BH56" s="169" t="str">
        <f>IF(OR(BF56=0,BF56=""),"",ROUND(W56/BF56,0))</f>
        <v/>
      </c>
      <c r="BI56" s="169" t="str">
        <f>IF(OR(AW56="",G56=""),"",AW56*G56)</f>
        <v/>
      </c>
      <c r="BJ56" s="165" t="str">
        <f>IF(OR(AW56="",AY56=""),"",AW56*AY56)</f>
        <v/>
      </c>
      <c r="BK56" s="165" t="str">
        <f>IF(OR(AW56="",AZ56=""),"",AW56*AZ56)</f>
        <v/>
      </c>
      <c r="BL56" s="165" t="str">
        <f>IF(OR(BA56="",N56=""),"",BA56*N56)</f>
        <v/>
      </c>
      <c r="BM56" s="165" t="str">
        <f>IF(OR(BA56="",BC56=""),"",BA56*BC56)</f>
        <v/>
      </c>
      <c r="BN56" s="165" t="str">
        <f>IF(OR(BA56="",BD56=""),"",BA56*BD56)</f>
        <v/>
      </c>
      <c r="BO56" s="165" t="str">
        <f>IF(OR(BE56="",U56=""),"",BE56*U56)</f>
        <v/>
      </c>
      <c r="BP56" s="165" t="str">
        <f>IF(OR(BE56="",BG56=""),"",BE56*BG56)</f>
        <v/>
      </c>
      <c r="BQ56" s="165" t="str">
        <f>IF(OR(BE56="",BH56=""),"",BE56*BH56)</f>
        <v/>
      </c>
    </row>
    <row r="57" spans="1:69" s="32" customFormat="1" x14ac:dyDescent="0.25">
      <c r="A57" s="446"/>
      <c r="B57" s="447"/>
      <c r="C57" s="448"/>
      <c r="D57" s="448"/>
      <c r="E57" s="64"/>
      <c r="F57" s="64"/>
      <c r="G57" s="447"/>
      <c r="H57" s="449"/>
      <c r="I57" s="449"/>
      <c r="J57" s="448"/>
      <c r="K57" s="448"/>
      <c r="L57" s="64"/>
      <c r="M57" s="64"/>
      <c r="N57" s="447"/>
      <c r="O57" s="445"/>
      <c r="P57" s="445"/>
      <c r="Q57" s="448"/>
      <c r="R57" s="448"/>
      <c r="S57" s="64"/>
      <c r="T57" s="64"/>
      <c r="U57" s="447"/>
      <c r="V57" s="445"/>
      <c r="W57" s="496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W57" s="164" t="str">
        <f t="shared" ref="AW57:AW80" si="9">IF(OR(C57="",D57=""),"",MAX(C57,D57))</f>
        <v/>
      </c>
      <c r="AX57" s="165" t="str">
        <f>IF(F57="","",VLOOKUP(F57,'MNB árfolyam'!A:B,2,0))</f>
        <v/>
      </c>
      <c r="AY57" s="166" t="str">
        <f t="shared" ref="AY57:AY80" si="10">IF(OR(AX57=0,AX57=""),"",ROUND(H57/AX57,0))</f>
        <v/>
      </c>
      <c r="AZ57" s="167" t="str">
        <f t="shared" ref="AZ57:AZ80" si="11">IF(OR(AX57=0,AX57=""),"",ROUND(I57/AX57,0))</f>
        <v/>
      </c>
      <c r="BA57" s="168" t="str">
        <f t="shared" ref="BA57:BA80" si="12">IF(OR(J57="",K57=""),"",MAX(J57,K57))</f>
        <v/>
      </c>
      <c r="BB57" s="165" t="str">
        <f>IF(M57="","",VLOOKUP(M57,'MNB árfolyam'!A:B,2,0))</f>
        <v/>
      </c>
      <c r="BC57" s="165" t="str">
        <f t="shared" ref="BC57:BC80" si="13">IF(OR(BB57=0,BB57=""),"",ROUND(O57/BB57,0))</f>
        <v/>
      </c>
      <c r="BD57" s="169" t="str">
        <f t="shared" ref="BD57:BD80" si="14">IF(OR(BB57=0,BB57=""),"",ROUND(P57/BB57,0))</f>
        <v/>
      </c>
      <c r="BE57" s="168" t="str">
        <f t="shared" si="8"/>
        <v/>
      </c>
      <c r="BF57" s="169" t="str">
        <f>IF(T57="","",VLOOKUP(T57,'MNB árfolyam'!A:B,2,0))</f>
        <v/>
      </c>
      <c r="BG57" s="169" t="str">
        <f t="shared" ref="BG57:BG80" si="15">IF(OR(BF57=0,BF57=""),"",ROUND(V57/BF57,0))</f>
        <v/>
      </c>
      <c r="BH57" s="169" t="str">
        <f t="shared" ref="BH57:BH80" si="16">IF(OR(BF57=0,BF57=""),"",ROUND(W57/BF57,0))</f>
        <v/>
      </c>
      <c r="BI57" s="169" t="str">
        <f t="shared" ref="BI57:BI80" si="17">IF(OR(AW57="",G57=""),"",AW57*G57)</f>
        <v/>
      </c>
      <c r="BJ57" s="165" t="str">
        <f t="shared" ref="BJ57:BJ80" si="18">IF(OR(AW57="",AY57=""),"",AW57*AY57)</f>
        <v/>
      </c>
      <c r="BK57" s="165" t="str">
        <f t="shared" ref="BK57:BK80" si="19">IF(OR(AW57="",AZ57=""),"",AW57*AZ57)</f>
        <v/>
      </c>
      <c r="BL57" s="165" t="str">
        <f t="shared" ref="BL57:BL80" si="20">IF(OR(BA57="",N57=""),"",BA57*N57)</f>
        <v/>
      </c>
      <c r="BM57" s="165" t="str">
        <f t="shared" ref="BM57:BM80" si="21">IF(OR(BA57="",BC57=""),"",BA57*BC57)</f>
        <v/>
      </c>
      <c r="BN57" s="165" t="str">
        <f t="shared" ref="BN57:BN80" si="22">IF(OR(BA57="",BD57=""),"",BA57*BD57)</f>
        <v/>
      </c>
      <c r="BO57" s="165" t="str">
        <f t="shared" ref="BO57:BO80" si="23">IF(OR(BE57="",U57=""),"",BE57*U57)</f>
        <v/>
      </c>
      <c r="BP57" s="165" t="str">
        <f t="shared" ref="BP57:BP80" si="24">IF(OR(BE57="",BG57=""),"",BE57*BG57)</f>
        <v/>
      </c>
      <c r="BQ57" s="165" t="str">
        <f t="shared" ref="BQ57:BQ80" si="25">IF(OR(BE57="",BH57=""),"",BE57*BH57)</f>
        <v/>
      </c>
    </row>
    <row r="58" spans="1:69" s="32" customFormat="1" x14ac:dyDescent="0.25">
      <c r="A58" s="446"/>
      <c r="B58" s="447"/>
      <c r="C58" s="448"/>
      <c r="D58" s="448"/>
      <c r="E58" s="64"/>
      <c r="F58" s="64"/>
      <c r="G58" s="447"/>
      <c r="H58" s="449"/>
      <c r="I58" s="449"/>
      <c r="J58" s="448"/>
      <c r="K58" s="448"/>
      <c r="L58" s="64"/>
      <c r="M58" s="64"/>
      <c r="N58" s="447"/>
      <c r="O58" s="445"/>
      <c r="P58" s="445"/>
      <c r="Q58" s="448"/>
      <c r="R58" s="448"/>
      <c r="S58" s="64"/>
      <c r="T58" s="64"/>
      <c r="U58" s="447"/>
      <c r="V58" s="445"/>
      <c r="W58" s="496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W58" s="164" t="str">
        <f t="shared" si="9"/>
        <v/>
      </c>
      <c r="AX58" s="165" t="str">
        <f>IF(F58="","",VLOOKUP(F58,'MNB árfolyam'!A:B,2,0))</f>
        <v/>
      </c>
      <c r="AY58" s="166" t="str">
        <f t="shared" si="10"/>
        <v/>
      </c>
      <c r="AZ58" s="167" t="str">
        <f t="shared" si="11"/>
        <v/>
      </c>
      <c r="BA58" s="168" t="str">
        <f t="shared" si="12"/>
        <v/>
      </c>
      <c r="BB58" s="165" t="str">
        <f>IF(M58="","",VLOOKUP(M58,'MNB árfolyam'!A:B,2,0))</f>
        <v/>
      </c>
      <c r="BC58" s="165" t="str">
        <f t="shared" si="13"/>
        <v/>
      </c>
      <c r="BD58" s="169" t="str">
        <f t="shared" si="14"/>
        <v/>
      </c>
      <c r="BE58" s="168" t="str">
        <f t="shared" si="8"/>
        <v/>
      </c>
      <c r="BF58" s="169" t="str">
        <f>IF(T58="","",VLOOKUP(T58,'MNB árfolyam'!A:B,2,0))</f>
        <v/>
      </c>
      <c r="BG58" s="169" t="str">
        <f t="shared" si="15"/>
        <v/>
      </c>
      <c r="BH58" s="169" t="str">
        <f t="shared" si="16"/>
        <v/>
      </c>
      <c r="BI58" s="169" t="str">
        <f t="shared" si="17"/>
        <v/>
      </c>
      <c r="BJ58" s="165" t="str">
        <f t="shared" si="18"/>
        <v/>
      </c>
      <c r="BK58" s="165" t="str">
        <f t="shared" si="19"/>
        <v/>
      </c>
      <c r="BL58" s="165" t="str">
        <f t="shared" si="20"/>
        <v/>
      </c>
      <c r="BM58" s="165" t="str">
        <f t="shared" si="21"/>
        <v/>
      </c>
      <c r="BN58" s="165" t="str">
        <f t="shared" si="22"/>
        <v/>
      </c>
      <c r="BO58" s="165" t="str">
        <f t="shared" si="23"/>
        <v/>
      </c>
      <c r="BP58" s="165" t="str">
        <f t="shared" si="24"/>
        <v/>
      </c>
      <c r="BQ58" s="165" t="str">
        <f t="shared" si="25"/>
        <v/>
      </c>
    </row>
    <row r="59" spans="1:69" s="32" customFormat="1" x14ac:dyDescent="0.25">
      <c r="A59" s="446"/>
      <c r="B59" s="447"/>
      <c r="C59" s="448"/>
      <c r="D59" s="448"/>
      <c r="E59" s="64"/>
      <c r="F59" s="64"/>
      <c r="G59" s="447"/>
      <c r="H59" s="449"/>
      <c r="I59" s="449"/>
      <c r="J59" s="448"/>
      <c r="K59" s="448"/>
      <c r="L59" s="64"/>
      <c r="M59" s="64"/>
      <c r="N59" s="447"/>
      <c r="O59" s="445"/>
      <c r="P59" s="445"/>
      <c r="Q59" s="448"/>
      <c r="R59" s="448"/>
      <c r="S59" s="64"/>
      <c r="T59" s="64"/>
      <c r="U59" s="447"/>
      <c r="V59" s="445"/>
      <c r="W59" s="496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W59" s="164" t="str">
        <f t="shared" si="9"/>
        <v/>
      </c>
      <c r="AX59" s="165" t="str">
        <f>IF(F59="","",VLOOKUP(F59,'MNB árfolyam'!A:B,2,0))</f>
        <v/>
      </c>
      <c r="AY59" s="166" t="str">
        <f t="shared" si="10"/>
        <v/>
      </c>
      <c r="AZ59" s="167" t="str">
        <f t="shared" si="11"/>
        <v/>
      </c>
      <c r="BA59" s="168" t="str">
        <f t="shared" si="12"/>
        <v/>
      </c>
      <c r="BB59" s="165" t="str">
        <f>IF(M59="","",VLOOKUP(M59,'MNB árfolyam'!A:B,2,0))</f>
        <v/>
      </c>
      <c r="BC59" s="165" t="str">
        <f t="shared" si="13"/>
        <v/>
      </c>
      <c r="BD59" s="169" t="str">
        <f t="shared" si="14"/>
        <v/>
      </c>
      <c r="BE59" s="168" t="str">
        <f t="shared" si="8"/>
        <v/>
      </c>
      <c r="BF59" s="169" t="str">
        <f>IF(T59="","",VLOOKUP(T59,'MNB árfolyam'!A:B,2,0))</f>
        <v/>
      </c>
      <c r="BG59" s="169" t="str">
        <f t="shared" si="15"/>
        <v/>
      </c>
      <c r="BH59" s="169" t="str">
        <f t="shared" si="16"/>
        <v/>
      </c>
      <c r="BI59" s="169" t="str">
        <f t="shared" si="17"/>
        <v/>
      </c>
      <c r="BJ59" s="165" t="str">
        <f t="shared" si="18"/>
        <v/>
      </c>
      <c r="BK59" s="165" t="str">
        <f t="shared" si="19"/>
        <v/>
      </c>
      <c r="BL59" s="165" t="str">
        <f t="shared" si="20"/>
        <v/>
      </c>
      <c r="BM59" s="165" t="str">
        <f t="shared" si="21"/>
        <v/>
      </c>
      <c r="BN59" s="165" t="str">
        <f t="shared" si="22"/>
        <v/>
      </c>
      <c r="BO59" s="165" t="str">
        <f t="shared" si="23"/>
        <v/>
      </c>
      <c r="BP59" s="165" t="str">
        <f t="shared" si="24"/>
        <v/>
      </c>
      <c r="BQ59" s="165" t="str">
        <f t="shared" si="25"/>
        <v/>
      </c>
    </row>
    <row r="60" spans="1:69" s="32" customFormat="1" x14ac:dyDescent="0.25">
      <c r="A60" s="446"/>
      <c r="B60" s="447"/>
      <c r="C60" s="448"/>
      <c r="D60" s="448"/>
      <c r="E60" s="64"/>
      <c r="F60" s="64"/>
      <c r="G60" s="447"/>
      <c r="H60" s="449"/>
      <c r="I60" s="449"/>
      <c r="J60" s="448"/>
      <c r="K60" s="448"/>
      <c r="L60" s="64"/>
      <c r="M60" s="64"/>
      <c r="N60" s="447"/>
      <c r="O60" s="445"/>
      <c r="P60" s="445"/>
      <c r="Q60" s="448"/>
      <c r="R60" s="448"/>
      <c r="S60" s="64"/>
      <c r="T60" s="64"/>
      <c r="U60" s="447"/>
      <c r="V60" s="445"/>
      <c r="W60" s="496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W60" s="164" t="str">
        <f t="shared" si="9"/>
        <v/>
      </c>
      <c r="AX60" s="165" t="str">
        <f>IF(F60="","",VLOOKUP(F60,'MNB árfolyam'!A:B,2,0))</f>
        <v/>
      </c>
      <c r="AY60" s="166" t="str">
        <f t="shared" si="10"/>
        <v/>
      </c>
      <c r="AZ60" s="167" t="str">
        <f t="shared" si="11"/>
        <v/>
      </c>
      <c r="BA60" s="168" t="str">
        <f t="shared" si="12"/>
        <v/>
      </c>
      <c r="BB60" s="165" t="str">
        <f>IF(M60="","",VLOOKUP(M60,'MNB árfolyam'!A:B,2,0))</f>
        <v/>
      </c>
      <c r="BC60" s="165" t="str">
        <f t="shared" si="13"/>
        <v/>
      </c>
      <c r="BD60" s="169" t="str">
        <f t="shared" si="14"/>
        <v/>
      </c>
      <c r="BE60" s="168" t="str">
        <f t="shared" si="8"/>
        <v/>
      </c>
      <c r="BF60" s="169" t="str">
        <f>IF(T60="","",VLOOKUP(T60,'MNB árfolyam'!A:B,2,0))</f>
        <v/>
      </c>
      <c r="BG60" s="169" t="str">
        <f t="shared" si="15"/>
        <v/>
      </c>
      <c r="BH60" s="169" t="str">
        <f t="shared" si="16"/>
        <v/>
      </c>
      <c r="BI60" s="169" t="str">
        <f t="shared" si="17"/>
        <v/>
      </c>
      <c r="BJ60" s="165" t="str">
        <f t="shared" si="18"/>
        <v/>
      </c>
      <c r="BK60" s="165" t="str">
        <f t="shared" si="19"/>
        <v/>
      </c>
      <c r="BL60" s="165" t="str">
        <f t="shared" si="20"/>
        <v/>
      </c>
      <c r="BM60" s="165" t="str">
        <f t="shared" si="21"/>
        <v/>
      </c>
      <c r="BN60" s="165" t="str">
        <f t="shared" si="22"/>
        <v/>
      </c>
      <c r="BO60" s="165" t="str">
        <f t="shared" si="23"/>
        <v/>
      </c>
      <c r="BP60" s="165" t="str">
        <f t="shared" si="24"/>
        <v/>
      </c>
      <c r="BQ60" s="165" t="str">
        <f t="shared" si="25"/>
        <v/>
      </c>
    </row>
    <row r="61" spans="1:69" s="32" customFormat="1" x14ac:dyDescent="0.25">
      <c r="A61" s="446"/>
      <c r="B61" s="447"/>
      <c r="C61" s="448"/>
      <c r="D61" s="448"/>
      <c r="E61" s="64"/>
      <c r="F61" s="64"/>
      <c r="G61" s="447"/>
      <c r="H61" s="449"/>
      <c r="I61" s="449"/>
      <c r="J61" s="448"/>
      <c r="K61" s="448"/>
      <c r="L61" s="64"/>
      <c r="M61" s="64"/>
      <c r="N61" s="447"/>
      <c r="O61" s="445"/>
      <c r="P61" s="445"/>
      <c r="Q61" s="448"/>
      <c r="R61" s="448"/>
      <c r="S61" s="64"/>
      <c r="T61" s="64"/>
      <c r="U61" s="447"/>
      <c r="V61" s="445"/>
      <c r="W61" s="496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W61" s="164" t="str">
        <f t="shared" si="9"/>
        <v/>
      </c>
      <c r="AX61" s="165" t="str">
        <f>IF(F61="","",VLOOKUP(F61,'MNB árfolyam'!A:B,2,0))</f>
        <v/>
      </c>
      <c r="AY61" s="166" t="str">
        <f t="shared" si="10"/>
        <v/>
      </c>
      <c r="AZ61" s="167" t="str">
        <f t="shared" si="11"/>
        <v/>
      </c>
      <c r="BA61" s="168" t="str">
        <f t="shared" si="12"/>
        <v/>
      </c>
      <c r="BB61" s="165" t="str">
        <f>IF(M61="","",VLOOKUP(M61,'MNB árfolyam'!A:B,2,0))</f>
        <v/>
      </c>
      <c r="BC61" s="165" t="str">
        <f t="shared" si="13"/>
        <v/>
      </c>
      <c r="BD61" s="169" t="str">
        <f t="shared" si="14"/>
        <v/>
      </c>
      <c r="BE61" s="168" t="str">
        <f t="shared" si="8"/>
        <v/>
      </c>
      <c r="BF61" s="169" t="str">
        <f>IF(T61="","",VLOOKUP(T61,'MNB árfolyam'!A:B,2,0))</f>
        <v/>
      </c>
      <c r="BG61" s="169" t="str">
        <f t="shared" si="15"/>
        <v/>
      </c>
      <c r="BH61" s="169" t="str">
        <f t="shared" si="16"/>
        <v/>
      </c>
      <c r="BI61" s="169" t="str">
        <f t="shared" si="17"/>
        <v/>
      </c>
      <c r="BJ61" s="165" t="str">
        <f t="shared" si="18"/>
        <v/>
      </c>
      <c r="BK61" s="165" t="str">
        <f t="shared" si="19"/>
        <v/>
      </c>
      <c r="BL61" s="165" t="str">
        <f t="shared" si="20"/>
        <v/>
      </c>
      <c r="BM61" s="165" t="str">
        <f t="shared" si="21"/>
        <v/>
      </c>
      <c r="BN61" s="165" t="str">
        <f t="shared" si="22"/>
        <v/>
      </c>
      <c r="BO61" s="165" t="str">
        <f t="shared" si="23"/>
        <v/>
      </c>
      <c r="BP61" s="165" t="str">
        <f t="shared" si="24"/>
        <v/>
      </c>
      <c r="BQ61" s="165" t="str">
        <f t="shared" si="25"/>
        <v/>
      </c>
    </row>
    <row r="62" spans="1:69" s="32" customFormat="1" x14ac:dyDescent="0.25">
      <c r="A62" s="446"/>
      <c r="B62" s="447"/>
      <c r="C62" s="448"/>
      <c r="D62" s="448"/>
      <c r="E62" s="64"/>
      <c r="F62" s="64"/>
      <c r="G62" s="447"/>
      <c r="H62" s="449"/>
      <c r="I62" s="449"/>
      <c r="J62" s="448"/>
      <c r="K62" s="448"/>
      <c r="L62" s="64"/>
      <c r="M62" s="64"/>
      <c r="N62" s="447"/>
      <c r="O62" s="445"/>
      <c r="P62" s="445"/>
      <c r="Q62" s="448"/>
      <c r="R62" s="448"/>
      <c r="S62" s="64"/>
      <c r="T62" s="64"/>
      <c r="U62" s="447"/>
      <c r="V62" s="445"/>
      <c r="W62" s="496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W62" s="164" t="str">
        <f t="shared" si="9"/>
        <v/>
      </c>
      <c r="AX62" s="165" t="str">
        <f>IF(F62="","",VLOOKUP(F62,'MNB árfolyam'!A:B,2,0))</f>
        <v/>
      </c>
      <c r="AY62" s="166" t="str">
        <f t="shared" si="10"/>
        <v/>
      </c>
      <c r="AZ62" s="167" t="str">
        <f t="shared" si="11"/>
        <v/>
      </c>
      <c r="BA62" s="168" t="str">
        <f t="shared" si="12"/>
        <v/>
      </c>
      <c r="BB62" s="165" t="str">
        <f>IF(M62="","",VLOOKUP(M62,'MNB árfolyam'!A:B,2,0))</f>
        <v/>
      </c>
      <c r="BC62" s="165" t="str">
        <f t="shared" si="13"/>
        <v/>
      </c>
      <c r="BD62" s="169" t="str">
        <f t="shared" si="14"/>
        <v/>
      </c>
      <c r="BE62" s="168" t="str">
        <f t="shared" si="8"/>
        <v/>
      </c>
      <c r="BF62" s="169" t="str">
        <f>IF(T62="","",VLOOKUP(T62,'MNB árfolyam'!A:B,2,0))</f>
        <v/>
      </c>
      <c r="BG62" s="169" t="str">
        <f t="shared" si="15"/>
        <v/>
      </c>
      <c r="BH62" s="169" t="str">
        <f t="shared" si="16"/>
        <v/>
      </c>
      <c r="BI62" s="169" t="str">
        <f t="shared" si="17"/>
        <v/>
      </c>
      <c r="BJ62" s="165" t="str">
        <f t="shared" si="18"/>
        <v/>
      </c>
      <c r="BK62" s="165" t="str">
        <f t="shared" si="19"/>
        <v/>
      </c>
      <c r="BL62" s="165" t="str">
        <f t="shared" si="20"/>
        <v/>
      </c>
      <c r="BM62" s="165" t="str">
        <f t="shared" si="21"/>
        <v/>
      </c>
      <c r="BN62" s="165" t="str">
        <f t="shared" si="22"/>
        <v/>
      </c>
      <c r="BO62" s="165" t="str">
        <f t="shared" si="23"/>
        <v/>
      </c>
      <c r="BP62" s="165" t="str">
        <f t="shared" si="24"/>
        <v/>
      </c>
      <c r="BQ62" s="165" t="str">
        <f t="shared" si="25"/>
        <v/>
      </c>
    </row>
    <row r="63" spans="1:69" s="32" customFormat="1" x14ac:dyDescent="0.25">
      <c r="A63" s="446"/>
      <c r="B63" s="447"/>
      <c r="C63" s="448"/>
      <c r="D63" s="448"/>
      <c r="E63" s="64"/>
      <c r="F63" s="64"/>
      <c r="G63" s="447"/>
      <c r="H63" s="449"/>
      <c r="I63" s="449"/>
      <c r="J63" s="448"/>
      <c r="K63" s="448"/>
      <c r="L63" s="64"/>
      <c r="M63" s="64"/>
      <c r="N63" s="447"/>
      <c r="O63" s="445"/>
      <c r="P63" s="445"/>
      <c r="Q63" s="448"/>
      <c r="R63" s="448"/>
      <c r="S63" s="64"/>
      <c r="T63" s="64"/>
      <c r="U63" s="447"/>
      <c r="V63" s="445"/>
      <c r="W63" s="496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W63" s="164" t="str">
        <f t="shared" si="9"/>
        <v/>
      </c>
      <c r="AX63" s="165" t="str">
        <f>IF(F63="","",VLOOKUP(F63,'MNB árfolyam'!A:B,2,0))</f>
        <v/>
      </c>
      <c r="AY63" s="166" t="str">
        <f t="shared" si="10"/>
        <v/>
      </c>
      <c r="AZ63" s="167" t="str">
        <f t="shared" si="11"/>
        <v/>
      </c>
      <c r="BA63" s="168" t="str">
        <f t="shared" si="12"/>
        <v/>
      </c>
      <c r="BB63" s="165" t="str">
        <f>IF(M63="","",VLOOKUP(M63,'MNB árfolyam'!A:B,2,0))</f>
        <v/>
      </c>
      <c r="BC63" s="165" t="str">
        <f t="shared" si="13"/>
        <v/>
      </c>
      <c r="BD63" s="169" t="str">
        <f t="shared" si="14"/>
        <v/>
      </c>
      <c r="BE63" s="168" t="str">
        <f t="shared" si="8"/>
        <v/>
      </c>
      <c r="BF63" s="169" t="str">
        <f>IF(T63="","",VLOOKUP(T63,'MNB árfolyam'!A:B,2,0))</f>
        <v/>
      </c>
      <c r="BG63" s="169" t="str">
        <f t="shared" si="15"/>
        <v/>
      </c>
      <c r="BH63" s="169" t="str">
        <f t="shared" si="16"/>
        <v/>
      </c>
      <c r="BI63" s="169" t="str">
        <f t="shared" si="17"/>
        <v/>
      </c>
      <c r="BJ63" s="165" t="str">
        <f t="shared" si="18"/>
        <v/>
      </c>
      <c r="BK63" s="165" t="str">
        <f t="shared" si="19"/>
        <v/>
      </c>
      <c r="BL63" s="165" t="str">
        <f t="shared" si="20"/>
        <v/>
      </c>
      <c r="BM63" s="165" t="str">
        <f t="shared" si="21"/>
        <v/>
      </c>
      <c r="BN63" s="165" t="str">
        <f t="shared" si="22"/>
        <v/>
      </c>
      <c r="BO63" s="165" t="str">
        <f t="shared" si="23"/>
        <v/>
      </c>
      <c r="BP63" s="165" t="str">
        <f t="shared" si="24"/>
        <v/>
      </c>
      <c r="BQ63" s="165" t="str">
        <f t="shared" si="25"/>
        <v/>
      </c>
    </row>
    <row r="64" spans="1:69" s="32" customFormat="1" x14ac:dyDescent="0.25">
      <c r="A64" s="446"/>
      <c r="B64" s="447"/>
      <c r="C64" s="448"/>
      <c r="D64" s="448"/>
      <c r="E64" s="64"/>
      <c r="F64" s="64"/>
      <c r="G64" s="447"/>
      <c r="H64" s="449"/>
      <c r="I64" s="449"/>
      <c r="J64" s="448"/>
      <c r="K64" s="448"/>
      <c r="L64" s="64"/>
      <c r="M64" s="64"/>
      <c r="N64" s="447"/>
      <c r="O64" s="445"/>
      <c r="P64" s="445"/>
      <c r="Q64" s="448"/>
      <c r="R64" s="448"/>
      <c r="S64" s="64"/>
      <c r="T64" s="64"/>
      <c r="U64" s="447"/>
      <c r="V64" s="445"/>
      <c r="W64" s="496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W64" s="164" t="str">
        <f t="shared" si="9"/>
        <v/>
      </c>
      <c r="AX64" s="165" t="str">
        <f>IF(F64="","",VLOOKUP(F64,'MNB árfolyam'!A:B,2,0))</f>
        <v/>
      </c>
      <c r="AY64" s="166" t="str">
        <f t="shared" si="10"/>
        <v/>
      </c>
      <c r="AZ64" s="167" t="str">
        <f t="shared" si="11"/>
        <v/>
      </c>
      <c r="BA64" s="168" t="str">
        <f t="shared" si="12"/>
        <v/>
      </c>
      <c r="BB64" s="165" t="str">
        <f>IF(M64="","",VLOOKUP(M64,'MNB árfolyam'!A:B,2,0))</f>
        <v/>
      </c>
      <c r="BC64" s="165" t="str">
        <f t="shared" si="13"/>
        <v/>
      </c>
      <c r="BD64" s="169" t="str">
        <f t="shared" si="14"/>
        <v/>
      </c>
      <c r="BE64" s="168" t="str">
        <f t="shared" si="8"/>
        <v/>
      </c>
      <c r="BF64" s="169" t="str">
        <f>IF(T64="","",VLOOKUP(T64,'MNB árfolyam'!A:B,2,0))</f>
        <v/>
      </c>
      <c r="BG64" s="169" t="str">
        <f t="shared" si="15"/>
        <v/>
      </c>
      <c r="BH64" s="169" t="str">
        <f t="shared" si="16"/>
        <v/>
      </c>
      <c r="BI64" s="169" t="str">
        <f t="shared" si="17"/>
        <v/>
      </c>
      <c r="BJ64" s="165" t="str">
        <f t="shared" si="18"/>
        <v/>
      </c>
      <c r="BK64" s="165" t="str">
        <f t="shared" si="19"/>
        <v/>
      </c>
      <c r="BL64" s="165" t="str">
        <f t="shared" si="20"/>
        <v/>
      </c>
      <c r="BM64" s="165" t="str">
        <f t="shared" si="21"/>
        <v/>
      </c>
      <c r="BN64" s="165" t="str">
        <f t="shared" si="22"/>
        <v/>
      </c>
      <c r="BO64" s="165" t="str">
        <f t="shared" si="23"/>
        <v/>
      </c>
      <c r="BP64" s="165" t="str">
        <f t="shared" si="24"/>
        <v/>
      </c>
      <c r="BQ64" s="165" t="str">
        <f t="shared" si="25"/>
        <v/>
      </c>
    </row>
    <row r="65" spans="1:69" s="32" customFormat="1" x14ac:dyDescent="0.25">
      <c r="A65" s="446"/>
      <c r="B65" s="447"/>
      <c r="C65" s="448"/>
      <c r="D65" s="448"/>
      <c r="E65" s="64"/>
      <c r="F65" s="64"/>
      <c r="G65" s="447"/>
      <c r="H65" s="449"/>
      <c r="I65" s="449"/>
      <c r="J65" s="448"/>
      <c r="K65" s="448"/>
      <c r="L65" s="64"/>
      <c r="M65" s="64"/>
      <c r="N65" s="447"/>
      <c r="O65" s="445"/>
      <c r="P65" s="445"/>
      <c r="Q65" s="448"/>
      <c r="R65" s="448"/>
      <c r="S65" s="64"/>
      <c r="T65" s="64"/>
      <c r="U65" s="447"/>
      <c r="V65" s="445"/>
      <c r="W65" s="496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W65" s="164" t="str">
        <f t="shared" si="9"/>
        <v/>
      </c>
      <c r="AX65" s="165" t="str">
        <f>IF(F65="","",VLOOKUP(F65,'MNB árfolyam'!A:B,2,0))</f>
        <v/>
      </c>
      <c r="AY65" s="166" t="str">
        <f t="shared" si="10"/>
        <v/>
      </c>
      <c r="AZ65" s="167" t="str">
        <f t="shared" si="11"/>
        <v/>
      </c>
      <c r="BA65" s="168" t="str">
        <f t="shared" si="12"/>
        <v/>
      </c>
      <c r="BB65" s="165" t="str">
        <f>IF(M65="","",VLOOKUP(M65,'MNB árfolyam'!A:B,2,0))</f>
        <v/>
      </c>
      <c r="BC65" s="165" t="str">
        <f t="shared" si="13"/>
        <v/>
      </c>
      <c r="BD65" s="169" t="str">
        <f t="shared" si="14"/>
        <v/>
      </c>
      <c r="BE65" s="168" t="str">
        <f t="shared" si="8"/>
        <v/>
      </c>
      <c r="BF65" s="169" t="str">
        <f>IF(T65="","",VLOOKUP(T65,'MNB árfolyam'!A:B,2,0))</f>
        <v/>
      </c>
      <c r="BG65" s="169" t="str">
        <f t="shared" si="15"/>
        <v/>
      </c>
      <c r="BH65" s="169" t="str">
        <f t="shared" si="16"/>
        <v/>
      </c>
      <c r="BI65" s="169" t="str">
        <f t="shared" si="17"/>
        <v/>
      </c>
      <c r="BJ65" s="165" t="str">
        <f t="shared" si="18"/>
        <v/>
      </c>
      <c r="BK65" s="165" t="str">
        <f t="shared" si="19"/>
        <v/>
      </c>
      <c r="BL65" s="165" t="str">
        <f t="shared" si="20"/>
        <v/>
      </c>
      <c r="BM65" s="165" t="str">
        <f t="shared" si="21"/>
        <v/>
      </c>
      <c r="BN65" s="165" t="str">
        <f t="shared" si="22"/>
        <v/>
      </c>
      <c r="BO65" s="165" t="str">
        <f t="shared" si="23"/>
        <v/>
      </c>
      <c r="BP65" s="165" t="str">
        <f t="shared" si="24"/>
        <v/>
      </c>
      <c r="BQ65" s="165" t="str">
        <f t="shared" si="25"/>
        <v/>
      </c>
    </row>
    <row r="66" spans="1:69" s="32" customFormat="1" x14ac:dyDescent="0.25">
      <c r="A66" s="446"/>
      <c r="B66" s="447"/>
      <c r="C66" s="448"/>
      <c r="D66" s="448"/>
      <c r="E66" s="64"/>
      <c r="F66" s="64"/>
      <c r="G66" s="447"/>
      <c r="H66" s="449"/>
      <c r="I66" s="449"/>
      <c r="J66" s="448"/>
      <c r="K66" s="448"/>
      <c r="L66" s="64"/>
      <c r="M66" s="64"/>
      <c r="N66" s="447"/>
      <c r="O66" s="445"/>
      <c r="P66" s="445"/>
      <c r="Q66" s="448"/>
      <c r="R66" s="448"/>
      <c r="S66" s="64"/>
      <c r="T66" s="64"/>
      <c r="U66" s="447"/>
      <c r="V66" s="445"/>
      <c r="W66" s="496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W66" s="164" t="str">
        <f t="shared" si="9"/>
        <v/>
      </c>
      <c r="AX66" s="165" t="str">
        <f>IF(F66="","",VLOOKUP(F66,'MNB árfolyam'!A:B,2,0))</f>
        <v/>
      </c>
      <c r="AY66" s="166" t="str">
        <f t="shared" si="10"/>
        <v/>
      </c>
      <c r="AZ66" s="167" t="str">
        <f t="shared" si="11"/>
        <v/>
      </c>
      <c r="BA66" s="168" t="str">
        <f t="shared" si="12"/>
        <v/>
      </c>
      <c r="BB66" s="165" t="str">
        <f>IF(M66="","",VLOOKUP(M66,'MNB árfolyam'!A:B,2,0))</f>
        <v/>
      </c>
      <c r="BC66" s="165" t="str">
        <f t="shared" si="13"/>
        <v/>
      </c>
      <c r="BD66" s="169" t="str">
        <f t="shared" si="14"/>
        <v/>
      </c>
      <c r="BE66" s="168" t="str">
        <f t="shared" si="8"/>
        <v/>
      </c>
      <c r="BF66" s="169" t="str">
        <f>IF(T66="","",VLOOKUP(T66,'MNB árfolyam'!A:B,2,0))</f>
        <v/>
      </c>
      <c r="BG66" s="169" t="str">
        <f t="shared" si="15"/>
        <v/>
      </c>
      <c r="BH66" s="169" t="str">
        <f t="shared" si="16"/>
        <v/>
      </c>
      <c r="BI66" s="169" t="str">
        <f t="shared" si="17"/>
        <v/>
      </c>
      <c r="BJ66" s="165" t="str">
        <f t="shared" si="18"/>
        <v/>
      </c>
      <c r="BK66" s="165" t="str">
        <f t="shared" si="19"/>
        <v/>
      </c>
      <c r="BL66" s="165" t="str">
        <f t="shared" si="20"/>
        <v/>
      </c>
      <c r="BM66" s="165" t="str">
        <f t="shared" si="21"/>
        <v/>
      </c>
      <c r="BN66" s="165" t="str">
        <f t="shared" si="22"/>
        <v/>
      </c>
      <c r="BO66" s="165" t="str">
        <f t="shared" si="23"/>
        <v/>
      </c>
      <c r="BP66" s="165" t="str">
        <f t="shared" si="24"/>
        <v/>
      </c>
      <c r="BQ66" s="165" t="str">
        <f t="shared" si="25"/>
        <v/>
      </c>
    </row>
    <row r="67" spans="1:69" s="32" customFormat="1" x14ac:dyDescent="0.25">
      <c r="A67" s="446"/>
      <c r="B67" s="447"/>
      <c r="C67" s="448"/>
      <c r="D67" s="448"/>
      <c r="E67" s="64"/>
      <c r="F67" s="64"/>
      <c r="G67" s="447"/>
      <c r="H67" s="449"/>
      <c r="I67" s="449"/>
      <c r="J67" s="448"/>
      <c r="K67" s="448"/>
      <c r="L67" s="64"/>
      <c r="M67" s="64"/>
      <c r="N67" s="447"/>
      <c r="O67" s="445"/>
      <c r="P67" s="445"/>
      <c r="Q67" s="448"/>
      <c r="R67" s="448"/>
      <c r="S67" s="64"/>
      <c r="T67" s="64"/>
      <c r="U67" s="447"/>
      <c r="V67" s="445"/>
      <c r="W67" s="496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W67" s="164" t="str">
        <f t="shared" si="9"/>
        <v/>
      </c>
      <c r="AX67" s="165" t="str">
        <f>IF(F67="","",VLOOKUP(F67,'MNB árfolyam'!A:B,2,0))</f>
        <v/>
      </c>
      <c r="AY67" s="166" t="str">
        <f t="shared" si="10"/>
        <v/>
      </c>
      <c r="AZ67" s="167" t="str">
        <f t="shared" si="11"/>
        <v/>
      </c>
      <c r="BA67" s="168" t="str">
        <f t="shared" si="12"/>
        <v/>
      </c>
      <c r="BB67" s="165" t="str">
        <f>IF(M67="","",VLOOKUP(M67,'MNB árfolyam'!A:B,2,0))</f>
        <v/>
      </c>
      <c r="BC67" s="165" t="str">
        <f t="shared" si="13"/>
        <v/>
      </c>
      <c r="BD67" s="169" t="str">
        <f t="shared" si="14"/>
        <v/>
      </c>
      <c r="BE67" s="168" t="str">
        <f t="shared" si="8"/>
        <v/>
      </c>
      <c r="BF67" s="169" t="str">
        <f>IF(T67="","",VLOOKUP(T67,'MNB árfolyam'!A:B,2,0))</f>
        <v/>
      </c>
      <c r="BG67" s="169" t="str">
        <f t="shared" si="15"/>
        <v/>
      </c>
      <c r="BH67" s="169" t="str">
        <f t="shared" si="16"/>
        <v/>
      </c>
      <c r="BI67" s="169" t="str">
        <f t="shared" si="17"/>
        <v/>
      </c>
      <c r="BJ67" s="165" t="str">
        <f t="shared" si="18"/>
        <v/>
      </c>
      <c r="BK67" s="165" t="str">
        <f t="shared" si="19"/>
        <v/>
      </c>
      <c r="BL67" s="165" t="str">
        <f t="shared" si="20"/>
        <v/>
      </c>
      <c r="BM67" s="165" t="str">
        <f t="shared" si="21"/>
        <v/>
      </c>
      <c r="BN67" s="165" t="str">
        <f t="shared" si="22"/>
        <v/>
      </c>
      <c r="BO67" s="165" t="str">
        <f t="shared" si="23"/>
        <v/>
      </c>
      <c r="BP67" s="165" t="str">
        <f t="shared" si="24"/>
        <v/>
      </c>
      <c r="BQ67" s="165" t="str">
        <f t="shared" si="25"/>
        <v/>
      </c>
    </row>
    <row r="68" spans="1:69" s="32" customFormat="1" x14ac:dyDescent="0.25">
      <c r="A68" s="446"/>
      <c r="B68" s="447"/>
      <c r="C68" s="448"/>
      <c r="D68" s="448"/>
      <c r="E68" s="64"/>
      <c r="F68" s="64"/>
      <c r="G68" s="447"/>
      <c r="H68" s="449"/>
      <c r="I68" s="449"/>
      <c r="J68" s="448"/>
      <c r="K68" s="448"/>
      <c r="L68" s="64"/>
      <c r="M68" s="64"/>
      <c r="N68" s="447"/>
      <c r="O68" s="445"/>
      <c r="P68" s="445"/>
      <c r="Q68" s="448"/>
      <c r="R68" s="448"/>
      <c r="S68" s="64"/>
      <c r="T68" s="64"/>
      <c r="U68" s="447"/>
      <c r="V68" s="445"/>
      <c r="W68" s="496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W68" s="164" t="str">
        <f t="shared" si="9"/>
        <v/>
      </c>
      <c r="AX68" s="165" t="str">
        <f>IF(F68="","",VLOOKUP(F68,'MNB árfolyam'!A:B,2,0))</f>
        <v/>
      </c>
      <c r="AY68" s="166" t="str">
        <f t="shared" si="10"/>
        <v/>
      </c>
      <c r="AZ68" s="167" t="str">
        <f t="shared" si="11"/>
        <v/>
      </c>
      <c r="BA68" s="168" t="str">
        <f t="shared" si="12"/>
        <v/>
      </c>
      <c r="BB68" s="165" t="str">
        <f>IF(M68="","",VLOOKUP(M68,'MNB árfolyam'!A:B,2,0))</f>
        <v/>
      </c>
      <c r="BC68" s="165" t="str">
        <f t="shared" si="13"/>
        <v/>
      </c>
      <c r="BD68" s="169" t="str">
        <f t="shared" si="14"/>
        <v/>
      </c>
      <c r="BE68" s="168" t="str">
        <f t="shared" si="8"/>
        <v/>
      </c>
      <c r="BF68" s="169" t="str">
        <f>IF(T68="","",VLOOKUP(T68,'MNB árfolyam'!A:B,2,0))</f>
        <v/>
      </c>
      <c r="BG68" s="169" t="str">
        <f t="shared" si="15"/>
        <v/>
      </c>
      <c r="BH68" s="169" t="str">
        <f t="shared" si="16"/>
        <v/>
      </c>
      <c r="BI68" s="169" t="str">
        <f t="shared" si="17"/>
        <v/>
      </c>
      <c r="BJ68" s="165" t="str">
        <f t="shared" si="18"/>
        <v/>
      </c>
      <c r="BK68" s="165" t="str">
        <f t="shared" si="19"/>
        <v/>
      </c>
      <c r="BL68" s="165" t="str">
        <f t="shared" si="20"/>
        <v/>
      </c>
      <c r="BM68" s="165" t="str">
        <f t="shared" si="21"/>
        <v/>
      </c>
      <c r="BN68" s="165" t="str">
        <f t="shared" si="22"/>
        <v/>
      </c>
      <c r="BO68" s="165" t="str">
        <f t="shared" si="23"/>
        <v/>
      </c>
      <c r="BP68" s="165" t="str">
        <f t="shared" si="24"/>
        <v/>
      </c>
      <c r="BQ68" s="165" t="str">
        <f t="shared" si="25"/>
        <v/>
      </c>
    </row>
    <row r="69" spans="1:69" s="32" customFormat="1" x14ac:dyDescent="0.25">
      <c r="A69" s="446"/>
      <c r="B69" s="447"/>
      <c r="C69" s="448"/>
      <c r="D69" s="448"/>
      <c r="E69" s="64"/>
      <c r="F69" s="64"/>
      <c r="G69" s="447"/>
      <c r="H69" s="449"/>
      <c r="I69" s="449"/>
      <c r="J69" s="448"/>
      <c r="K69" s="448"/>
      <c r="L69" s="64"/>
      <c r="M69" s="64"/>
      <c r="N69" s="447"/>
      <c r="O69" s="445"/>
      <c r="P69" s="445"/>
      <c r="Q69" s="448"/>
      <c r="R69" s="448"/>
      <c r="S69" s="64"/>
      <c r="T69" s="64"/>
      <c r="U69" s="447"/>
      <c r="V69" s="445"/>
      <c r="W69" s="496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W69" s="164" t="str">
        <f t="shared" si="9"/>
        <v/>
      </c>
      <c r="AX69" s="165" t="str">
        <f>IF(F69="","",VLOOKUP(F69,'MNB árfolyam'!A:B,2,0))</f>
        <v/>
      </c>
      <c r="AY69" s="166" t="str">
        <f t="shared" si="10"/>
        <v/>
      </c>
      <c r="AZ69" s="167" t="str">
        <f t="shared" si="11"/>
        <v/>
      </c>
      <c r="BA69" s="168" t="str">
        <f t="shared" si="12"/>
        <v/>
      </c>
      <c r="BB69" s="165" t="str">
        <f>IF(M69="","",VLOOKUP(M69,'MNB árfolyam'!A:B,2,0))</f>
        <v/>
      </c>
      <c r="BC69" s="165" t="str">
        <f t="shared" si="13"/>
        <v/>
      </c>
      <c r="BD69" s="169" t="str">
        <f t="shared" si="14"/>
        <v/>
      </c>
      <c r="BE69" s="168" t="str">
        <f t="shared" si="8"/>
        <v/>
      </c>
      <c r="BF69" s="169" t="str">
        <f>IF(T69="","",VLOOKUP(T69,'MNB árfolyam'!A:B,2,0))</f>
        <v/>
      </c>
      <c r="BG69" s="169" t="str">
        <f t="shared" si="15"/>
        <v/>
      </c>
      <c r="BH69" s="169" t="str">
        <f t="shared" si="16"/>
        <v/>
      </c>
      <c r="BI69" s="169" t="str">
        <f t="shared" si="17"/>
        <v/>
      </c>
      <c r="BJ69" s="165" t="str">
        <f t="shared" si="18"/>
        <v/>
      </c>
      <c r="BK69" s="165" t="str">
        <f t="shared" si="19"/>
        <v/>
      </c>
      <c r="BL69" s="165" t="str">
        <f t="shared" si="20"/>
        <v/>
      </c>
      <c r="BM69" s="165" t="str">
        <f t="shared" si="21"/>
        <v/>
      </c>
      <c r="BN69" s="165" t="str">
        <f t="shared" si="22"/>
        <v/>
      </c>
      <c r="BO69" s="165" t="str">
        <f t="shared" si="23"/>
        <v/>
      </c>
      <c r="BP69" s="165" t="str">
        <f t="shared" si="24"/>
        <v/>
      </c>
      <c r="BQ69" s="165" t="str">
        <f t="shared" si="25"/>
        <v/>
      </c>
    </row>
    <row r="70" spans="1:69" s="32" customFormat="1" x14ac:dyDescent="0.25">
      <c r="A70" s="446"/>
      <c r="B70" s="447"/>
      <c r="C70" s="448"/>
      <c r="D70" s="448"/>
      <c r="E70" s="64"/>
      <c r="F70" s="64"/>
      <c r="G70" s="447"/>
      <c r="H70" s="449"/>
      <c r="I70" s="449"/>
      <c r="J70" s="448"/>
      <c r="K70" s="448"/>
      <c r="L70" s="64"/>
      <c r="M70" s="64"/>
      <c r="N70" s="447"/>
      <c r="O70" s="445"/>
      <c r="P70" s="445"/>
      <c r="Q70" s="448"/>
      <c r="R70" s="448"/>
      <c r="S70" s="64"/>
      <c r="T70" s="64"/>
      <c r="U70" s="447"/>
      <c r="V70" s="445"/>
      <c r="W70" s="496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W70" s="164" t="str">
        <f t="shared" si="9"/>
        <v/>
      </c>
      <c r="AX70" s="165" t="str">
        <f>IF(F70="","",VLOOKUP(F70,'MNB árfolyam'!A:B,2,0))</f>
        <v/>
      </c>
      <c r="AY70" s="166" t="str">
        <f t="shared" si="10"/>
        <v/>
      </c>
      <c r="AZ70" s="167" t="str">
        <f t="shared" si="11"/>
        <v/>
      </c>
      <c r="BA70" s="168" t="str">
        <f t="shared" si="12"/>
        <v/>
      </c>
      <c r="BB70" s="165" t="str">
        <f>IF(M70="","",VLOOKUP(M70,'MNB árfolyam'!A:B,2,0))</f>
        <v/>
      </c>
      <c r="BC70" s="165" t="str">
        <f t="shared" si="13"/>
        <v/>
      </c>
      <c r="BD70" s="169" t="str">
        <f t="shared" si="14"/>
        <v/>
      </c>
      <c r="BE70" s="168" t="str">
        <f t="shared" si="8"/>
        <v/>
      </c>
      <c r="BF70" s="169" t="str">
        <f>IF(T70="","",VLOOKUP(T70,'MNB árfolyam'!A:B,2,0))</f>
        <v/>
      </c>
      <c r="BG70" s="169" t="str">
        <f t="shared" si="15"/>
        <v/>
      </c>
      <c r="BH70" s="169" t="str">
        <f t="shared" si="16"/>
        <v/>
      </c>
      <c r="BI70" s="169" t="str">
        <f t="shared" si="17"/>
        <v/>
      </c>
      <c r="BJ70" s="165" t="str">
        <f t="shared" si="18"/>
        <v/>
      </c>
      <c r="BK70" s="165" t="str">
        <f t="shared" si="19"/>
        <v/>
      </c>
      <c r="BL70" s="165" t="str">
        <f t="shared" si="20"/>
        <v/>
      </c>
      <c r="BM70" s="165" t="str">
        <f t="shared" si="21"/>
        <v/>
      </c>
      <c r="BN70" s="165" t="str">
        <f t="shared" si="22"/>
        <v/>
      </c>
      <c r="BO70" s="165" t="str">
        <f t="shared" si="23"/>
        <v/>
      </c>
      <c r="BP70" s="165" t="str">
        <f t="shared" si="24"/>
        <v/>
      </c>
      <c r="BQ70" s="165" t="str">
        <f t="shared" si="25"/>
        <v/>
      </c>
    </row>
    <row r="71" spans="1:69" s="32" customFormat="1" x14ac:dyDescent="0.25">
      <c r="A71" s="446"/>
      <c r="B71" s="447"/>
      <c r="C71" s="448"/>
      <c r="D71" s="448"/>
      <c r="E71" s="64"/>
      <c r="F71" s="64"/>
      <c r="G71" s="447"/>
      <c r="H71" s="449"/>
      <c r="I71" s="449"/>
      <c r="J71" s="448"/>
      <c r="K71" s="448"/>
      <c r="L71" s="64"/>
      <c r="M71" s="64"/>
      <c r="N71" s="447"/>
      <c r="O71" s="445"/>
      <c r="P71" s="445"/>
      <c r="Q71" s="448"/>
      <c r="R71" s="448"/>
      <c r="S71" s="64"/>
      <c r="T71" s="64"/>
      <c r="U71" s="447"/>
      <c r="V71" s="445"/>
      <c r="W71" s="496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W71" s="164" t="str">
        <f t="shared" si="9"/>
        <v/>
      </c>
      <c r="AX71" s="165" t="str">
        <f>IF(F71="","",VLOOKUP(F71,'MNB árfolyam'!A:B,2,0))</f>
        <v/>
      </c>
      <c r="AY71" s="166" t="str">
        <f t="shared" si="10"/>
        <v/>
      </c>
      <c r="AZ71" s="167" t="str">
        <f t="shared" si="11"/>
        <v/>
      </c>
      <c r="BA71" s="168" t="str">
        <f t="shared" si="12"/>
        <v/>
      </c>
      <c r="BB71" s="165" t="str">
        <f>IF(M71="","",VLOOKUP(M71,'MNB árfolyam'!A:B,2,0))</f>
        <v/>
      </c>
      <c r="BC71" s="165" t="str">
        <f t="shared" si="13"/>
        <v/>
      </c>
      <c r="BD71" s="169" t="str">
        <f t="shared" si="14"/>
        <v/>
      </c>
      <c r="BE71" s="168" t="str">
        <f t="shared" si="8"/>
        <v/>
      </c>
      <c r="BF71" s="169" t="str">
        <f>IF(T71="","",VLOOKUP(T71,'MNB árfolyam'!A:B,2,0))</f>
        <v/>
      </c>
      <c r="BG71" s="169" t="str">
        <f t="shared" si="15"/>
        <v/>
      </c>
      <c r="BH71" s="169" t="str">
        <f t="shared" si="16"/>
        <v/>
      </c>
      <c r="BI71" s="169" t="str">
        <f t="shared" si="17"/>
        <v/>
      </c>
      <c r="BJ71" s="165" t="str">
        <f t="shared" si="18"/>
        <v/>
      </c>
      <c r="BK71" s="165" t="str">
        <f t="shared" si="19"/>
        <v/>
      </c>
      <c r="BL71" s="165" t="str">
        <f t="shared" si="20"/>
        <v/>
      </c>
      <c r="BM71" s="165" t="str">
        <f t="shared" si="21"/>
        <v/>
      </c>
      <c r="BN71" s="165" t="str">
        <f t="shared" si="22"/>
        <v/>
      </c>
      <c r="BO71" s="165" t="str">
        <f t="shared" si="23"/>
        <v/>
      </c>
      <c r="BP71" s="165" t="str">
        <f t="shared" si="24"/>
        <v/>
      </c>
      <c r="BQ71" s="165" t="str">
        <f t="shared" si="25"/>
        <v/>
      </c>
    </row>
    <row r="72" spans="1:69" s="32" customFormat="1" x14ac:dyDescent="0.25">
      <c r="A72" s="446"/>
      <c r="B72" s="447"/>
      <c r="C72" s="448"/>
      <c r="D72" s="448"/>
      <c r="E72" s="64"/>
      <c r="F72" s="64"/>
      <c r="G72" s="447"/>
      <c r="H72" s="449"/>
      <c r="I72" s="449"/>
      <c r="J72" s="448"/>
      <c r="K72" s="448"/>
      <c r="L72" s="64"/>
      <c r="M72" s="64"/>
      <c r="N72" s="447"/>
      <c r="O72" s="445"/>
      <c r="P72" s="445"/>
      <c r="Q72" s="448"/>
      <c r="R72" s="448"/>
      <c r="S72" s="64"/>
      <c r="T72" s="64"/>
      <c r="U72" s="447"/>
      <c r="V72" s="445"/>
      <c r="W72" s="496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W72" s="164" t="str">
        <f t="shared" si="9"/>
        <v/>
      </c>
      <c r="AX72" s="165" t="str">
        <f>IF(F72="","",VLOOKUP(F72,'MNB árfolyam'!A:B,2,0))</f>
        <v/>
      </c>
      <c r="AY72" s="166" t="str">
        <f t="shared" si="10"/>
        <v/>
      </c>
      <c r="AZ72" s="167" t="str">
        <f t="shared" si="11"/>
        <v/>
      </c>
      <c r="BA72" s="168" t="str">
        <f t="shared" si="12"/>
        <v/>
      </c>
      <c r="BB72" s="165" t="str">
        <f>IF(M72="","",VLOOKUP(M72,'MNB árfolyam'!A:B,2,0))</f>
        <v/>
      </c>
      <c r="BC72" s="165" t="str">
        <f t="shared" si="13"/>
        <v/>
      </c>
      <c r="BD72" s="169" t="str">
        <f t="shared" si="14"/>
        <v/>
      </c>
      <c r="BE72" s="168" t="str">
        <f t="shared" si="8"/>
        <v/>
      </c>
      <c r="BF72" s="169" t="str">
        <f>IF(T72="","",VLOOKUP(T72,'MNB árfolyam'!A:B,2,0))</f>
        <v/>
      </c>
      <c r="BG72" s="169" t="str">
        <f t="shared" si="15"/>
        <v/>
      </c>
      <c r="BH72" s="169" t="str">
        <f t="shared" si="16"/>
        <v/>
      </c>
      <c r="BI72" s="169" t="str">
        <f t="shared" si="17"/>
        <v/>
      </c>
      <c r="BJ72" s="165" t="str">
        <f t="shared" si="18"/>
        <v/>
      </c>
      <c r="BK72" s="165" t="str">
        <f t="shared" si="19"/>
        <v/>
      </c>
      <c r="BL72" s="165" t="str">
        <f t="shared" si="20"/>
        <v/>
      </c>
      <c r="BM72" s="165" t="str">
        <f t="shared" si="21"/>
        <v/>
      </c>
      <c r="BN72" s="165" t="str">
        <f t="shared" si="22"/>
        <v/>
      </c>
      <c r="BO72" s="165" t="str">
        <f t="shared" si="23"/>
        <v/>
      </c>
      <c r="BP72" s="165" t="str">
        <f t="shared" si="24"/>
        <v/>
      </c>
      <c r="BQ72" s="165" t="str">
        <f t="shared" si="25"/>
        <v/>
      </c>
    </row>
    <row r="73" spans="1:69" s="32" customFormat="1" x14ac:dyDescent="0.25">
      <c r="A73" s="446"/>
      <c r="B73" s="447"/>
      <c r="C73" s="448"/>
      <c r="D73" s="448"/>
      <c r="E73" s="64"/>
      <c r="F73" s="64"/>
      <c r="G73" s="447"/>
      <c r="H73" s="449"/>
      <c r="I73" s="449"/>
      <c r="J73" s="448"/>
      <c r="K73" s="448"/>
      <c r="L73" s="64"/>
      <c r="M73" s="64"/>
      <c r="N73" s="447"/>
      <c r="O73" s="445"/>
      <c r="P73" s="445"/>
      <c r="Q73" s="448"/>
      <c r="R73" s="448"/>
      <c r="S73" s="64"/>
      <c r="T73" s="64"/>
      <c r="U73" s="447"/>
      <c r="V73" s="445"/>
      <c r="W73" s="496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W73" s="164" t="str">
        <f t="shared" si="9"/>
        <v/>
      </c>
      <c r="AX73" s="165" t="str">
        <f>IF(F73="","",VLOOKUP(F73,'MNB árfolyam'!A:B,2,0))</f>
        <v/>
      </c>
      <c r="AY73" s="166" t="str">
        <f t="shared" si="10"/>
        <v/>
      </c>
      <c r="AZ73" s="167" t="str">
        <f t="shared" si="11"/>
        <v/>
      </c>
      <c r="BA73" s="168" t="str">
        <f t="shared" si="12"/>
        <v/>
      </c>
      <c r="BB73" s="165" t="str">
        <f>IF(M73="","",VLOOKUP(M73,'MNB árfolyam'!A:B,2,0))</f>
        <v/>
      </c>
      <c r="BC73" s="165" t="str">
        <f t="shared" si="13"/>
        <v/>
      </c>
      <c r="BD73" s="169" t="str">
        <f t="shared" si="14"/>
        <v/>
      </c>
      <c r="BE73" s="168" t="str">
        <f t="shared" si="8"/>
        <v/>
      </c>
      <c r="BF73" s="169" t="str">
        <f>IF(T73="","",VLOOKUP(T73,'MNB árfolyam'!A:B,2,0))</f>
        <v/>
      </c>
      <c r="BG73" s="169" t="str">
        <f t="shared" si="15"/>
        <v/>
      </c>
      <c r="BH73" s="169" t="str">
        <f t="shared" si="16"/>
        <v/>
      </c>
      <c r="BI73" s="169" t="str">
        <f t="shared" si="17"/>
        <v/>
      </c>
      <c r="BJ73" s="165" t="str">
        <f t="shared" si="18"/>
        <v/>
      </c>
      <c r="BK73" s="165" t="str">
        <f t="shared" si="19"/>
        <v/>
      </c>
      <c r="BL73" s="165" t="str">
        <f t="shared" si="20"/>
        <v/>
      </c>
      <c r="BM73" s="165" t="str">
        <f t="shared" si="21"/>
        <v/>
      </c>
      <c r="BN73" s="165" t="str">
        <f t="shared" si="22"/>
        <v/>
      </c>
      <c r="BO73" s="165" t="str">
        <f t="shared" si="23"/>
        <v/>
      </c>
      <c r="BP73" s="165" t="str">
        <f t="shared" si="24"/>
        <v/>
      </c>
      <c r="BQ73" s="165" t="str">
        <f t="shared" si="25"/>
        <v/>
      </c>
    </row>
    <row r="74" spans="1:69" s="32" customFormat="1" x14ac:dyDescent="0.25">
      <c r="A74" s="446"/>
      <c r="B74" s="447"/>
      <c r="C74" s="448"/>
      <c r="D74" s="448"/>
      <c r="E74" s="64"/>
      <c r="F74" s="64"/>
      <c r="G74" s="447"/>
      <c r="H74" s="449"/>
      <c r="I74" s="449"/>
      <c r="J74" s="448"/>
      <c r="K74" s="448"/>
      <c r="L74" s="64"/>
      <c r="M74" s="64"/>
      <c r="N74" s="447"/>
      <c r="O74" s="445"/>
      <c r="P74" s="445"/>
      <c r="Q74" s="448"/>
      <c r="R74" s="448"/>
      <c r="S74" s="64"/>
      <c r="T74" s="64"/>
      <c r="U74" s="447"/>
      <c r="V74" s="445"/>
      <c r="W74" s="496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W74" s="164" t="str">
        <f t="shared" si="9"/>
        <v/>
      </c>
      <c r="AX74" s="165" t="str">
        <f>IF(F74="","",VLOOKUP(F74,'MNB árfolyam'!A:B,2,0))</f>
        <v/>
      </c>
      <c r="AY74" s="166" t="str">
        <f t="shared" si="10"/>
        <v/>
      </c>
      <c r="AZ74" s="167" t="str">
        <f t="shared" si="11"/>
        <v/>
      </c>
      <c r="BA74" s="168" t="str">
        <f t="shared" si="12"/>
        <v/>
      </c>
      <c r="BB74" s="165" t="str">
        <f>IF(M74="","",VLOOKUP(M74,'MNB árfolyam'!A:B,2,0))</f>
        <v/>
      </c>
      <c r="BC74" s="165" t="str">
        <f t="shared" si="13"/>
        <v/>
      </c>
      <c r="BD74" s="169" t="str">
        <f t="shared" si="14"/>
        <v/>
      </c>
      <c r="BE74" s="168" t="str">
        <f t="shared" si="8"/>
        <v/>
      </c>
      <c r="BF74" s="169" t="str">
        <f>IF(T74="","",VLOOKUP(T74,'MNB árfolyam'!A:B,2,0))</f>
        <v/>
      </c>
      <c r="BG74" s="169" t="str">
        <f t="shared" si="15"/>
        <v/>
      </c>
      <c r="BH74" s="169" t="str">
        <f t="shared" si="16"/>
        <v/>
      </c>
      <c r="BI74" s="169" t="str">
        <f t="shared" si="17"/>
        <v/>
      </c>
      <c r="BJ74" s="165" t="str">
        <f t="shared" si="18"/>
        <v/>
      </c>
      <c r="BK74" s="165" t="str">
        <f t="shared" si="19"/>
        <v/>
      </c>
      <c r="BL74" s="165" t="str">
        <f t="shared" si="20"/>
        <v/>
      </c>
      <c r="BM74" s="165" t="str">
        <f t="shared" si="21"/>
        <v/>
      </c>
      <c r="BN74" s="165" t="str">
        <f t="shared" si="22"/>
        <v/>
      </c>
      <c r="BO74" s="165" t="str">
        <f t="shared" si="23"/>
        <v/>
      </c>
      <c r="BP74" s="165" t="str">
        <f t="shared" si="24"/>
        <v/>
      </c>
      <c r="BQ74" s="165" t="str">
        <f t="shared" si="25"/>
        <v/>
      </c>
    </row>
    <row r="75" spans="1:69" s="32" customFormat="1" x14ac:dyDescent="0.25">
      <c r="A75" s="446"/>
      <c r="B75" s="447"/>
      <c r="C75" s="448"/>
      <c r="D75" s="448"/>
      <c r="E75" s="64"/>
      <c r="F75" s="64"/>
      <c r="G75" s="447"/>
      <c r="H75" s="449"/>
      <c r="I75" s="449"/>
      <c r="J75" s="448"/>
      <c r="K75" s="448"/>
      <c r="L75" s="64"/>
      <c r="M75" s="64"/>
      <c r="N75" s="447"/>
      <c r="O75" s="445"/>
      <c r="P75" s="445"/>
      <c r="Q75" s="448"/>
      <c r="R75" s="448"/>
      <c r="S75" s="64"/>
      <c r="T75" s="64"/>
      <c r="U75" s="447"/>
      <c r="V75" s="445"/>
      <c r="W75" s="496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W75" s="164" t="str">
        <f t="shared" si="9"/>
        <v/>
      </c>
      <c r="AX75" s="165" t="str">
        <f>IF(F75="","",VLOOKUP(F75,'MNB árfolyam'!A:B,2,0))</f>
        <v/>
      </c>
      <c r="AY75" s="166" t="str">
        <f t="shared" si="10"/>
        <v/>
      </c>
      <c r="AZ75" s="167" t="str">
        <f t="shared" si="11"/>
        <v/>
      </c>
      <c r="BA75" s="168" t="str">
        <f t="shared" si="12"/>
        <v/>
      </c>
      <c r="BB75" s="165" t="str">
        <f>IF(M75="","",VLOOKUP(M75,'MNB árfolyam'!A:B,2,0))</f>
        <v/>
      </c>
      <c r="BC75" s="165" t="str">
        <f t="shared" si="13"/>
        <v/>
      </c>
      <c r="BD75" s="169" t="str">
        <f t="shared" si="14"/>
        <v/>
      </c>
      <c r="BE75" s="168" t="str">
        <f t="shared" si="8"/>
        <v/>
      </c>
      <c r="BF75" s="169" t="str">
        <f>IF(T75="","",VLOOKUP(T75,'MNB árfolyam'!A:B,2,0))</f>
        <v/>
      </c>
      <c r="BG75" s="169" t="str">
        <f t="shared" si="15"/>
        <v/>
      </c>
      <c r="BH75" s="169" t="str">
        <f t="shared" si="16"/>
        <v/>
      </c>
      <c r="BI75" s="169" t="str">
        <f t="shared" si="17"/>
        <v/>
      </c>
      <c r="BJ75" s="165" t="str">
        <f t="shared" si="18"/>
        <v/>
      </c>
      <c r="BK75" s="165" t="str">
        <f t="shared" si="19"/>
        <v/>
      </c>
      <c r="BL75" s="165" t="str">
        <f t="shared" si="20"/>
        <v/>
      </c>
      <c r="BM75" s="165" t="str">
        <f t="shared" si="21"/>
        <v/>
      </c>
      <c r="BN75" s="165" t="str">
        <f t="shared" si="22"/>
        <v/>
      </c>
      <c r="BO75" s="165" t="str">
        <f t="shared" si="23"/>
        <v/>
      </c>
      <c r="BP75" s="165" t="str">
        <f t="shared" si="24"/>
        <v/>
      </c>
      <c r="BQ75" s="165" t="str">
        <f t="shared" si="25"/>
        <v/>
      </c>
    </row>
    <row r="76" spans="1:69" s="32" customFormat="1" x14ac:dyDescent="0.25">
      <c r="A76" s="446"/>
      <c r="B76" s="447"/>
      <c r="C76" s="448"/>
      <c r="D76" s="448"/>
      <c r="E76" s="64"/>
      <c r="F76" s="64"/>
      <c r="G76" s="447"/>
      <c r="H76" s="449"/>
      <c r="I76" s="449"/>
      <c r="J76" s="448"/>
      <c r="K76" s="448"/>
      <c r="L76" s="64"/>
      <c r="M76" s="64"/>
      <c r="N76" s="447"/>
      <c r="O76" s="445"/>
      <c r="P76" s="445"/>
      <c r="Q76" s="448"/>
      <c r="R76" s="448"/>
      <c r="S76" s="64"/>
      <c r="T76" s="64"/>
      <c r="U76" s="447"/>
      <c r="V76" s="445"/>
      <c r="W76" s="496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W76" s="164" t="str">
        <f t="shared" si="9"/>
        <v/>
      </c>
      <c r="AX76" s="165" t="str">
        <f>IF(F76="","",VLOOKUP(F76,'MNB árfolyam'!A:B,2,0))</f>
        <v/>
      </c>
      <c r="AY76" s="166" t="str">
        <f t="shared" si="10"/>
        <v/>
      </c>
      <c r="AZ76" s="167" t="str">
        <f t="shared" si="11"/>
        <v/>
      </c>
      <c r="BA76" s="168" t="str">
        <f t="shared" si="12"/>
        <v/>
      </c>
      <c r="BB76" s="165" t="str">
        <f>IF(M76="","",VLOOKUP(M76,'MNB árfolyam'!A:B,2,0))</f>
        <v/>
      </c>
      <c r="BC76" s="165" t="str">
        <f t="shared" si="13"/>
        <v/>
      </c>
      <c r="BD76" s="169" t="str">
        <f t="shared" si="14"/>
        <v/>
      </c>
      <c r="BE76" s="168" t="str">
        <f t="shared" si="8"/>
        <v/>
      </c>
      <c r="BF76" s="169" t="str">
        <f>IF(T76="","",VLOOKUP(T76,'MNB árfolyam'!A:B,2,0))</f>
        <v/>
      </c>
      <c r="BG76" s="169" t="str">
        <f t="shared" si="15"/>
        <v/>
      </c>
      <c r="BH76" s="169" t="str">
        <f t="shared" si="16"/>
        <v/>
      </c>
      <c r="BI76" s="169" t="str">
        <f t="shared" si="17"/>
        <v/>
      </c>
      <c r="BJ76" s="165" t="str">
        <f t="shared" si="18"/>
        <v/>
      </c>
      <c r="BK76" s="165" t="str">
        <f t="shared" si="19"/>
        <v/>
      </c>
      <c r="BL76" s="165" t="str">
        <f t="shared" si="20"/>
        <v/>
      </c>
      <c r="BM76" s="165" t="str">
        <f t="shared" si="21"/>
        <v/>
      </c>
      <c r="BN76" s="165" t="str">
        <f t="shared" si="22"/>
        <v/>
      </c>
      <c r="BO76" s="165" t="str">
        <f t="shared" si="23"/>
        <v/>
      </c>
      <c r="BP76" s="165" t="str">
        <f t="shared" si="24"/>
        <v/>
      </c>
      <c r="BQ76" s="165" t="str">
        <f t="shared" si="25"/>
        <v/>
      </c>
    </row>
    <row r="77" spans="1:69" s="32" customFormat="1" x14ac:dyDescent="0.25">
      <c r="A77" s="446"/>
      <c r="B77" s="447"/>
      <c r="C77" s="448"/>
      <c r="D77" s="448"/>
      <c r="E77" s="64"/>
      <c r="F77" s="64"/>
      <c r="G77" s="447"/>
      <c r="H77" s="449"/>
      <c r="I77" s="449"/>
      <c r="J77" s="448"/>
      <c r="K77" s="448"/>
      <c r="L77" s="64"/>
      <c r="M77" s="64"/>
      <c r="N77" s="447"/>
      <c r="O77" s="445"/>
      <c r="P77" s="445"/>
      <c r="Q77" s="448"/>
      <c r="R77" s="448"/>
      <c r="S77" s="64"/>
      <c r="T77" s="64"/>
      <c r="U77" s="447"/>
      <c r="V77" s="445"/>
      <c r="W77" s="496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W77" s="164" t="str">
        <f t="shared" si="9"/>
        <v/>
      </c>
      <c r="AX77" s="165" t="str">
        <f>IF(F77="","",VLOOKUP(F77,'MNB árfolyam'!A:B,2,0))</f>
        <v/>
      </c>
      <c r="AY77" s="166" t="str">
        <f t="shared" si="10"/>
        <v/>
      </c>
      <c r="AZ77" s="167" t="str">
        <f t="shared" si="11"/>
        <v/>
      </c>
      <c r="BA77" s="168" t="str">
        <f t="shared" si="12"/>
        <v/>
      </c>
      <c r="BB77" s="165" t="str">
        <f>IF(M77="","",VLOOKUP(M77,'MNB árfolyam'!A:B,2,0))</f>
        <v/>
      </c>
      <c r="BC77" s="165" t="str">
        <f t="shared" si="13"/>
        <v/>
      </c>
      <c r="BD77" s="169" t="str">
        <f t="shared" si="14"/>
        <v/>
      </c>
      <c r="BE77" s="168" t="str">
        <f t="shared" si="8"/>
        <v/>
      </c>
      <c r="BF77" s="169" t="str">
        <f>IF(T77="","",VLOOKUP(T77,'MNB árfolyam'!A:B,2,0))</f>
        <v/>
      </c>
      <c r="BG77" s="169" t="str">
        <f t="shared" si="15"/>
        <v/>
      </c>
      <c r="BH77" s="169" t="str">
        <f t="shared" si="16"/>
        <v/>
      </c>
      <c r="BI77" s="169" t="str">
        <f t="shared" si="17"/>
        <v/>
      </c>
      <c r="BJ77" s="165" t="str">
        <f t="shared" si="18"/>
        <v/>
      </c>
      <c r="BK77" s="165" t="str">
        <f t="shared" si="19"/>
        <v/>
      </c>
      <c r="BL77" s="165" t="str">
        <f t="shared" si="20"/>
        <v/>
      </c>
      <c r="BM77" s="165" t="str">
        <f t="shared" si="21"/>
        <v/>
      </c>
      <c r="BN77" s="165" t="str">
        <f t="shared" si="22"/>
        <v/>
      </c>
      <c r="BO77" s="165" t="str">
        <f t="shared" si="23"/>
        <v/>
      </c>
      <c r="BP77" s="165" t="str">
        <f t="shared" si="24"/>
        <v/>
      </c>
      <c r="BQ77" s="165" t="str">
        <f t="shared" si="25"/>
        <v/>
      </c>
    </row>
    <row r="78" spans="1:69" s="32" customFormat="1" x14ac:dyDescent="0.25">
      <c r="A78" s="446"/>
      <c r="B78" s="447"/>
      <c r="C78" s="448"/>
      <c r="D78" s="448"/>
      <c r="E78" s="64"/>
      <c r="F78" s="64"/>
      <c r="G78" s="447"/>
      <c r="H78" s="449"/>
      <c r="I78" s="449"/>
      <c r="J78" s="448"/>
      <c r="K78" s="448"/>
      <c r="L78" s="64"/>
      <c r="M78" s="64"/>
      <c r="N78" s="447"/>
      <c r="O78" s="445"/>
      <c r="P78" s="445"/>
      <c r="Q78" s="448"/>
      <c r="R78" s="448"/>
      <c r="S78" s="64"/>
      <c r="T78" s="64"/>
      <c r="U78" s="447"/>
      <c r="V78" s="445"/>
      <c r="W78" s="496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W78" s="164" t="str">
        <f t="shared" si="9"/>
        <v/>
      </c>
      <c r="AX78" s="165" t="str">
        <f>IF(F78="","",VLOOKUP(F78,'MNB árfolyam'!A:B,2,0))</f>
        <v/>
      </c>
      <c r="AY78" s="166" t="str">
        <f t="shared" si="10"/>
        <v/>
      </c>
      <c r="AZ78" s="167" t="str">
        <f t="shared" si="11"/>
        <v/>
      </c>
      <c r="BA78" s="168" t="str">
        <f t="shared" si="12"/>
        <v/>
      </c>
      <c r="BB78" s="165" t="str">
        <f>IF(M78="","",VLOOKUP(M78,'MNB árfolyam'!A:B,2,0))</f>
        <v/>
      </c>
      <c r="BC78" s="165" t="str">
        <f t="shared" si="13"/>
        <v/>
      </c>
      <c r="BD78" s="169" t="str">
        <f t="shared" si="14"/>
        <v/>
      </c>
      <c r="BE78" s="168" t="str">
        <f t="shared" si="8"/>
        <v/>
      </c>
      <c r="BF78" s="169" t="str">
        <f>IF(T78="","",VLOOKUP(T78,'MNB árfolyam'!A:B,2,0))</f>
        <v/>
      </c>
      <c r="BG78" s="169" t="str">
        <f t="shared" si="15"/>
        <v/>
      </c>
      <c r="BH78" s="169" t="str">
        <f t="shared" si="16"/>
        <v/>
      </c>
      <c r="BI78" s="169" t="str">
        <f t="shared" si="17"/>
        <v/>
      </c>
      <c r="BJ78" s="165" t="str">
        <f t="shared" si="18"/>
        <v/>
      </c>
      <c r="BK78" s="165" t="str">
        <f t="shared" si="19"/>
        <v/>
      </c>
      <c r="BL78" s="165" t="str">
        <f t="shared" si="20"/>
        <v/>
      </c>
      <c r="BM78" s="165" t="str">
        <f t="shared" si="21"/>
        <v/>
      </c>
      <c r="BN78" s="165" t="str">
        <f t="shared" si="22"/>
        <v/>
      </c>
      <c r="BO78" s="165" t="str">
        <f t="shared" si="23"/>
        <v/>
      </c>
      <c r="BP78" s="165" t="str">
        <f t="shared" si="24"/>
        <v/>
      </c>
      <c r="BQ78" s="165" t="str">
        <f t="shared" si="25"/>
        <v/>
      </c>
    </row>
    <row r="79" spans="1:69" s="32" customFormat="1" x14ac:dyDescent="0.25">
      <c r="A79" s="446"/>
      <c r="B79" s="447"/>
      <c r="C79" s="448"/>
      <c r="D79" s="448"/>
      <c r="E79" s="64"/>
      <c r="F79" s="64"/>
      <c r="G79" s="447"/>
      <c r="H79" s="449"/>
      <c r="I79" s="449"/>
      <c r="J79" s="448"/>
      <c r="K79" s="448"/>
      <c r="L79" s="64"/>
      <c r="M79" s="64"/>
      <c r="N79" s="447"/>
      <c r="O79" s="445"/>
      <c r="P79" s="445"/>
      <c r="Q79" s="448"/>
      <c r="R79" s="448"/>
      <c r="S79" s="64"/>
      <c r="T79" s="64"/>
      <c r="U79" s="447"/>
      <c r="V79" s="445"/>
      <c r="W79" s="496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W79" s="164" t="str">
        <f t="shared" si="9"/>
        <v/>
      </c>
      <c r="AX79" s="165" t="str">
        <f>IF(F79="","",VLOOKUP(F79,'MNB árfolyam'!A:B,2,0))</f>
        <v/>
      </c>
      <c r="AY79" s="166" t="str">
        <f t="shared" si="10"/>
        <v/>
      </c>
      <c r="AZ79" s="167" t="str">
        <f t="shared" si="11"/>
        <v/>
      </c>
      <c r="BA79" s="168" t="str">
        <f t="shared" si="12"/>
        <v/>
      </c>
      <c r="BB79" s="165" t="str">
        <f>IF(M79="","",VLOOKUP(M79,'MNB árfolyam'!A:B,2,0))</f>
        <v/>
      </c>
      <c r="BC79" s="165" t="str">
        <f t="shared" si="13"/>
        <v/>
      </c>
      <c r="BD79" s="169" t="str">
        <f t="shared" si="14"/>
        <v/>
      </c>
      <c r="BE79" s="168" t="str">
        <f t="shared" si="8"/>
        <v/>
      </c>
      <c r="BF79" s="169" t="str">
        <f>IF(T79="","",VLOOKUP(T79,'MNB árfolyam'!A:B,2,0))</f>
        <v/>
      </c>
      <c r="BG79" s="169" t="str">
        <f t="shared" si="15"/>
        <v/>
      </c>
      <c r="BH79" s="169" t="str">
        <f t="shared" si="16"/>
        <v/>
      </c>
      <c r="BI79" s="169" t="str">
        <f t="shared" si="17"/>
        <v/>
      </c>
      <c r="BJ79" s="165" t="str">
        <f t="shared" si="18"/>
        <v/>
      </c>
      <c r="BK79" s="165" t="str">
        <f t="shared" si="19"/>
        <v/>
      </c>
      <c r="BL79" s="165" t="str">
        <f t="shared" si="20"/>
        <v/>
      </c>
      <c r="BM79" s="165" t="str">
        <f t="shared" si="21"/>
        <v/>
      </c>
      <c r="BN79" s="165" t="str">
        <f t="shared" si="22"/>
        <v/>
      </c>
      <c r="BO79" s="165" t="str">
        <f t="shared" si="23"/>
        <v/>
      </c>
      <c r="BP79" s="165" t="str">
        <f t="shared" si="24"/>
        <v/>
      </c>
      <c r="BQ79" s="165" t="str">
        <f t="shared" si="25"/>
        <v/>
      </c>
    </row>
    <row r="80" spans="1:69" s="32" customFormat="1" ht="15.75" thickBot="1" x14ac:dyDescent="0.3">
      <c r="A80" s="450"/>
      <c r="B80" s="451"/>
      <c r="C80" s="452"/>
      <c r="D80" s="452"/>
      <c r="E80" s="417"/>
      <c r="F80" s="417"/>
      <c r="G80" s="451"/>
      <c r="H80" s="453"/>
      <c r="I80" s="453"/>
      <c r="J80" s="452"/>
      <c r="K80" s="452"/>
      <c r="L80" s="417"/>
      <c r="M80" s="417"/>
      <c r="N80" s="451"/>
      <c r="O80" s="497"/>
      <c r="P80" s="497"/>
      <c r="Q80" s="452"/>
      <c r="R80" s="452"/>
      <c r="S80" s="417"/>
      <c r="T80" s="417"/>
      <c r="U80" s="451"/>
      <c r="V80" s="497"/>
      <c r="W80" s="498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W80" s="164" t="str">
        <f t="shared" si="9"/>
        <v/>
      </c>
      <c r="AX80" s="165" t="str">
        <f>IF(F80="","",VLOOKUP(F80,'MNB árfolyam'!A:B,2,0))</f>
        <v/>
      </c>
      <c r="AY80" s="166" t="str">
        <f t="shared" si="10"/>
        <v/>
      </c>
      <c r="AZ80" s="167" t="str">
        <f t="shared" si="11"/>
        <v/>
      </c>
      <c r="BA80" s="168" t="str">
        <f t="shared" si="12"/>
        <v/>
      </c>
      <c r="BB80" s="165" t="str">
        <f>IF(M80="","",VLOOKUP(M80,'MNB árfolyam'!A:B,2,0))</f>
        <v/>
      </c>
      <c r="BC80" s="165" t="str">
        <f t="shared" si="13"/>
        <v/>
      </c>
      <c r="BD80" s="169" t="str">
        <f t="shared" si="14"/>
        <v/>
      </c>
      <c r="BE80" s="168" t="str">
        <f t="shared" si="8"/>
        <v/>
      </c>
      <c r="BF80" s="169" t="str">
        <f>IF(T80="","",VLOOKUP(T80,'MNB árfolyam'!A:B,2,0))</f>
        <v/>
      </c>
      <c r="BG80" s="169" t="str">
        <f t="shared" si="15"/>
        <v/>
      </c>
      <c r="BH80" s="169" t="str">
        <f t="shared" si="16"/>
        <v/>
      </c>
      <c r="BI80" s="169" t="str">
        <f t="shared" si="17"/>
        <v/>
      </c>
      <c r="BJ80" s="165" t="str">
        <f t="shared" si="18"/>
        <v/>
      </c>
      <c r="BK80" s="165" t="str">
        <f t="shared" si="19"/>
        <v/>
      </c>
      <c r="BL80" s="165" t="str">
        <f t="shared" si="20"/>
        <v/>
      </c>
      <c r="BM80" s="165" t="str">
        <f t="shared" si="21"/>
        <v/>
      </c>
      <c r="BN80" s="165" t="str">
        <f t="shared" si="22"/>
        <v/>
      </c>
      <c r="BO80" s="165" t="str">
        <f t="shared" si="23"/>
        <v/>
      </c>
      <c r="BP80" s="165" t="str">
        <f t="shared" si="24"/>
        <v/>
      </c>
      <c r="BQ80" s="165" t="str">
        <f t="shared" si="25"/>
        <v/>
      </c>
    </row>
    <row r="81" spans="1:34" s="32" customFormat="1" ht="15" customHeight="1" x14ac:dyDescent="0.25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</row>
  </sheetData>
  <sheetProtection algorithmName="SHA-512" hashValue="h9wJ/xTZAfjUO+rCHpdB3En+hOruz0uE8ZIvkU65ssMyqt7NVoiPSsc4sZyxqITOLMbrQMZFOwmrYf3Y9me7hg==" saltValue="1Wk6pnvdXbeUBjtjWFLD4w==" spinCount="100000" sheet="1" formatColumns="0" formatRows="0"/>
  <mergeCells count="11">
    <mergeCell ref="A1:D1"/>
    <mergeCell ref="A7:W7"/>
    <mergeCell ref="A11:F11"/>
    <mergeCell ref="A18:F19"/>
    <mergeCell ref="A21:W21"/>
    <mergeCell ref="A12:F12"/>
    <mergeCell ref="A23:F23"/>
    <mergeCell ref="A52:W52"/>
    <mergeCell ref="A53:H53"/>
    <mergeCell ref="A54:F54"/>
    <mergeCell ref="A22:H22"/>
  </mergeCells>
  <dataValidations count="17">
    <dataValidation type="whole" allowBlank="1" showInputMessage="1" showErrorMessage="1" errorTitle="Figyelmeztetés" error="Kérjük az adatokat forintban tüntesse fel, ügyeljen a szóközök nélküli kitöltésre!" sqref="V56:W80" xr:uid="{071BB73D-04AB-48C0-83D0-196EA405D5E9}">
      <formula1>0</formula1>
      <formula2>9.99999999999999E+34</formula2>
    </dataValidation>
    <dataValidation type="whole" allowBlank="1" showInputMessage="1" showErrorMessage="1" errorTitle="Figyelmeztetés" error="Kérjük az adatokat forintban tüntesse fel, ügyeljen a szóközök nélküli kitöltésre!" sqref="O56:P80" xr:uid="{4F640598-5F34-4B16-B4F7-BC85F4B66308}">
      <formula1>0</formula1>
      <formula2>9.99999999999999E+33</formula2>
    </dataValidation>
    <dataValidation type="whole" allowBlank="1" showInputMessage="1" showErrorMessage="1" errorTitle="Figyelmeztetés" error="Kérjük az adatokat forintban tüntesse fel, ügyeljen a szóközök nélküli kitöltésre!" sqref="E14:F16 P26:Q50" xr:uid="{72E60E02-74D2-4F8B-B0BA-EF231C88BFED}">
      <formula1>0</formula1>
      <formula2>9.99999999999999E+38</formula2>
    </dataValidation>
    <dataValidation type="decimal" allowBlank="1" showInputMessage="1" showErrorMessage="1" errorTitle="Figyelmeztetés" error="Kérjük a létszámadatot szám formátumban adja meg, például 2,54." sqref="U56:U80" xr:uid="{84A21620-F382-406E-9076-0469303118D7}">
      <formula1>0</formula1>
      <formula2>100000000000000000000</formula2>
    </dataValidation>
    <dataValidation type="decimal" allowBlank="1" showInputMessage="1" showErrorMessage="1" errorTitle="Figyelmeztetés" error="Kérjük a létszámadatot szám formátumban adja meg, például 2,54." sqref="N56:N80" xr:uid="{93A6B4BA-D17D-4436-A9CD-3DCB7AA94A3F}">
      <formula1>0</formula1>
      <formula2>1000000000000000</formula2>
    </dataValidation>
    <dataValidation type="decimal" allowBlank="1" showInputMessage="1" showErrorMessage="1" errorTitle="Figyelmeztetés" error="Kérjük a létszámadatot szám formátumban adja meg, például 2,54." sqref="G56:G80" xr:uid="{D2218DC7-9B27-45C9-92CD-2C4881A95DE0}">
      <formula1>0</formula1>
      <formula2>10000000000000000000</formula2>
    </dataValidation>
    <dataValidation type="decimal" allowBlank="1" showInputMessage="1" showErrorMessage="1" errorTitle="Figyelmeztetés" error="Kérjük a létszámadatot szám formátumban adja meg, például 2,54." sqref="J26:J50 O26:O50" xr:uid="{81DE6A7A-BC30-478F-9566-1D34908CBAD2}">
      <formula1>0</formula1>
      <formula2>1E+22</formula2>
    </dataValidation>
    <dataValidation type="decimal" allowBlank="1" showInputMessage="1" showErrorMessage="1" errorTitle="Figyelmeztetés" error="Kérjük a létszámadatot szám formátumban adja meg, például 2,54." sqref="E26:E50" xr:uid="{88749481-B624-4A0C-91C4-CFB930475629}">
      <formula1>0</formula1>
      <formula2>1E+38</formula2>
    </dataValidation>
    <dataValidation type="date" allowBlank="1" showInputMessage="1" showErrorMessage="1" errorTitle="Figyelmeztetés" error="Kérjük, dátum formátumot használjon: éééé.hh.nn." sqref="I26:I50 M26:N50 E56:F80 L56:M80" xr:uid="{737F64C2-E79D-428D-B0F5-D7A7DDCC1435}">
      <formula1>36526</formula1>
      <formula2>55153</formula2>
    </dataValidation>
    <dataValidation type="date" allowBlank="1" showInputMessage="1" showErrorMessage="1" errorTitle="Figyelmeztetés" error="Kérjük, dátum formátumot használjon: éééé.hh.nn." sqref="C26:D50 H26:H50 S56:T80" xr:uid="{F4B1A015-608C-4A3B-817B-D36DEF840200}">
      <formula1>36526</formula1>
      <formula2>54789</formula2>
    </dataValidation>
    <dataValidation type="decimal" allowBlank="1" showInputMessage="1" showErrorMessage="1" error="Kérjük a létszámadatot szám formátumban adja meg, például 2,54." sqref="D14:D16" xr:uid="{CD70DAE8-77C3-491D-8F3F-8640414F7C4F}">
      <formula1>0</formula1>
      <formula2>1E+41</formula2>
    </dataValidation>
    <dataValidation type="date" allowBlank="1" showInputMessage="1" showErrorMessage="1" sqref="B20:C20" xr:uid="{9F36F479-A22F-4A74-A68A-B618F9A71141}">
      <formula1>43831</formula1>
      <formula2>46022</formula2>
    </dataValidation>
    <dataValidation type="whole" allowBlank="1" showInputMessage="1" showErrorMessage="1" errorTitle="Figyelmeztetés" error="Kérjük az adatokat forintban tüntesse fel, ügyeljen a szóközök nélküli kitöltésre!" sqref="H56:I80" xr:uid="{F762EF10-6283-4EC7-87DD-CA0925D9E475}">
      <formula1>0</formula1>
      <formula2>9.99999999999999E+37</formula2>
    </dataValidation>
    <dataValidation type="whole" allowBlank="1" showInputMessage="1" showErrorMessage="1" errorTitle="Figyelmeztetés" error="Kérjük az adatokat forintban tüntesse fel, ügyeljen a szóközök nélküli kitöltésre!" sqref="F26:G50" xr:uid="{7C791D94-A568-460B-B856-9977F36FB709}">
      <formula1>0</formula1>
      <formula2>9.99999999999999E+43</formula2>
    </dataValidation>
    <dataValidation type="whole" allowBlank="1" showInputMessage="1" showErrorMessage="1" errorTitle="Figyelmeztetés" error="Kérjük az adatokat forintban tüntesse fel, ügyeljen a szóközök nélküli kitöltésre!" sqref="K26:L50" xr:uid="{724AD38E-FEB5-4829-9A53-5DA6474EA4F2}">
      <formula1>0</formula1>
      <formula2>9.99999999999999E+41</formula2>
    </dataValidation>
    <dataValidation type="date" allowBlank="1" showInputMessage="1" showErrorMessage="1" errorTitle="Hibás kitöltési formátum!" error="Kérjük, dátum formátumot használjon: éééé.hh.nn." sqref="B14:C16" xr:uid="{E5349748-32B7-4B3E-AF43-C262FC2D75AE}">
      <formula1>36526</formula1>
      <formula2>54789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C56:D80 J56:K80 Q56:R80" xr:uid="{4C244A75-4F50-402B-B123-C7CE26A3EFBA}">
      <formula1>0</formula1>
      <formula2>0.5</formula2>
    </dataValidation>
  </dataValidations>
  <hyperlinks>
    <hyperlink ref="F1" location="PÁLYÁZÓ!A1" display="VISSZA A PÁLYÁZÓ FÜLRE" xr:uid="{66029385-46B4-4194-9741-792625A4011E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2260-2E91-4AE3-8064-8E0186DAA990}">
  <sheetPr codeName="Munka10">
    <tabColor theme="6" tint="-0.499984740745262"/>
  </sheetPr>
  <dimension ref="A1:BQ81"/>
  <sheetViews>
    <sheetView zoomScale="90" zoomScaleNormal="90" workbookViewId="0">
      <selection activeCell="E4" sqref="E4"/>
    </sheetView>
  </sheetViews>
  <sheetFormatPr defaultColWidth="0" defaultRowHeight="15" zeroHeight="1" x14ac:dyDescent="0.25"/>
  <cols>
    <col min="1" max="1" width="44.28515625" style="161" customWidth="1"/>
    <col min="2" max="2" width="36.5703125" style="161" customWidth="1"/>
    <col min="3" max="3" width="34.7109375" style="161" customWidth="1"/>
    <col min="4" max="4" width="29" style="161" customWidth="1"/>
    <col min="5" max="5" width="30" style="161" customWidth="1"/>
    <col min="6" max="6" width="33.85546875" style="161" customWidth="1"/>
    <col min="7" max="7" width="29" style="161" customWidth="1"/>
    <col min="8" max="8" width="39.140625" style="161" customWidth="1"/>
    <col min="9" max="9" width="33" style="161" customWidth="1"/>
    <col min="10" max="10" width="28" style="161" customWidth="1"/>
    <col min="11" max="11" width="25.5703125" style="161" customWidth="1"/>
    <col min="12" max="12" width="40.28515625" style="161" customWidth="1"/>
    <col min="13" max="13" width="33.85546875" style="161" customWidth="1"/>
    <col min="14" max="14" width="33.7109375" style="161" customWidth="1"/>
    <col min="15" max="15" width="30" style="161" customWidth="1"/>
    <col min="16" max="18" width="25.5703125" style="161" customWidth="1"/>
    <col min="19" max="19" width="30.140625" style="161" customWidth="1"/>
    <col min="20" max="20" width="25.5703125" style="161" customWidth="1"/>
    <col min="21" max="21" width="28.85546875" style="161" customWidth="1"/>
    <col min="22" max="23" width="25.5703125" style="161" customWidth="1"/>
    <col min="24" max="48" width="9.140625" style="161" hidden="1" customWidth="1"/>
    <col min="49" max="60" width="25.5703125" style="161" hidden="1" customWidth="1"/>
    <col min="61" max="61" width="39.42578125" style="161" hidden="1" customWidth="1"/>
    <col min="62" max="62" width="31.5703125" style="161" hidden="1" customWidth="1"/>
    <col min="63" max="66" width="25.5703125" style="161" hidden="1" customWidth="1"/>
    <col min="67" max="67" width="33.140625" style="161" hidden="1" customWidth="1"/>
    <col min="68" max="68" width="27.28515625" style="161" hidden="1" customWidth="1"/>
    <col min="69" max="69" width="27.7109375" style="161" hidden="1" customWidth="1"/>
    <col min="70" max="16384" width="9.140625" style="161" hidden="1"/>
  </cols>
  <sheetData>
    <row r="1" spans="1:52" s="32" customFormat="1" ht="27" customHeight="1" thickBot="1" x14ac:dyDescent="0.3">
      <c r="A1" s="666" t="s">
        <v>104</v>
      </c>
      <c r="B1" s="667"/>
      <c r="C1" s="667"/>
      <c r="D1" s="668"/>
      <c r="E1" s="192"/>
      <c r="F1" s="731" t="s">
        <v>283</v>
      </c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</row>
    <row r="2" spans="1:52" s="32" customFormat="1" ht="30.75" thickBot="1" x14ac:dyDescent="0.3">
      <c r="A2" s="134"/>
      <c r="B2" s="336" t="s">
        <v>4</v>
      </c>
      <c r="C2" s="135" t="s">
        <v>8</v>
      </c>
      <c r="D2" s="337" t="s">
        <v>9</v>
      </c>
      <c r="E2" s="192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</row>
    <row r="3" spans="1:52" s="32" customFormat="1" x14ac:dyDescent="0.25">
      <c r="A3" s="136" t="s">
        <v>10</v>
      </c>
      <c r="B3" s="319">
        <f>D14+E24+BI54</f>
        <v>0</v>
      </c>
      <c r="C3" s="320">
        <f>AX14+AX24+BJ54</f>
        <v>0</v>
      </c>
      <c r="D3" s="321">
        <f>AY14+AY24+BK54</f>
        <v>0</v>
      </c>
      <c r="E3" s="192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</row>
    <row r="4" spans="1:52" s="32" customFormat="1" x14ac:dyDescent="0.25">
      <c r="A4" s="137" t="s">
        <v>11</v>
      </c>
      <c r="B4" s="322">
        <f>D15+J24+BL54</f>
        <v>0</v>
      </c>
      <c r="C4" s="58">
        <f>AX15+BA24+BM54</f>
        <v>0</v>
      </c>
      <c r="D4" s="59">
        <f>AY15+BB24+BN54</f>
        <v>0</v>
      </c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</row>
    <row r="5" spans="1:52" s="32" customFormat="1" ht="15.75" thickBot="1" x14ac:dyDescent="0.3">
      <c r="A5" s="141" t="s">
        <v>12</v>
      </c>
      <c r="B5" s="323">
        <f>D16+O24+BO54</f>
        <v>0</v>
      </c>
      <c r="C5" s="60">
        <f>AX16+BD24+BP54</f>
        <v>0</v>
      </c>
      <c r="D5" s="61">
        <f>AY16+BE24+BQ54</f>
        <v>0</v>
      </c>
      <c r="E5" s="192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</row>
    <row r="6" spans="1:52" s="32" customFormat="1" ht="15" customHeight="1" x14ac:dyDescent="0.25">
      <c r="A6" s="191"/>
      <c r="B6" s="193"/>
      <c r="C6" s="192"/>
      <c r="D6" s="192"/>
      <c r="E6" s="192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</row>
    <row r="7" spans="1:52" s="32" customFormat="1" ht="20.100000000000001" customHeight="1" thickBot="1" x14ac:dyDescent="0.3">
      <c r="A7" s="684" t="s">
        <v>250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</row>
    <row r="8" spans="1:52" s="32" customFormat="1" ht="69" customHeight="1" x14ac:dyDescent="0.25">
      <c r="A8" s="332" t="s">
        <v>218</v>
      </c>
      <c r="B8" s="330">
        <f>PÁLYÁZÓ!B88</f>
        <v>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</row>
    <row r="9" spans="1:52" s="32" customFormat="1" ht="54.75" customHeight="1" thickBot="1" x14ac:dyDescent="0.3">
      <c r="A9" s="333" t="s">
        <v>219</v>
      </c>
      <c r="B9" s="331">
        <f>PÁLYÁZÓ!C88</f>
        <v>0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</row>
    <row r="10" spans="1:52" s="32" customFormat="1" ht="15" customHeight="1" thickBot="1" x14ac:dyDescent="0.3">
      <c r="A10" s="242"/>
      <c r="B10" s="221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</row>
    <row r="11" spans="1:52" s="32" customFormat="1" ht="360" customHeight="1" thickBot="1" x14ac:dyDescent="0.3">
      <c r="A11" s="669" t="s">
        <v>254</v>
      </c>
      <c r="B11" s="670"/>
      <c r="C11" s="670"/>
      <c r="D11" s="670"/>
      <c r="E11" s="670"/>
      <c r="F11" s="671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W11" s="161"/>
      <c r="AX11" s="161"/>
      <c r="AY11" s="161"/>
      <c r="AZ11" s="161"/>
    </row>
    <row r="12" spans="1:52" s="32" customFormat="1" ht="20.100000000000001" customHeight="1" thickBot="1" x14ac:dyDescent="0.3">
      <c r="A12" s="687" t="str">
        <f>IF(PÁLYÁZÓ!D16&lt;&gt;"","A pályázó vállalkozás három üzleti évre adta meg az adatokat, ezért a kapcsolódó vállalkozás esetén is három évre kérünk adatot, ha a vállalkozás működött ebben az időtartamban.",IF(PÁLYÁZÓ!D15&lt;&gt;"","A pályázó vállalkozás két üzleti évre adta meg az adatokat, ezért a kapcsolódó vállalkozás esetén is két évre kérünk adatot, ha a vállalkozás működött ebben az időtartamban.",IF(PÁLYÁZÓ!D14&lt;&gt;"","A pályázó vállalkozás egy üzleti évre adta meg az adatokat, ezért a kapcsolódó vállalkozás esetén is egy évre kérünk adatot, ha a vállalkozás működött ebben az időtartamban.","")))</f>
        <v/>
      </c>
      <c r="B12" s="688"/>
      <c r="C12" s="688"/>
      <c r="D12" s="688"/>
      <c r="E12" s="688"/>
      <c r="F12" s="68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W12" s="161"/>
      <c r="AX12" s="161"/>
      <c r="AY12" s="161"/>
      <c r="AZ12" s="161"/>
    </row>
    <row r="13" spans="1:52" s="32" customFormat="1" ht="30.75" thickBot="1" x14ac:dyDescent="0.3">
      <c r="A13" s="318"/>
      <c r="B13" s="229" t="s">
        <v>2</v>
      </c>
      <c r="C13" s="296" t="s">
        <v>3</v>
      </c>
      <c r="D13" s="230" t="s">
        <v>4</v>
      </c>
      <c r="E13" s="296" t="s">
        <v>5</v>
      </c>
      <c r="F13" s="297" t="s">
        <v>6</v>
      </c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W13" s="101" t="s">
        <v>7</v>
      </c>
      <c r="AX13" s="102" t="s">
        <v>8</v>
      </c>
      <c r="AY13" s="103" t="s">
        <v>9</v>
      </c>
      <c r="AZ13" s="161"/>
    </row>
    <row r="14" spans="1:52" s="32" customFormat="1" x14ac:dyDescent="0.25">
      <c r="A14" s="226" t="s">
        <v>10</v>
      </c>
      <c r="B14" s="65"/>
      <c r="C14" s="64"/>
      <c r="D14" s="315"/>
      <c r="E14" s="316"/>
      <c r="F14" s="317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W14" s="187" t="str">
        <f>IF(C14="","",VLOOKUP(C14,'MNB árfolyam'!A:B,2,0))</f>
        <v/>
      </c>
      <c r="AX14" s="188">
        <f>IFERROR(ROUND(E14/AW14,0),0)</f>
        <v>0</v>
      </c>
      <c r="AY14" s="188">
        <f>IFERROR(ROUND(F14/AW14,0),0)</f>
        <v>0</v>
      </c>
      <c r="AZ14" s="161"/>
    </row>
    <row r="15" spans="1:52" s="32" customFormat="1" x14ac:dyDescent="0.25">
      <c r="A15" s="227" t="s">
        <v>11</v>
      </c>
      <c r="B15" s="66"/>
      <c r="C15" s="1"/>
      <c r="D15" s="2"/>
      <c r="E15" s="3"/>
      <c r="F15" s="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W15" s="187" t="str">
        <f>IF(C15="","",VLOOKUP(C15,'MNB árfolyam'!A:B,2,0))</f>
        <v/>
      </c>
      <c r="AX15" s="188">
        <f>IFERROR(ROUND(E15/AW15,0),0)</f>
        <v>0</v>
      </c>
      <c r="AY15" s="188">
        <f>IFERROR(ROUND(F15/AW15,0),0)</f>
        <v>0</v>
      </c>
      <c r="AZ15" s="161"/>
    </row>
    <row r="16" spans="1:52" s="32" customFormat="1" ht="15.75" thickBot="1" x14ac:dyDescent="0.3">
      <c r="A16" s="228" t="s">
        <v>12</v>
      </c>
      <c r="B16" s="67"/>
      <c r="C16" s="7"/>
      <c r="D16" s="10"/>
      <c r="E16" s="11"/>
      <c r="F16" s="12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W16" s="187" t="str">
        <f>IF(C16="","",VLOOKUP(C16,'MNB árfolyam'!A:B,2,0))</f>
        <v/>
      </c>
      <c r="AX16" s="188">
        <f>IFERROR(ROUND(E16/AW16,0),0)</f>
        <v>0</v>
      </c>
      <c r="AY16" s="188">
        <f>IFERROR(ROUND(F16/AW16,0),0)</f>
        <v>0</v>
      </c>
      <c r="AZ16" s="161"/>
    </row>
    <row r="17" spans="1:58" s="32" customFormat="1" ht="15" customHeight="1" thickBot="1" x14ac:dyDescent="0.3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W17" s="161"/>
      <c r="AX17" s="161"/>
      <c r="AY17" s="161"/>
      <c r="AZ17" s="161"/>
    </row>
    <row r="18" spans="1:58" s="32" customFormat="1" ht="15" customHeight="1" x14ac:dyDescent="0.25">
      <c r="A18" s="672" t="s">
        <v>192</v>
      </c>
      <c r="B18" s="673"/>
      <c r="C18" s="673"/>
      <c r="D18" s="673"/>
      <c r="E18" s="673"/>
      <c r="F18" s="674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W18" s="161"/>
      <c r="AX18" s="161"/>
      <c r="AY18" s="161"/>
      <c r="AZ18" s="161"/>
    </row>
    <row r="19" spans="1:58" s="32" customFormat="1" ht="31.5" customHeight="1" thickBot="1" x14ac:dyDescent="0.3">
      <c r="A19" s="675"/>
      <c r="B19" s="676"/>
      <c r="C19" s="676"/>
      <c r="D19" s="676"/>
      <c r="E19" s="676"/>
      <c r="F19" s="677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W19" s="161"/>
      <c r="AX19" s="161"/>
      <c r="AY19" s="161"/>
      <c r="AZ19" s="161"/>
    </row>
    <row r="20" spans="1:58" s="32" customFormat="1" ht="15" customHeight="1" x14ac:dyDescent="0.25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W20" s="161"/>
      <c r="AX20" s="161"/>
      <c r="AY20" s="161"/>
      <c r="AZ20" s="161"/>
    </row>
    <row r="21" spans="1:58" s="37" customFormat="1" ht="20.100000000000001" customHeight="1" thickBot="1" x14ac:dyDescent="0.3">
      <c r="A21" s="686" t="str">
        <f>CONCATENATE("II. BLOKK: ",B8," ","KAPCSOLÓDÓ VÁLLALKOZÁSAI:")</f>
        <v>II. BLOKK: 0 KAPCSOLÓDÓ VÁLLALKOZÁSAI: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39"/>
      <c r="Y21" s="36"/>
      <c r="Z21" s="36"/>
      <c r="AA21" s="39"/>
      <c r="AB21" s="39"/>
      <c r="AC21" s="39"/>
      <c r="AD21" s="39"/>
      <c r="AE21" s="39"/>
      <c r="AF21" s="39"/>
      <c r="AG21" s="39"/>
      <c r="AH21" s="39"/>
      <c r="AW21" s="39"/>
      <c r="AX21" s="39"/>
      <c r="AY21" s="39"/>
      <c r="AZ21" s="39"/>
    </row>
    <row r="22" spans="1:58" s="37" customFormat="1" ht="321.75" customHeight="1" thickBot="1" x14ac:dyDescent="0.3">
      <c r="A22" s="678" t="s">
        <v>255</v>
      </c>
      <c r="B22" s="679"/>
      <c r="C22" s="679"/>
      <c r="D22" s="679"/>
      <c r="E22" s="679"/>
      <c r="F22" s="679"/>
      <c r="G22" s="679"/>
      <c r="H22" s="680"/>
      <c r="I22" s="311"/>
      <c r="J22" s="311"/>
      <c r="K22" s="311"/>
      <c r="L22" s="311"/>
      <c r="M22" s="311"/>
      <c r="N22" s="311"/>
      <c r="O22" s="311"/>
      <c r="P22" s="311"/>
      <c r="Q22" s="311"/>
      <c r="R22" s="310"/>
      <c r="S22" s="249"/>
      <c r="T22" s="249"/>
      <c r="U22" s="310"/>
      <c r="V22" s="249"/>
      <c r="W22" s="249"/>
      <c r="X22" s="39"/>
      <c r="Y22" s="36"/>
      <c r="Z22" s="36"/>
      <c r="AA22" s="39"/>
      <c r="AB22" s="39"/>
      <c r="AC22" s="39"/>
      <c r="AD22" s="39"/>
      <c r="AE22" s="39"/>
      <c r="AF22" s="39"/>
      <c r="AG22" s="39"/>
      <c r="AH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</row>
    <row r="23" spans="1:58" s="37" customFormat="1" ht="20.100000000000001" customHeight="1" thickBot="1" x14ac:dyDescent="0.3">
      <c r="A23" s="681" t="str">
        <f>A12</f>
        <v/>
      </c>
      <c r="B23" s="682"/>
      <c r="C23" s="682"/>
      <c r="D23" s="682"/>
      <c r="E23" s="682"/>
      <c r="F23" s="683"/>
      <c r="G23" s="312"/>
      <c r="H23" s="312"/>
      <c r="I23" s="311"/>
      <c r="J23" s="311"/>
      <c r="K23" s="311"/>
      <c r="L23" s="311"/>
      <c r="M23" s="311"/>
      <c r="N23" s="311"/>
      <c r="O23" s="311"/>
      <c r="P23" s="311"/>
      <c r="Q23" s="311"/>
      <c r="R23" s="310"/>
      <c r="S23" s="249"/>
      <c r="T23" s="249"/>
      <c r="U23" s="310"/>
      <c r="V23" s="249"/>
      <c r="W23" s="249"/>
      <c r="X23" s="39"/>
      <c r="Y23" s="36"/>
      <c r="Z23" s="36"/>
      <c r="AA23" s="39"/>
      <c r="AB23" s="39"/>
      <c r="AC23" s="39"/>
      <c r="AD23" s="39"/>
      <c r="AE23" s="39"/>
      <c r="AF23" s="39"/>
      <c r="AG23" s="39"/>
      <c r="AH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</row>
    <row r="24" spans="1:58" s="37" customFormat="1" ht="15" customHeight="1" thickBot="1" x14ac:dyDescent="0.3">
      <c r="A24" s="347"/>
      <c r="B24" s="347"/>
      <c r="C24" s="347"/>
      <c r="D24" s="347"/>
      <c r="E24" s="40">
        <f>SUM(E26:E50)</f>
        <v>0</v>
      </c>
      <c r="F24" s="40"/>
      <c r="G24" s="249"/>
      <c r="H24" s="249"/>
      <c r="I24" s="310"/>
      <c r="J24" s="40">
        <f>SUM(J26:J50)</f>
        <v>0</v>
      </c>
      <c r="K24" s="249"/>
      <c r="L24" s="249"/>
      <c r="M24" s="310"/>
      <c r="N24" s="249"/>
      <c r="O24" s="40">
        <f>SUM(O26:O50)</f>
        <v>0</v>
      </c>
      <c r="P24" s="249"/>
      <c r="Q24" s="310"/>
      <c r="R24" s="310"/>
      <c r="S24" s="249"/>
      <c r="T24" s="249"/>
      <c r="U24" s="310"/>
      <c r="V24" s="249"/>
      <c r="W24" s="249"/>
      <c r="X24" s="39"/>
      <c r="Y24" s="36"/>
      <c r="Z24" s="36"/>
      <c r="AA24" s="39"/>
      <c r="AB24" s="39"/>
      <c r="AC24" s="39"/>
      <c r="AD24" s="39"/>
      <c r="AE24" s="39"/>
      <c r="AF24" s="39"/>
      <c r="AG24" s="39"/>
      <c r="AH24" s="39"/>
      <c r="AW24" s="39"/>
      <c r="AX24" s="38">
        <f>SUM(AX26:AX50)</f>
        <v>0</v>
      </c>
      <c r="AY24" s="38">
        <f t="shared" ref="AY24:BE24" si="0">SUM(AY26:AY50)</f>
        <v>0</v>
      </c>
      <c r="AZ24" s="38"/>
      <c r="BA24" s="38">
        <f t="shared" si="0"/>
        <v>0</v>
      </c>
      <c r="BB24" s="38">
        <f t="shared" si="0"/>
        <v>0</v>
      </c>
      <c r="BC24" s="38"/>
      <c r="BD24" s="38">
        <f t="shared" si="0"/>
        <v>0</v>
      </c>
      <c r="BE24" s="38">
        <f t="shared" si="0"/>
        <v>0</v>
      </c>
      <c r="BF24" s="39"/>
    </row>
    <row r="25" spans="1:58" s="37" customFormat="1" ht="54.75" customHeight="1" thickBot="1" x14ac:dyDescent="0.3">
      <c r="A25" s="314" t="str">
        <f>CONCATENATE(B8," ","Kapcsolódó vállalkozásának neve")</f>
        <v>0 Kapcsolódó vállalkozásának neve</v>
      </c>
      <c r="B25" s="296" t="s">
        <v>20</v>
      </c>
      <c r="C25" s="230" t="s">
        <v>115</v>
      </c>
      <c r="D25" s="230" t="s">
        <v>114</v>
      </c>
      <c r="E25" s="230" t="s">
        <v>116</v>
      </c>
      <c r="F25" s="230" t="s">
        <v>128</v>
      </c>
      <c r="G25" s="230" t="s">
        <v>117</v>
      </c>
      <c r="H25" s="230" t="s">
        <v>118</v>
      </c>
      <c r="I25" s="230" t="s">
        <v>119</v>
      </c>
      <c r="J25" s="230" t="s">
        <v>120</v>
      </c>
      <c r="K25" s="230" t="s">
        <v>126</v>
      </c>
      <c r="L25" s="230" t="s">
        <v>121</v>
      </c>
      <c r="M25" s="230" t="s">
        <v>122</v>
      </c>
      <c r="N25" s="230" t="s">
        <v>123</v>
      </c>
      <c r="O25" s="230" t="s">
        <v>124</v>
      </c>
      <c r="P25" s="230" t="s">
        <v>125</v>
      </c>
      <c r="Q25" s="313" t="s">
        <v>127</v>
      </c>
      <c r="R25" s="249"/>
      <c r="S25" s="249"/>
      <c r="T25" s="249"/>
      <c r="U25" s="249"/>
      <c r="V25" s="249"/>
      <c r="W25" s="24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W25" s="170" t="s">
        <v>34</v>
      </c>
      <c r="AX25" s="163" t="s">
        <v>22</v>
      </c>
      <c r="AY25" s="163" t="s">
        <v>23</v>
      </c>
      <c r="AZ25" s="170" t="s">
        <v>37</v>
      </c>
      <c r="BA25" s="163" t="s">
        <v>47</v>
      </c>
      <c r="BB25" s="163" t="s">
        <v>39</v>
      </c>
      <c r="BC25" s="170" t="s">
        <v>40</v>
      </c>
      <c r="BD25" s="163" t="s">
        <v>41</v>
      </c>
      <c r="BE25" s="163" t="s">
        <v>42</v>
      </c>
      <c r="BF25" s="39"/>
    </row>
    <row r="26" spans="1:58" s="37" customFormat="1" x14ac:dyDescent="0.25">
      <c r="A26" s="482"/>
      <c r="B26" s="96"/>
      <c r="C26" s="499"/>
      <c r="D26" s="499"/>
      <c r="E26" s="96"/>
      <c r="F26" s="484"/>
      <c r="G26" s="484"/>
      <c r="H26" s="499"/>
      <c r="I26" s="499"/>
      <c r="J26" s="96"/>
      <c r="K26" s="484"/>
      <c r="L26" s="484"/>
      <c r="M26" s="483"/>
      <c r="N26" s="483"/>
      <c r="O26" s="96"/>
      <c r="P26" s="484"/>
      <c r="Q26" s="485"/>
      <c r="R26" s="249"/>
      <c r="S26" s="249"/>
      <c r="T26" s="249"/>
      <c r="U26" s="249"/>
      <c r="V26" s="249"/>
      <c r="W26" s="24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W26" s="171" t="str">
        <f>IF(D26="","",VLOOKUP(D26,'MNB árfolyam'!A:B,2,0))</f>
        <v/>
      </c>
      <c r="AX26" s="172" t="str">
        <f>IF(ISBLANK(F26),"",ROUND(F26/AW26,0))</f>
        <v/>
      </c>
      <c r="AY26" s="172" t="str">
        <f>IF(ISBLANK(G26),"",ROUND(G26/AW26,0))</f>
        <v/>
      </c>
      <c r="AZ26" s="171" t="str">
        <f>IF(I26="","",VLOOKUP(I26,'MNB árfolyam'!A:B,2,0))</f>
        <v/>
      </c>
      <c r="BA26" s="171" t="str">
        <f>IF(ISBLANK(K26),"",ROUND(K26/AZ26,0))</f>
        <v/>
      </c>
      <c r="BB26" s="171" t="str">
        <f>IF(ISBLANK(L26),"",ROUND(L26/AZ26,0))</f>
        <v/>
      </c>
      <c r="BC26" s="171" t="str">
        <f>IF(N26="","",VLOOKUP(N26,'MNB árfolyam'!A:B,2,0))</f>
        <v/>
      </c>
      <c r="BD26" s="171" t="str">
        <f>IF(ISBLANK(P26),"",ROUND(P26/BC26,0))</f>
        <v/>
      </c>
      <c r="BE26" s="171" t="str">
        <f>IF(ISBLANK(Q26),"",ROUND(Q26/BC26,0))</f>
        <v/>
      </c>
      <c r="BF26" s="39"/>
    </row>
    <row r="27" spans="1:58" s="37" customFormat="1" x14ac:dyDescent="0.25">
      <c r="A27" s="440"/>
      <c r="B27" s="478"/>
      <c r="C27" s="65"/>
      <c r="D27" s="65"/>
      <c r="E27" s="478"/>
      <c r="F27" s="441"/>
      <c r="G27" s="441"/>
      <c r="H27" s="65"/>
      <c r="I27" s="65"/>
      <c r="J27" s="478"/>
      <c r="K27" s="439"/>
      <c r="L27" s="439"/>
      <c r="M27" s="438"/>
      <c r="N27" s="438"/>
      <c r="O27" s="478"/>
      <c r="P27" s="439"/>
      <c r="Q27" s="486"/>
      <c r="R27" s="249"/>
      <c r="S27" s="249"/>
      <c r="T27" s="249"/>
      <c r="U27" s="249"/>
      <c r="V27" s="249"/>
      <c r="W27" s="24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W27" s="171" t="str">
        <f>IF(D27="","",VLOOKUP(D27,'MNB árfolyam'!A:B,2,0))</f>
        <v/>
      </c>
      <c r="AX27" s="172" t="str">
        <f t="shared" ref="AX27:AX50" si="1">IF(ISBLANK(F27),"",ROUND(F27/AW27,0))</f>
        <v/>
      </c>
      <c r="AY27" s="172" t="str">
        <f t="shared" ref="AY27:AY50" si="2">IF(ISBLANK(G27),"",ROUND(G27/AW27,0))</f>
        <v/>
      </c>
      <c r="AZ27" s="171" t="str">
        <f>IF(I27="","",VLOOKUP(I27,'MNB árfolyam'!A:B,2,0))</f>
        <v/>
      </c>
      <c r="BA27" s="171" t="str">
        <f t="shared" ref="BA27:BA50" si="3">IF(ISBLANK(K27),"",ROUND(K27/AZ27,0))</f>
        <v/>
      </c>
      <c r="BB27" s="171" t="str">
        <f t="shared" ref="BB27:BB50" si="4">IF(ISBLANK(L27),"",ROUND(L27/AZ27,0))</f>
        <v/>
      </c>
      <c r="BC27" s="171" t="str">
        <f>IF(N27="","",VLOOKUP(N27,'MNB árfolyam'!A:B,2,0))</f>
        <v/>
      </c>
      <c r="BD27" s="171" t="str">
        <f t="shared" ref="BD27:BD50" si="5">IF(ISBLANK(P27),"",ROUND(P27/BC27,0))</f>
        <v/>
      </c>
      <c r="BE27" s="171" t="str">
        <f t="shared" ref="BE27:BE50" si="6">IF(ISBLANK(Q27),"",ROUND(Q27/BC27,0))</f>
        <v/>
      </c>
      <c r="BF27" s="39"/>
    </row>
    <row r="28" spans="1:58" s="37" customFormat="1" x14ac:dyDescent="0.25">
      <c r="A28" s="440"/>
      <c r="B28" s="478"/>
      <c r="C28" s="65"/>
      <c r="D28" s="65"/>
      <c r="E28" s="478"/>
      <c r="F28" s="441"/>
      <c r="G28" s="441"/>
      <c r="H28" s="65"/>
      <c r="I28" s="65"/>
      <c r="J28" s="478"/>
      <c r="K28" s="439"/>
      <c r="L28" s="439"/>
      <c r="M28" s="438"/>
      <c r="N28" s="438"/>
      <c r="O28" s="478"/>
      <c r="P28" s="439"/>
      <c r="Q28" s="486"/>
      <c r="R28" s="249"/>
      <c r="S28" s="249"/>
      <c r="T28" s="249"/>
      <c r="U28" s="249"/>
      <c r="V28" s="249"/>
      <c r="W28" s="24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W28" s="171" t="str">
        <f>IF(D28="","",VLOOKUP(D28,'MNB árfolyam'!A:B,2,0))</f>
        <v/>
      </c>
      <c r="AX28" s="172" t="str">
        <f t="shared" si="1"/>
        <v/>
      </c>
      <c r="AY28" s="172" t="str">
        <f t="shared" si="2"/>
        <v/>
      </c>
      <c r="AZ28" s="171" t="str">
        <f>IF(I28="","",VLOOKUP(I28,'MNB árfolyam'!A:B,2,0))</f>
        <v/>
      </c>
      <c r="BA28" s="171" t="str">
        <f t="shared" si="3"/>
        <v/>
      </c>
      <c r="BB28" s="171" t="str">
        <f t="shared" si="4"/>
        <v/>
      </c>
      <c r="BC28" s="171" t="str">
        <f>IF(N28="","",VLOOKUP(N28,'MNB árfolyam'!A:B,2,0))</f>
        <v/>
      </c>
      <c r="BD28" s="171" t="str">
        <f t="shared" si="5"/>
        <v/>
      </c>
      <c r="BE28" s="171" t="str">
        <f t="shared" si="6"/>
        <v/>
      </c>
      <c r="BF28" s="39"/>
    </row>
    <row r="29" spans="1:58" s="37" customFormat="1" x14ac:dyDescent="0.25">
      <c r="A29" s="440"/>
      <c r="B29" s="478"/>
      <c r="C29" s="65"/>
      <c r="D29" s="65"/>
      <c r="E29" s="478"/>
      <c r="F29" s="441"/>
      <c r="G29" s="441"/>
      <c r="H29" s="65"/>
      <c r="I29" s="65"/>
      <c r="J29" s="478"/>
      <c r="K29" s="439"/>
      <c r="L29" s="439"/>
      <c r="M29" s="438"/>
      <c r="N29" s="438"/>
      <c r="O29" s="478"/>
      <c r="P29" s="439"/>
      <c r="Q29" s="486"/>
      <c r="R29" s="249"/>
      <c r="S29" s="249"/>
      <c r="T29" s="249"/>
      <c r="U29" s="249"/>
      <c r="V29" s="249"/>
      <c r="W29" s="24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W29" s="171" t="str">
        <f>IF(D29="","",VLOOKUP(D29,'MNB árfolyam'!A:B,2,0))</f>
        <v/>
      </c>
      <c r="AX29" s="172" t="str">
        <f t="shared" si="1"/>
        <v/>
      </c>
      <c r="AY29" s="172" t="str">
        <f t="shared" si="2"/>
        <v/>
      </c>
      <c r="AZ29" s="171" t="str">
        <f>IF(I29="","",VLOOKUP(I29,'MNB árfolyam'!A:B,2,0))</f>
        <v/>
      </c>
      <c r="BA29" s="171" t="str">
        <f t="shared" si="3"/>
        <v/>
      </c>
      <c r="BB29" s="171" t="str">
        <f t="shared" si="4"/>
        <v/>
      </c>
      <c r="BC29" s="171" t="str">
        <f>IF(N29="","",VLOOKUP(N29,'MNB árfolyam'!A:B,2,0))</f>
        <v/>
      </c>
      <c r="BD29" s="171" t="str">
        <f t="shared" si="5"/>
        <v/>
      </c>
      <c r="BE29" s="171" t="str">
        <f t="shared" si="6"/>
        <v/>
      </c>
      <c r="BF29" s="39"/>
    </row>
    <row r="30" spans="1:58" s="37" customFormat="1" x14ac:dyDescent="0.25">
      <c r="A30" s="440"/>
      <c r="B30" s="478"/>
      <c r="C30" s="65"/>
      <c r="D30" s="65"/>
      <c r="E30" s="478"/>
      <c r="F30" s="441"/>
      <c r="G30" s="441"/>
      <c r="H30" s="65"/>
      <c r="I30" s="65"/>
      <c r="J30" s="478"/>
      <c r="K30" s="439"/>
      <c r="L30" s="439"/>
      <c r="M30" s="438"/>
      <c r="N30" s="438"/>
      <c r="O30" s="478"/>
      <c r="P30" s="439"/>
      <c r="Q30" s="486"/>
      <c r="R30" s="249"/>
      <c r="S30" s="249"/>
      <c r="T30" s="249"/>
      <c r="U30" s="249"/>
      <c r="V30" s="249"/>
      <c r="W30" s="24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W30" s="171" t="str">
        <f>IF(D30="","",VLOOKUP(D30,'MNB árfolyam'!A:B,2,0))</f>
        <v/>
      </c>
      <c r="AX30" s="172" t="str">
        <f t="shared" si="1"/>
        <v/>
      </c>
      <c r="AY30" s="172" t="str">
        <f t="shared" si="2"/>
        <v/>
      </c>
      <c r="AZ30" s="171" t="str">
        <f>IF(I30="","",VLOOKUP(I30,'MNB árfolyam'!A:B,2,0))</f>
        <v/>
      </c>
      <c r="BA30" s="171" t="str">
        <f t="shared" si="3"/>
        <v/>
      </c>
      <c r="BB30" s="171" t="str">
        <f t="shared" si="4"/>
        <v/>
      </c>
      <c r="BC30" s="171" t="str">
        <f>IF(N30="","",VLOOKUP(N30,'MNB árfolyam'!A:B,2,0))</f>
        <v/>
      </c>
      <c r="BD30" s="171" t="str">
        <f t="shared" si="5"/>
        <v/>
      </c>
      <c r="BE30" s="171" t="str">
        <f t="shared" si="6"/>
        <v/>
      </c>
      <c r="BF30" s="39"/>
    </row>
    <row r="31" spans="1:58" s="37" customFormat="1" x14ac:dyDescent="0.25">
      <c r="A31" s="440"/>
      <c r="B31" s="478"/>
      <c r="C31" s="65"/>
      <c r="D31" s="65"/>
      <c r="E31" s="478"/>
      <c r="F31" s="441"/>
      <c r="G31" s="441"/>
      <c r="H31" s="65"/>
      <c r="I31" s="65"/>
      <c r="J31" s="478"/>
      <c r="K31" s="439"/>
      <c r="L31" s="439"/>
      <c r="M31" s="438"/>
      <c r="N31" s="438"/>
      <c r="O31" s="478"/>
      <c r="P31" s="439"/>
      <c r="Q31" s="486"/>
      <c r="R31" s="249"/>
      <c r="S31" s="249"/>
      <c r="T31" s="249"/>
      <c r="U31" s="249"/>
      <c r="V31" s="249"/>
      <c r="W31" s="24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W31" s="171" t="str">
        <f>IF(D31="","",VLOOKUP(D31,'MNB árfolyam'!A:B,2,0))</f>
        <v/>
      </c>
      <c r="AX31" s="172" t="str">
        <f t="shared" si="1"/>
        <v/>
      </c>
      <c r="AY31" s="172" t="str">
        <f t="shared" si="2"/>
        <v/>
      </c>
      <c r="AZ31" s="171" t="str">
        <f>IF(I31="","",VLOOKUP(I31,'MNB árfolyam'!A:B,2,0))</f>
        <v/>
      </c>
      <c r="BA31" s="171" t="str">
        <f t="shared" si="3"/>
        <v/>
      </c>
      <c r="BB31" s="171" t="str">
        <f t="shared" si="4"/>
        <v/>
      </c>
      <c r="BC31" s="171" t="str">
        <f>IF(N31="","",VLOOKUP(N31,'MNB árfolyam'!A:B,2,0))</f>
        <v/>
      </c>
      <c r="BD31" s="171" t="str">
        <f t="shared" si="5"/>
        <v/>
      </c>
      <c r="BE31" s="171" t="str">
        <f t="shared" si="6"/>
        <v/>
      </c>
      <c r="BF31" s="39"/>
    </row>
    <row r="32" spans="1:58" s="37" customFormat="1" x14ac:dyDescent="0.25">
      <c r="A32" s="440"/>
      <c r="B32" s="478"/>
      <c r="C32" s="65"/>
      <c r="D32" s="65"/>
      <c r="E32" s="478"/>
      <c r="F32" s="441"/>
      <c r="G32" s="441"/>
      <c r="H32" s="65"/>
      <c r="I32" s="65"/>
      <c r="J32" s="478"/>
      <c r="K32" s="439"/>
      <c r="L32" s="439"/>
      <c r="M32" s="438"/>
      <c r="N32" s="438"/>
      <c r="O32" s="478"/>
      <c r="P32" s="439"/>
      <c r="Q32" s="486"/>
      <c r="R32" s="249"/>
      <c r="S32" s="249"/>
      <c r="T32" s="249"/>
      <c r="U32" s="249"/>
      <c r="V32" s="249"/>
      <c r="W32" s="24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W32" s="171" t="str">
        <f>IF(D32="","",VLOOKUP(D32,'MNB árfolyam'!A:B,2,0))</f>
        <v/>
      </c>
      <c r="AX32" s="172" t="str">
        <f t="shared" si="1"/>
        <v/>
      </c>
      <c r="AY32" s="172" t="str">
        <f t="shared" si="2"/>
        <v/>
      </c>
      <c r="AZ32" s="171" t="str">
        <f>IF(I32="","",VLOOKUP(I32,'MNB árfolyam'!A:B,2,0))</f>
        <v/>
      </c>
      <c r="BA32" s="171" t="str">
        <f t="shared" si="3"/>
        <v/>
      </c>
      <c r="BB32" s="171" t="str">
        <f t="shared" si="4"/>
        <v/>
      </c>
      <c r="BC32" s="171" t="str">
        <f>IF(N32="","",VLOOKUP(N32,'MNB árfolyam'!A:B,2,0))</f>
        <v/>
      </c>
      <c r="BD32" s="171" t="str">
        <f t="shared" si="5"/>
        <v/>
      </c>
      <c r="BE32" s="171" t="str">
        <f t="shared" si="6"/>
        <v/>
      </c>
      <c r="BF32" s="39"/>
    </row>
    <row r="33" spans="1:58" s="37" customFormat="1" x14ac:dyDescent="0.25">
      <c r="A33" s="440"/>
      <c r="B33" s="478"/>
      <c r="C33" s="65"/>
      <c r="D33" s="65"/>
      <c r="E33" s="478"/>
      <c r="F33" s="441"/>
      <c r="G33" s="441"/>
      <c r="H33" s="65"/>
      <c r="I33" s="65"/>
      <c r="J33" s="478"/>
      <c r="K33" s="439"/>
      <c r="L33" s="439"/>
      <c r="M33" s="438"/>
      <c r="N33" s="438"/>
      <c r="O33" s="478"/>
      <c r="P33" s="439"/>
      <c r="Q33" s="486"/>
      <c r="R33" s="249"/>
      <c r="S33" s="249"/>
      <c r="T33" s="249"/>
      <c r="U33" s="249"/>
      <c r="V33" s="249"/>
      <c r="W33" s="24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W33" s="171" t="str">
        <f>IF(D33="","",VLOOKUP(D33,'MNB árfolyam'!A:B,2,0))</f>
        <v/>
      </c>
      <c r="AX33" s="172" t="str">
        <f t="shared" si="1"/>
        <v/>
      </c>
      <c r="AY33" s="172" t="str">
        <f t="shared" si="2"/>
        <v/>
      </c>
      <c r="AZ33" s="171" t="str">
        <f>IF(I33="","",VLOOKUP(I33,'MNB árfolyam'!A:B,2,0))</f>
        <v/>
      </c>
      <c r="BA33" s="171" t="str">
        <f t="shared" si="3"/>
        <v/>
      </c>
      <c r="BB33" s="171" t="str">
        <f t="shared" si="4"/>
        <v/>
      </c>
      <c r="BC33" s="171" t="str">
        <f>IF(N33="","",VLOOKUP(N33,'MNB árfolyam'!A:B,2,0))</f>
        <v/>
      </c>
      <c r="BD33" s="171" t="str">
        <f t="shared" si="5"/>
        <v/>
      </c>
      <c r="BE33" s="171" t="str">
        <f t="shared" si="6"/>
        <v/>
      </c>
      <c r="BF33" s="39"/>
    </row>
    <row r="34" spans="1:58" s="37" customFormat="1" x14ac:dyDescent="0.25">
      <c r="A34" s="440"/>
      <c r="B34" s="478"/>
      <c r="C34" s="65"/>
      <c r="D34" s="65"/>
      <c r="E34" s="478"/>
      <c r="F34" s="441"/>
      <c r="G34" s="441"/>
      <c r="H34" s="65"/>
      <c r="I34" s="65"/>
      <c r="J34" s="478"/>
      <c r="K34" s="439"/>
      <c r="L34" s="439"/>
      <c r="M34" s="438"/>
      <c r="N34" s="438"/>
      <c r="O34" s="478"/>
      <c r="P34" s="439"/>
      <c r="Q34" s="486"/>
      <c r="R34" s="249"/>
      <c r="S34" s="249"/>
      <c r="T34" s="249"/>
      <c r="U34" s="249"/>
      <c r="V34" s="249"/>
      <c r="W34" s="24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W34" s="171" t="str">
        <f>IF(D34="","",VLOOKUP(D34,'MNB árfolyam'!A:B,2,0))</f>
        <v/>
      </c>
      <c r="AX34" s="172" t="str">
        <f t="shared" si="1"/>
        <v/>
      </c>
      <c r="AY34" s="172" t="str">
        <f t="shared" si="2"/>
        <v/>
      </c>
      <c r="AZ34" s="171" t="str">
        <f>IF(I34="","",VLOOKUP(I34,'MNB árfolyam'!A:B,2,0))</f>
        <v/>
      </c>
      <c r="BA34" s="171" t="str">
        <f t="shared" si="3"/>
        <v/>
      </c>
      <c r="BB34" s="171" t="str">
        <f t="shared" si="4"/>
        <v/>
      </c>
      <c r="BC34" s="171" t="str">
        <f>IF(N34="","",VLOOKUP(N34,'MNB árfolyam'!A:B,2,0))</f>
        <v/>
      </c>
      <c r="BD34" s="171" t="str">
        <f t="shared" si="5"/>
        <v/>
      </c>
      <c r="BE34" s="171" t="str">
        <f t="shared" si="6"/>
        <v/>
      </c>
      <c r="BF34" s="39"/>
    </row>
    <row r="35" spans="1:58" s="37" customFormat="1" x14ac:dyDescent="0.25">
      <c r="A35" s="440"/>
      <c r="B35" s="478"/>
      <c r="C35" s="65"/>
      <c r="D35" s="65"/>
      <c r="E35" s="478"/>
      <c r="F35" s="441"/>
      <c r="G35" s="441"/>
      <c r="H35" s="65"/>
      <c r="I35" s="65"/>
      <c r="J35" s="478"/>
      <c r="K35" s="439"/>
      <c r="L35" s="439"/>
      <c r="M35" s="438"/>
      <c r="N35" s="438"/>
      <c r="O35" s="478"/>
      <c r="P35" s="439"/>
      <c r="Q35" s="486"/>
      <c r="R35" s="249"/>
      <c r="S35" s="249"/>
      <c r="T35" s="249"/>
      <c r="U35" s="249"/>
      <c r="V35" s="249"/>
      <c r="W35" s="24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W35" s="171" t="str">
        <f>IF(D35="","",VLOOKUP(D35,'MNB árfolyam'!A:B,2,0))</f>
        <v/>
      </c>
      <c r="AX35" s="172" t="str">
        <f t="shared" si="1"/>
        <v/>
      </c>
      <c r="AY35" s="172" t="str">
        <f t="shared" si="2"/>
        <v/>
      </c>
      <c r="AZ35" s="171" t="str">
        <f>IF(I35="","",VLOOKUP(I35,'MNB árfolyam'!A:B,2,0))</f>
        <v/>
      </c>
      <c r="BA35" s="171" t="str">
        <f t="shared" si="3"/>
        <v/>
      </c>
      <c r="BB35" s="171" t="str">
        <f t="shared" si="4"/>
        <v/>
      </c>
      <c r="BC35" s="171" t="str">
        <f>IF(N35="","",VLOOKUP(N35,'MNB árfolyam'!A:B,2,0))</f>
        <v/>
      </c>
      <c r="BD35" s="171" t="str">
        <f t="shared" si="5"/>
        <v/>
      </c>
      <c r="BE35" s="171" t="str">
        <f t="shared" si="6"/>
        <v/>
      </c>
      <c r="BF35" s="39"/>
    </row>
    <row r="36" spans="1:58" s="37" customFormat="1" x14ac:dyDescent="0.25">
      <c r="A36" s="440"/>
      <c r="B36" s="478"/>
      <c r="C36" s="65"/>
      <c r="D36" s="65"/>
      <c r="E36" s="478"/>
      <c r="F36" s="441"/>
      <c r="G36" s="441"/>
      <c r="H36" s="65"/>
      <c r="I36" s="65"/>
      <c r="J36" s="478"/>
      <c r="K36" s="439"/>
      <c r="L36" s="439"/>
      <c r="M36" s="438"/>
      <c r="N36" s="438"/>
      <c r="O36" s="478"/>
      <c r="P36" s="439"/>
      <c r="Q36" s="486"/>
      <c r="R36" s="249"/>
      <c r="S36" s="249"/>
      <c r="T36" s="249"/>
      <c r="U36" s="249"/>
      <c r="V36" s="249"/>
      <c r="W36" s="24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W36" s="171" t="str">
        <f>IF(D36="","",VLOOKUP(D36,'MNB árfolyam'!A:B,2,0))</f>
        <v/>
      </c>
      <c r="AX36" s="172" t="str">
        <f t="shared" si="1"/>
        <v/>
      </c>
      <c r="AY36" s="172" t="str">
        <f t="shared" si="2"/>
        <v/>
      </c>
      <c r="AZ36" s="171" t="str">
        <f>IF(I36="","",VLOOKUP(I36,'MNB árfolyam'!A:B,2,0))</f>
        <v/>
      </c>
      <c r="BA36" s="171" t="str">
        <f t="shared" si="3"/>
        <v/>
      </c>
      <c r="BB36" s="171" t="str">
        <f t="shared" si="4"/>
        <v/>
      </c>
      <c r="BC36" s="171" t="str">
        <f>IF(N36="","",VLOOKUP(N36,'MNB árfolyam'!A:B,2,0))</f>
        <v/>
      </c>
      <c r="BD36" s="171" t="str">
        <f t="shared" si="5"/>
        <v/>
      </c>
      <c r="BE36" s="171" t="str">
        <f t="shared" si="6"/>
        <v/>
      </c>
      <c r="BF36" s="39"/>
    </row>
    <row r="37" spans="1:58" s="37" customFormat="1" x14ac:dyDescent="0.25">
      <c r="A37" s="440"/>
      <c r="B37" s="478"/>
      <c r="C37" s="65"/>
      <c r="D37" s="65"/>
      <c r="E37" s="478"/>
      <c r="F37" s="441"/>
      <c r="G37" s="441"/>
      <c r="H37" s="65"/>
      <c r="I37" s="65"/>
      <c r="J37" s="478"/>
      <c r="K37" s="439"/>
      <c r="L37" s="439"/>
      <c r="M37" s="438"/>
      <c r="N37" s="438"/>
      <c r="O37" s="478"/>
      <c r="P37" s="439"/>
      <c r="Q37" s="486"/>
      <c r="R37" s="249"/>
      <c r="S37" s="249"/>
      <c r="T37" s="249"/>
      <c r="U37" s="249"/>
      <c r="V37" s="249"/>
      <c r="W37" s="24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W37" s="171" t="str">
        <f>IF(D37="","",VLOOKUP(D37,'MNB árfolyam'!A:B,2,0))</f>
        <v/>
      </c>
      <c r="AX37" s="172" t="str">
        <f t="shared" si="1"/>
        <v/>
      </c>
      <c r="AY37" s="172" t="str">
        <f t="shared" si="2"/>
        <v/>
      </c>
      <c r="AZ37" s="171" t="str">
        <f>IF(I37="","",VLOOKUP(I37,'MNB árfolyam'!A:B,2,0))</f>
        <v/>
      </c>
      <c r="BA37" s="171" t="str">
        <f t="shared" si="3"/>
        <v/>
      </c>
      <c r="BB37" s="171" t="str">
        <f t="shared" si="4"/>
        <v/>
      </c>
      <c r="BC37" s="171" t="str">
        <f>IF(N37="","",VLOOKUP(N37,'MNB árfolyam'!A:B,2,0))</f>
        <v/>
      </c>
      <c r="BD37" s="171" t="str">
        <f t="shared" si="5"/>
        <v/>
      </c>
      <c r="BE37" s="171" t="str">
        <f t="shared" si="6"/>
        <v/>
      </c>
      <c r="BF37" s="39"/>
    </row>
    <row r="38" spans="1:58" s="37" customFormat="1" x14ac:dyDescent="0.25">
      <c r="A38" s="440"/>
      <c r="B38" s="478"/>
      <c r="C38" s="65"/>
      <c r="D38" s="65"/>
      <c r="E38" s="478"/>
      <c r="F38" s="441"/>
      <c r="G38" s="441"/>
      <c r="H38" s="65"/>
      <c r="I38" s="65"/>
      <c r="J38" s="478"/>
      <c r="K38" s="439"/>
      <c r="L38" s="439"/>
      <c r="M38" s="438"/>
      <c r="N38" s="438"/>
      <c r="O38" s="478"/>
      <c r="P38" s="439"/>
      <c r="Q38" s="486"/>
      <c r="R38" s="249"/>
      <c r="S38" s="249"/>
      <c r="T38" s="249"/>
      <c r="U38" s="249"/>
      <c r="V38" s="249"/>
      <c r="W38" s="24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W38" s="171" t="str">
        <f>IF(D38="","",VLOOKUP(D38,'MNB árfolyam'!A:B,2,0))</f>
        <v/>
      </c>
      <c r="AX38" s="172" t="str">
        <f t="shared" si="1"/>
        <v/>
      </c>
      <c r="AY38" s="172" t="str">
        <f t="shared" si="2"/>
        <v/>
      </c>
      <c r="AZ38" s="171" t="str">
        <f>IF(I38="","",VLOOKUP(I38,'MNB árfolyam'!A:B,2,0))</f>
        <v/>
      </c>
      <c r="BA38" s="171" t="str">
        <f t="shared" si="3"/>
        <v/>
      </c>
      <c r="BB38" s="171" t="str">
        <f t="shared" si="4"/>
        <v/>
      </c>
      <c r="BC38" s="171" t="str">
        <f>IF(N38="","",VLOOKUP(N38,'MNB árfolyam'!A:B,2,0))</f>
        <v/>
      </c>
      <c r="BD38" s="171" t="str">
        <f t="shared" si="5"/>
        <v/>
      </c>
      <c r="BE38" s="171" t="str">
        <f t="shared" si="6"/>
        <v/>
      </c>
      <c r="BF38" s="39"/>
    </row>
    <row r="39" spans="1:58" s="37" customFormat="1" x14ac:dyDescent="0.25">
      <c r="A39" s="440"/>
      <c r="B39" s="478"/>
      <c r="C39" s="65"/>
      <c r="D39" s="65"/>
      <c r="E39" s="478"/>
      <c r="F39" s="441"/>
      <c r="G39" s="441"/>
      <c r="H39" s="65"/>
      <c r="I39" s="65"/>
      <c r="J39" s="478"/>
      <c r="K39" s="439"/>
      <c r="L39" s="439"/>
      <c r="M39" s="438"/>
      <c r="N39" s="438"/>
      <c r="O39" s="478"/>
      <c r="P39" s="439"/>
      <c r="Q39" s="486"/>
      <c r="R39" s="249"/>
      <c r="S39" s="249"/>
      <c r="T39" s="249"/>
      <c r="U39" s="249"/>
      <c r="V39" s="249"/>
      <c r="W39" s="24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W39" s="171" t="str">
        <f>IF(D39="","",VLOOKUP(D39,'MNB árfolyam'!A:B,2,0))</f>
        <v/>
      </c>
      <c r="AX39" s="172" t="str">
        <f t="shared" si="1"/>
        <v/>
      </c>
      <c r="AY39" s="172" t="str">
        <f t="shared" si="2"/>
        <v/>
      </c>
      <c r="AZ39" s="171" t="str">
        <f>IF(I39="","",VLOOKUP(I39,'MNB árfolyam'!A:B,2,0))</f>
        <v/>
      </c>
      <c r="BA39" s="171" t="str">
        <f t="shared" si="3"/>
        <v/>
      </c>
      <c r="BB39" s="171" t="str">
        <f t="shared" si="4"/>
        <v/>
      </c>
      <c r="BC39" s="171" t="str">
        <f>IF(N39="","",VLOOKUP(N39,'MNB árfolyam'!A:B,2,0))</f>
        <v/>
      </c>
      <c r="BD39" s="171" t="str">
        <f t="shared" si="5"/>
        <v/>
      </c>
      <c r="BE39" s="171" t="str">
        <f t="shared" si="6"/>
        <v/>
      </c>
      <c r="BF39" s="39"/>
    </row>
    <row r="40" spans="1:58" s="37" customFormat="1" x14ac:dyDescent="0.25">
      <c r="A40" s="440"/>
      <c r="B40" s="478"/>
      <c r="C40" s="65"/>
      <c r="D40" s="65"/>
      <c r="E40" s="478"/>
      <c r="F40" s="441"/>
      <c r="G40" s="441"/>
      <c r="H40" s="65"/>
      <c r="I40" s="65"/>
      <c r="J40" s="478"/>
      <c r="K40" s="439"/>
      <c r="L40" s="439"/>
      <c r="M40" s="438"/>
      <c r="N40" s="438"/>
      <c r="O40" s="478"/>
      <c r="P40" s="439"/>
      <c r="Q40" s="486"/>
      <c r="R40" s="249"/>
      <c r="S40" s="249"/>
      <c r="T40" s="249"/>
      <c r="U40" s="249"/>
      <c r="V40" s="249"/>
      <c r="W40" s="24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W40" s="171" t="str">
        <f>IF(D40="","",VLOOKUP(D40,'MNB árfolyam'!A:B,2,0))</f>
        <v/>
      </c>
      <c r="AX40" s="172" t="str">
        <f t="shared" si="1"/>
        <v/>
      </c>
      <c r="AY40" s="172" t="str">
        <f t="shared" si="2"/>
        <v/>
      </c>
      <c r="AZ40" s="171" t="str">
        <f>IF(I40="","",VLOOKUP(I40,'MNB árfolyam'!A:B,2,0))</f>
        <v/>
      </c>
      <c r="BA40" s="171" t="str">
        <f t="shared" si="3"/>
        <v/>
      </c>
      <c r="BB40" s="171" t="str">
        <f t="shared" si="4"/>
        <v/>
      </c>
      <c r="BC40" s="171" t="str">
        <f>IF(N40="","",VLOOKUP(N40,'MNB árfolyam'!A:B,2,0))</f>
        <v/>
      </c>
      <c r="BD40" s="171" t="str">
        <f t="shared" si="5"/>
        <v/>
      </c>
      <c r="BE40" s="171" t="str">
        <f t="shared" si="6"/>
        <v/>
      </c>
      <c r="BF40" s="39"/>
    </row>
    <row r="41" spans="1:58" s="37" customFormat="1" x14ac:dyDescent="0.25">
      <c r="A41" s="440"/>
      <c r="B41" s="478"/>
      <c r="C41" s="65"/>
      <c r="D41" s="65"/>
      <c r="E41" s="478"/>
      <c r="F41" s="441"/>
      <c r="G41" s="441"/>
      <c r="H41" s="65"/>
      <c r="I41" s="65"/>
      <c r="J41" s="478"/>
      <c r="K41" s="439"/>
      <c r="L41" s="439"/>
      <c r="M41" s="438"/>
      <c r="N41" s="438"/>
      <c r="O41" s="478"/>
      <c r="P41" s="439"/>
      <c r="Q41" s="486"/>
      <c r="R41" s="249"/>
      <c r="S41" s="249"/>
      <c r="T41" s="249"/>
      <c r="U41" s="249"/>
      <c r="V41" s="249"/>
      <c r="W41" s="24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W41" s="171" t="str">
        <f>IF(D41="","",VLOOKUP(D41,'MNB árfolyam'!A:B,2,0))</f>
        <v/>
      </c>
      <c r="AX41" s="172" t="str">
        <f t="shared" si="1"/>
        <v/>
      </c>
      <c r="AY41" s="172" t="str">
        <f t="shared" si="2"/>
        <v/>
      </c>
      <c r="AZ41" s="171" t="str">
        <f>IF(I41="","",VLOOKUP(I41,'MNB árfolyam'!A:B,2,0))</f>
        <v/>
      </c>
      <c r="BA41" s="171" t="str">
        <f t="shared" si="3"/>
        <v/>
      </c>
      <c r="BB41" s="171" t="str">
        <f t="shared" si="4"/>
        <v/>
      </c>
      <c r="BC41" s="171" t="str">
        <f>IF(N41="","",VLOOKUP(N41,'MNB árfolyam'!A:B,2,0))</f>
        <v/>
      </c>
      <c r="BD41" s="171" t="str">
        <f t="shared" si="5"/>
        <v/>
      </c>
      <c r="BE41" s="171" t="str">
        <f t="shared" si="6"/>
        <v/>
      </c>
      <c r="BF41" s="39"/>
    </row>
    <row r="42" spans="1:58" s="37" customFormat="1" x14ac:dyDescent="0.25">
      <c r="A42" s="440"/>
      <c r="B42" s="478"/>
      <c r="C42" s="65"/>
      <c r="D42" s="65"/>
      <c r="E42" s="478"/>
      <c r="F42" s="441"/>
      <c r="G42" s="441"/>
      <c r="H42" s="65"/>
      <c r="I42" s="65"/>
      <c r="J42" s="478"/>
      <c r="K42" s="439"/>
      <c r="L42" s="439"/>
      <c r="M42" s="438"/>
      <c r="N42" s="438"/>
      <c r="O42" s="478"/>
      <c r="P42" s="439"/>
      <c r="Q42" s="486"/>
      <c r="R42" s="249"/>
      <c r="S42" s="249"/>
      <c r="T42" s="249"/>
      <c r="U42" s="249"/>
      <c r="V42" s="249"/>
      <c r="W42" s="24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W42" s="171" t="str">
        <f>IF(D42="","",VLOOKUP(D42,'MNB árfolyam'!A:B,2,0))</f>
        <v/>
      </c>
      <c r="AX42" s="172" t="str">
        <f t="shared" si="1"/>
        <v/>
      </c>
      <c r="AY42" s="172" t="str">
        <f t="shared" si="2"/>
        <v/>
      </c>
      <c r="AZ42" s="171" t="str">
        <f>IF(I42="","",VLOOKUP(I42,'MNB árfolyam'!A:B,2,0))</f>
        <v/>
      </c>
      <c r="BA42" s="171" t="str">
        <f t="shared" si="3"/>
        <v/>
      </c>
      <c r="BB42" s="171" t="str">
        <f t="shared" si="4"/>
        <v/>
      </c>
      <c r="BC42" s="171" t="str">
        <f>IF(N42="","",VLOOKUP(N42,'MNB árfolyam'!A:B,2,0))</f>
        <v/>
      </c>
      <c r="BD42" s="171" t="str">
        <f t="shared" si="5"/>
        <v/>
      </c>
      <c r="BE42" s="171" t="str">
        <f t="shared" si="6"/>
        <v/>
      </c>
      <c r="BF42" s="39"/>
    </row>
    <row r="43" spans="1:58" s="37" customFormat="1" x14ac:dyDescent="0.25">
      <c r="A43" s="440"/>
      <c r="B43" s="478"/>
      <c r="C43" s="65"/>
      <c r="D43" s="65"/>
      <c r="E43" s="478"/>
      <c r="F43" s="441"/>
      <c r="G43" s="441"/>
      <c r="H43" s="65"/>
      <c r="I43" s="65"/>
      <c r="J43" s="478"/>
      <c r="K43" s="439"/>
      <c r="L43" s="439"/>
      <c r="M43" s="438"/>
      <c r="N43" s="438"/>
      <c r="O43" s="478"/>
      <c r="P43" s="439"/>
      <c r="Q43" s="486"/>
      <c r="R43" s="249"/>
      <c r="S43" s="249"/>
      <c r="T43" s="249"/>
      <c r="U43" s="249"/>
      <c r="V43" s="249"/>
      <c r="W43" s="24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W43" s="171" t="str">
        <f>IF(D43="","",VLOOKUP(D43,'MNB árfolyam'!A:B,2,0))</f>
        <v/>
      </c>
      <c r="AX43" s="172" t="str">
        <f t="shared" si="1"/>
        <v/>
      </c>
      <c r="AY43" s="172" t="str">
        <f t="shared" si="2"/>
        <v/>
      </c>
      <c r="AZ43" s="171" t="str">
        <f>IF(I43="","",VLOOKUP(I43,'MNB árfolyam'!A:B,2,0))</f>
        <v/>
      </c>
      <c r="BA43" s="171" t="str">
        <f t="shared" si="3"/>
        <v/>
      </c>
      <c r="BB43" s="171" t="str">
        <f t="shared" si="4"/>
        <v/>
      </c>
      <c r="BC43" s="171" t="str">
        <f>IF(N43="","",VLOOKUP(N43,'MNB árfolyam'!A:B,2,0))</f>
        <v/>
      </c>
      <c r="BD43" s="171" t="str">
        <f t="shared" si="5"/>
        <v/>
      </c>
      <c r="BE43" s="171" t="str">
        <f t="shared" si="6"/>
        <v/>
      </c>
      <c r="BF43" s="39"/>
    </row>
    <row r="44" spans="1:58" s="37" customFormat="1" x14ac:dyDescent="0.25">
      <c r="A44" s="440"/>
      <c r="B44" s="478"/>
      <c r="C44" s="65"/>
      <c r="D44" s="65"/>
      <c r="E44" s="478"/>
      <c r="F44" s="441"/>
      <c r="G44" s="441"/>
      <c r="H44" s="65"/>
      <c r="I44" s="65"/>
      <c r="J44" s="478"/>
      <c r="K44" s="439"/>
      <c r="L44" s="439"/>
      <c r="M44" s="438"/>
      <c r="N44" s="438"/>
      <c r="O44" s="478"/>
      <c r="P44" s="439"/>
      <c r="Q44" s="486"/>
      <c r="R44" s="249"/>
      <c r="S44" s="249"/>
      <c r="T44" s="249"/>
      <c r="U44" s="249"/>
      <c r="V44" s="249"/>
      <c r="W44" s="24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W44" s="171" t="str">
        <f>IF(D44="","",VLOOKUP(D44,'MNB árfolyam'!A:B,2,0))</f>
        <v/>
      </c>
      <c r="AX44" s="172" t="str">
        <f t="shared" si="1"/>
        <v/>
      </c>
      <c r="AY44" s="172" t="str">
        <f t="shared" si="2"/>
        <v/>
      </c>
      <c r="AZ44" s="171" t="str">
        <f>IF(I44="","",VLOOKUP(I44,'MNB árfolyam'!A:B,2,0))</f>
        <v/>
      </c>
      <c r="BA44" s="171" t="str">
        <f t="shared" si="3"/>
        <v/>
      </c>
      <c r="BB44" s="171" t="str">
        <f t="shared" si="4"/>
        <v/>
      </c>
      <c r="BC44" s="171" t="str">
        <f>IF(N44="","",VLOOKUP(N44,'MNB árfolyam'!A:B,2,0))</f>
        <v/>
      </c>
      <c r="BD44" s="171" t="str">
        <f t="shared" si="5"/>
        <v/>
      </c>
      <c r="BE44" s="171" t="str">
        <f t="shared" si="6"/>
        <v/>
      </c>
      <c r="BF44" s="39"/>
    </row>
    <row r="45" spans="1:58" s="37" customFormat="1" x14ac:dyDescent="0.25">
      <c r="A45" s="440"/>
      <c r="B45" s="478"/>
      <c r="C45" s="65"/>
      <c r="D45" s="65"/>
      <c r="E45" s="478"/>
      <c r="F45" s="441"/>
      <c r="G45" s="441"/>
      <c r="H45" s="65"/>
      <c r="I45" s="65"/>
      <c r="J45" s="478"/>
      <c r="K45" s="439"/>
      <c r="L45" s="439"/>
      <c r="M45" s="438"/>
      <c r="N45" s="438"/>
      <c r="O45" s="478"/>
      <c r="P45" s="439"/>
      <c r="Q45" s="486"/>
      <c r="R45" s="249"/>
      <c r="S45" s="249"/>
      <c r="T45" s="249"/>
      <c r="U45" s="249"/>
      <c r="V45" s="249"/>
      <c r="W45" s="24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W45" s="171" t="str">
        <f>IF(D45="","",VLOOKUP(D45,'MNB árfolyam'!A:B,2,0))</f>
        <v/>
      </c>
      <c r="AX45" s="172" t="str">
        <f t="shared" si="1"/>
        <v/>
      </c>
      <c r="AY45" s="172" t="str">
        <f t="shared" si="2"/>
        <v/>
      </c>
      <c r="AZ45" s="171" t="str">
        <f>IF(I45="","",VLOOKUP(I45,'MNB árfolyam'!A:B,2,0))</f>
        <v/>
      </c>
      <c r="BA45" s="171" t="str">
        <f t="shared" si="3"/>
        <v/>
      </c>
      <c r="BB45" s="171" t="str">
        <f t="shared" si="4"/>
        <v/>
      </c>
      <c r="BC45" s="171" t="str">
        <f>IF(N45="","",VLOOKUP(N45,'MNB árfolyam'!A:B,2,0))</f>
        <v/>
      </c>
      <c r="BD45" s="171" t="str">
        <f t="shared" si="5"/>
        <v/>
      </c>
      <c r="BE45" s="171" t="str">
        <f t="shared" si="6"/>
        <v/>
      </c>
      <c r="BF45" s="39"/>
    </row>
    <row r="46" spans="1:58" s="37" customFormat="1" x14ac:dyDescent="0.25">
      <c r="A46" s="440"/>
      <c r="B46" s="478"/>
      <c r="C46" s="65"/>
      <c r="D46" s="65"/>
      <c r="E46" s="478"/>
      <c r="F46" s="441"/>
      <c r="G46" s="441"/>
      <c r="H46" s="65"/>
      <c r="I46" s="65"/>
      <c r="J46" s="478"/>
      <c r="K46" s="439"/>
      <c r="L46" s="439"/>
      <c r="M46" s="438"/>
      <c r="N46" s="438"/>
      <c r="O46" s="478"/>
      <c r="P46" s="439"/>
      <c r="Q46" s="486"/>
      <c r="R46" s="249"/>
      <c r="S46" s="249"/>
      <c r="T46" s="249"/>
      <c r="U46" s="249"/>
      <c r="V46" s="249"/>
      <c r="W46" s="24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W46" s="171" t="str">
        <f>IF(D46="","",VLOOKUP(D46,'MNB árfolyam'!A:B,2,0))</f>
        <v/>
      </c>
      <c r="AX46" s="172" t="str">
        <f t="shared" si="1"/>
        <v/>
      </c>
      <c r="AY46" s="172" t="str">
        <f t="shared" si="2"/>
        <v/>
      </c>
      <c r="AZ46" s="171" t="str">
        <f>IF(I46="","",VLOOKUP(I46,'MNB árfolyam'!A:B,2,0))</f>
        <v/>
      </c>
      <c r="BA46" s="171" t="str">
        <f t="shared" si="3"/>
        <v/>
      </c>
      <c r="BB46" s="171" t="str">
        <f t="shared" si="4"/>
        <v/>
      </c>
      <c r="BC46" s="171" t="str">
        <f>IF(N46="","",VLOOKUP(N46,'MNB árfolyam'!A:B,2,0))</f>
        <v/>
      </c>
      <c r="BD46" s="171" t="str">
        <f t="shared" si="5"/>
        <v/>
      </c>
      <c r="BE46" s="171" t="str">
        <f t="shared" si="6"/>
        <v/>
      </c>
      <c r="BF46" s="39"/>
    </row>
    <row r="47" spans="1:58" s="37" customFormat="1" x14ac:dyDescent="0.25">
      <c r="A47" s="440"/>
      <c r="B47" s="478"/>
      <c r="C47" s="65"/>
      <c r="D47" s="65"/>
      <c r="E47" s="478"/>
      <c r="F47" s="441"/>
      <c r="G47" s="441"/>
      <c r="H47" s="65"/>
      <c r="I47" s="65"/>
      <c r="J47" s="478"/>
      <c r="K47" s="439"/>
      <c r="L47" s="439"/>
      <c r="M47" s="438"/>
      <c r="N47" s="438"/>
      <c r="O47" s="478"/>
      <c r="P47" s="439"/>
      <c r="Q47" s="486"/>
      <c r="R47" s="249"/>
      <c r="S47" s="249"/>
      <c r="T47" s="249"/>
      <c r="U47" s="249"/>
      <c r="V47" s="249"/>
      <c r="W47" s="24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W47" s="171" t="str">
        <f>IF(D47="","",VLOOKUP(D47,'MNB árfolyam'!A:B,2,0))</f>
        <v/>
      </c>
      <c r="AX47" s="172" t="str">
        <f t="shared" si="1"/>
        <v/>
      </c>
      <c r="AY47" s="172" t="str">
        <f t="shared" si="2"/>
        <v/>
      </c>
      <c r="AZ47" s="171" t="str">
        <f>IF(I47="","",VLOOKUP(I47,'MNB árfolyam'!A:B,2,0))</f>
        <v/>
      </c>
      <c r="BA47" s="171" t="str">
        <f t="shared" si="3"/>
        <v/>
      </c>
      <c r="BB47" s="171" t="str">
        <f t="shared" si="4"/>
        <v/>
      </c>
      <c r="BC47" s="171" t="str">
        <f>IF(N47="","",VLOOKUP(N47,'MNB árfolyam'!A:B,2,0))</f>
        <v/>
      </c>
      <c r="BD47" s="171" t="str">
        <f t="shared" si="5"/>
        <v/>
      </c>
      <c r="BE47" s="171" t="str">
        <f t="shared" si="6"/>
        <v/>
      </c>
      <c r="BF47" s="39"/>
    </row>
    <row r="48" spans="1:58" s="37" customFormat="1" x14ac:dyDescent="0.25">
      <c r="A48" s="440"/>
      <c r="B48" s="478"/>
      <c r="C48" s="65"/>
      <c r="D48" s="65"/>
      <c r="E48" s="478"/>
      <c r="F48" s="441"/>
      <c r="G48" s="441"/>
      <c r="H48" s="65"/>
      <c r="I48" s="65"/>
      <c r="J48" s="478"/>
      <c r="K48" s="439"/>
      <c r="L48" s="439"/>
      <c r="M48" s="438"/>
      <c r="N48" s="438"/>
      <c r="O48" s="478"/>
      <c r="P48" s="439"/>
      <c r="Q48" s="486"/>
      <c r="R48" s="249"/>
      <c r="S48" s="249"/>
      <c r="T48" s="249"/>
      <c r="U48" s="249"/>
      <c r="V48" s="249"/>
      <c r="W48" s="24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W48" s="171" t="str">
        <f>IF(D48="","",VLOOKUP(D48,'MNB árfolyam'!A:B,2,0))</f>
        <v/>
      </c>
      <c r="AX48" s="172" t="str">
        <f t="shared" si="1"/>
        <v/>
      </c>
      <c r="AY48" s="172" t="str">
        <f t="shared" si="2"/>
        <v/>
      </c>
      <c r="AZ48" s="171" t="str">
        <f>IF(I48="","",VLOOKUP(I48,'MNB árfolyam'!A:B,2,0))</f>
        <v/>
      </c>
      <c r="BA48" s="171" t="str">
        <f t="shared" si="3"/>
        <v/>
      </c>
      <c r="BB48" s="171" t="str">
        <f t="shared" si="4"/>
        <v/>
      </c>
      <c r="BC48" s="171" t="str">
        <f>IF(N48="","",VLOOKUP(N48,'MNB árfolyam'!A:B,2,0))</f>
        <v/>
      </c>
      <c r="BD48" s="171" t="str">
        <f t="shared" si="5"/>
        <v/>
      </c>
      <c r="BE48" s="171" t="str">
        <f t="shared" si="6"/>
        <v/>
      </c>
      <c r="BF48" s="39"/>
    </row>
    <row r="49" spans="1:69" s="37" customFormat="1" x14ac:dyDescent="0.25">
      <c r="A49" s="440"/>
      <c r="B49" s="478"/>
      <c r="C49" s="65"/>
      <c r="D49" s="65"/>
      <c r="E49" s="478"/>
      <c r="F49" s="441"/>
      <c r="G49" s="441"/>
      <c r="H49" s="65"/>
      <c r="I49" s="65"/>
      <c r="J49" s="478"/>
      <c r="K49" s="439"/>
      <c r="L49" s="439"/>
      <c r="M49" s="438"/>
      <c r="N49" s="438"/>
      <c r="O49" s="478"/>
      <c r="P49" s="439"/>
      <c r="Q49" s="486"/>
      <c r="R49" s="249"/>
      <c r="S49" s="249"/>
      <c r="T49" s="249"/>
      <c r="U49" s="249"/>
      <c r="V49" s="249"/>
      <c r="W49" s="24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W49" s="171" t="str">
        <f>IF(D49="","",VLOOKUP(D49,'MNB árfolyam'!A:B,2,0))</f>
        <v/>
      </c>
      <c r="AX49" s="172" t="str">
        <f t="shared" si="1"/>
        <v/>
      </c>
      <c r="AY49" s="172" t="str">
        <f t="shared" si="2"/>
        <v/>
      </c>
      <c r="AZ49" s="171" t="str">
        <f>IF(I49="","",VLOOKUP(I49,'MNB árfolyam'!A:B,2,0))</f>
        <v/>
      </c>
      <c r="BA49" s="171" t="str">
        <f t="shared" si="3"/>
        <v/>
      </c>
      <c r="BB49" s="171" t="str">
        <f t="shared" si="4"/>
        <v/>
      </c>
      <c r="BC49" s="171" t="str">
        <f>IF(N49="","",VLOOKUP(N49,'MNB árfolyam'!A:B,2,0))</f>
        <v/>
      </c>
      <c r="BD49" s="171" t="str">
        <f t="shared" si="5"/>
        <v/>
      </c>
      <c r="BE49" s="171" t="str">
        <f t="shared" si="6"/>
        <v/>
      </c>
      <c r="BF49" s="39"/>
    </row>
    <row r="50" spans="1:69" s="37" customFormat="1" ht="15.75" thickBot="1" x14ac:dyDescent="0.3">
      <c r="A50" s="442"/>
      <c r="B50" s="94"/>
      <c r="C50" s="500"/>
      <c r="D50" s="500"/>
      <c r="E50" s="94"/>
      <c r="F50" s="443"/>
      <c r="G50" s="443"/>
      <c r="H50" s="500"/>
      <c r="I50" s="500"/>
      <c r="J50" s="94"/>
      <c r="K50" s="488"/>
      <c r="L50" s="488"/>
      <c r="M50" s="487"/>
      <c r="N50" s="487"/>
      <c r="O50" s="94"/>
      <c r="P50" s="488"/>
      <c r="Q50" s="489"/>
      <c r="R50" s="249"/>
      <c r="S50" s="249"/>
      <c r="T50" s="249"/>
      <c r="U50" s="249"/>
      <c r="V50" s="249"/>
      <c r="W50" s="24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W50" s="171" t="str">
        <f>IF(D50="","",VLOOKUP(D50,'MNB árfolyam'!A:B,2,0))</f>
        <v/>
      </c>
      <c r="AX50" s="172" t="str">
        <f t="shared" si="1"/>
        <v/>
      </c>
      <c r="AY50" s="172" t="str">
        <f t="shared" si="2"/>
        <v/>
      </c>
      <c r="AZ50" s="171" t="str">
        <f>IF(I50="","",VLOOKUP(I50,'MNB árfolyam'!A:B,2,0))</f>
        <v/>
      </c>
      <c r="BA50" s="171" t="str">
        <f t="shared" si="3"/>
        <v/>
      </c>
      <c r="BB50" s="171" t="str">
        <f t="shared" si="4"/>
        <v/>
      </c>
      <c r="BC50" s="171" t="str">
        <f>IF(N50="","",VLOOKUP(N50,'MNB árfolyam'!A:B,2,0))</f>
        <v/>
      </c>
      <c r="BD50" s="171" t="str">
        <f t="shared" si="5"/>
        <v/>
      </c>
      <c r="BE50" s="171" t="str">
        <f t="shared" si="6"/>
        <v/>
      </c>
      <c r="BF50" s="39"/>
    </row>
    <row r="51" spans="1:69" s="32" customFormat="1" ht="15" customHeight="1" x14ac:dyDescent="0.25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W51" s="161"/>
      <c r="AX51" s="161"/>
      <c r="AY51" s="161"/>
      <c r="AZ51" s="161"/>
      <c r="BA51" s="161"/>
      <c r="BB51" s="161"/>
      <c r="BC51" s="161"/>
      <c r="BD51" s="161"/>
      <c r="BE51" s="161"/>
      <c r="BF51" s="161"/>
    </row>
    <row r="52" spans="1:69" s="32" customFormat="1" ht="20.100000000000001" customHeight="1" thickBot="1" x14ac:dyDescent="0.3">
      <c r="A52" s="543" t="str">
        <f>CONCATENATE("III. BLOKK: ",B8," ","PARTNER VÁLLALKOZÁSAI:")</f>
        <v>III. BLOKK: 0 PARTNER VÁLLALKOZÁSAI:</v>
      </c>
      <c r="B52" s="543"/>
      <c r="C52" s="543"/>
      <c r="D52" s="543"/>
      <c r="E52" s="543"/>
      <c r="F52" s="543"/>
      <c r="G52" s="543"/>
      <c r="H52" s="543"/>
      <c r="I52" s="543"/>
      <c r="J52" s="543"/>
      <c r="K52" s="543"/>
      <c r="L52" s="543"/>
      <c r="M52" s="543"/>
      <c r="N52" s="543"/>
      <c r="O52" s="543"/>
      <c r="P52" s="543"/>
      <c r="Q52" s="543"/>
      <c r="R52" s="543"/>
      <c r="S52" s="543"/>
      <c r="T52" s="543"/>
      <c r="U52" s="543"/>
      <c r="V52" s="543"/>
      <c r="W52" s="543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W52" s="161"/>
      <c r="AX52" s="161"/>
      <c r="AY52" s="161"/>
      <c r="AZ52" s="161"/>
      <c r="BA52" s="161"/>
      <c r="BB52" s="161"/>
      <c r="BC52" s="161"/>
      <c r="BD52" s="161"/>
      <c r="BE52" s="161"/>
      <c r="BF52" s="161"/>
    </row>
    <row r="53" spans="1:69" s="32" customFormat="1" ht="321" customHeight="1" thickBot="1" x14ac:dyDescent="0.3">
      <c r="A53" s="660" t="s">
        <v>256</v>
      </c>
      <c r="B53" s="661"/>
      <c r="C53" s="661"/>
      <c r="D53" s="661"/>
      <c r="E53" s="661"/>
      <c r="F53" s="661"/>
      <c r="G53" s="661"/>
      <c r="H53" s="662"/>
      <c r="I53" s="33"/>
      <c r="J53" s="33"/>
      <c r="K53" s="33"/>
      <c r="L53" s="33"/>
      <c r="M53" s="33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W53" s="161"/>
      <c r="AX53" s="161"/>
      <c r="AY53" s="161"/>
      <c r="AZ53" s="161"/>
      <c r="BA53" s="161"/>
      <c r="BB53" s="161"/>
      <c r="BC53" s="161"/>
      <c r="BD53" s="161"/>
      <c r="BE53" s="161"/>
      <c r="BF53" s="161"/>
    </row>
    <row r="54" spans="1:69" s="32" customFormat="1" ht="20.100000000000001" customHeight="1" thickBot="1" x14ac:dyDescent="0.3">
      <c r="A54" s="681" t="str">
        <f>IF(PÁLYÁZÓ!D16&lt;&gt;"","A pályázó vállalkozás három üzleti évre adta meg az adatokat, ezért ezen vállalkozások esetében is három évre kérünk adatot, ha a vállalkozások működtek ebben az időtartamban.",IF(PÁLYÁZÓ!D15&lt;&gt;"","A pályázó vállalkozás két üzleti évre adta meg az adatokat, ezért ezen vállalkozások esetén is két évre kérünk adatot, ha a vállalkozások működtek ebben az időtartamban.",IF(PÁLYÁZÓ!D14&lt;&gt;"","A pályázó vállalkozás egy üzleti évre adta meg az adatokat, ezért ezen vállalkozások esetén is egy évre kérünk adatot, ha a vállalkozások működtek ebben az időtartamban.","")))</f>
        <v/>
      </c>
      <c r="B54" s="682"/>
      <c r="C54" s="682"/>
      <c r="D54" s="682"/>
      <c r="E54" s="682"/>
      <c r="F54" s="683"/>
      <c r="G54" s="40">
        <f>SUM(G56:G80)</f>
        <v>0</v>
      </c>
      <c r="H54" s="33"/>
      <c r="I54" s="33"/>
      <c r="J54" s="33"/>
      <c r="K54" s="33"/>
      <c r="L54" s="33"/>
      <c r="M54" s="33"/>
      <c r="N54" s="40">
        <f>SUM(N56:N80)</f>
        <v>0</v>
      </c>
      <c r="O54" s="191"/>
      <c r="P54" s="191"/>
      <c r="Q54" s="191"/>
      <c r="R54" s="191"/>
      <c r="S54" s="191"/>
      <c r="T54" s="191"/>
      <c r="U54" s="40">
        <f>SUM(U56:U80)</f>
        <v>0</v>
      </c>
      <c r="V54" s="191"/>
      <c r="W54" s="191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W54" s="161"/>
      <c r="AX54" s="161"/>
      <c r="AY54" s="161"/>
      <c r="AZ54" s="161"/>
      <c r="BA54" s="161"/>
      <c r="BB54" s="161"/>
      <c r="BC54" s="161"/>
      <c r="BD54" s="161"/>
      <c r="BE54" s="161"/>
      <c r="BF54" s="161"/>
      <c r="BG54" s="161"/>
      <c r="BH54" s="161"/>
      <c r="BI54" s="162">
        <f>SUM(BI56:BI80)</f>
        <v>0</v>
      </c>
      <c r="BJ54" s="162">
        <f t="shared" ref="BJ54:BQ54" si="7">SUM(BJ56:BJ80)</f>
        <v>0</v>
      </c>
      <c r="BK54" s="162">
        <f t="shared" si="7"/>
        <v>0</v>
      </c>
      <c r="BL54" s="162">
        <f t="shared" si="7"/>
        <v>0</v>
      </c>
      <c r="BM54" s="162">
        <f t="shared" si="7"/>
        <v>0</v>
      </c>
      <c r="BN54" s="162">
        <f t="shared" si="7"/>
        <v>0</v>
      </c>
      <c r="BO54" s="162">
        <f t="shared" si="7"/>
        <v>0</v>
      </c>
      <c r="BP54" s="162">
        <f t="shared" si="7"/>
        <v>0</v>
      </c>
      <c r="BQ54" s="162">
        <f t="shared" si="7"/>
        <v>0</v>
      </c>
    </row>
    <row r="55" spans="1:69" s="48" customFormat="1" ht="45.75" customHeight="1" thickBot="1" x14ac:dyDescent="0.3">
      <c r="A55" s="314" t="str">
        <f>CONCATENATE(B8," ","Partnervállalkozásának megnevezése")</f>
        <v>0 Partnervállalkozásának megnevezése</v>
      </c>
      <c r="B55" s="230" t="s">
        <v>138</v>
      </c>
      <c r="C55" s="230" t="s">
        <v>130</v>
      </c>
      <c r="D55" s="230" t="s">
        <v>129</v>
      </c>
      <c r="E55" s="230" t="s">
        <v>115</v>
      </c>
      <c r="F55" s="230" t="s">
        <v>114</v>
      </c>
      <c r="G55" s="230" t="s">
        <v>116</v>
      </c>
      <c r="H55" s="230" t="s">
        <v>128</v>
      </c>
      <c r="I55" s="230" t="s">
        <v>117</v>
      </c>
      <c r="J55" s="230" t="s">
        <v>131</v>
      </c>
      <c r="K55" s="230" t="s">
        <v>132</v>
      </c>
      <c r="L55" s="230" t="s">
        <v>118</v>
      </c>
      <c r="M55" s="230" t="s">
        <v>119</v>
      </c>
      <c r="N55" s="230" t="s">
        <v>120</v>
      </c>
      <c r="O55" s="230" t="s">
        <v>126</v>
      </c>
      <c r="P55" s="230" t="s">
        <v>121</v>
      </c>
      <c r="Q55" s="230" t="s">
        <v>133</v>
      </c>
      <c r="R55" s="230" t="s">
        <v>134</v>
      </c>
      <c r="S55" s="230" t="s">
        <v>122</v>
      </c>
      <c r="T55" s="230" t="s">
        <v>123</v>
      </c>
      <c r="U55" s="230" t="s">
        <v>124</v>
      </c>
      <c r="V55" s="230" t="s">
        <v>125</v>
      </c>
      <c r="W55" s="313" t="s">
        <v>127</v>
      </c>
      <c r="X55" s="213"/>
      <c r="Y55" s="213"/>
      <c r="Z55" s="213"/>
      <c r="AA55" s="213"/>
      <c r="AB55" s="213"/>
      <c r="AC55" s="213"/>
      <c r="AD55" s="213"/>
      <c r="AE55" s="213"/>
      <c r="AF55" s="213"/>
      <c r="AG55" s="213"/>
      <c r="AH55" s="213"/>
      <c r="AW55" s="163" t="s">
        <v>43</v>
      </c>
      <c r="AX55" s="163" t="s">
        <v>34</v>
      </c>
      <c r="AY55" s="163" t="s">
        <v>35</v>
      </c>
      <c r="AZ55" s="163" t="s">
        <v>36</v>
      </c>
      <c r="BA55" s="163" t="s">
        <v>44</v>
      </c>
      <c r="BB55" s="163" t="s">
        <v>37</v>
      </c>
      <c r="BC55" s="163" t="s">
        <v>38</v>
      </c>
      <c r="BD55" s="163" t="s">
        <v>39</v>
      </c>
      <c r="BE55" s="163" t="s">
        <v>45</v>
      </c>
      <c r="BF55" s="163" t="s">
        <v>40</v>
      </c>
      <c r="BG55" s="163" t="s">
        <v>41</v>
      </c>
      <c r="BH55" s="163" t="s">
        <v>42</v>
      </c>
      <c r="BI55" s="189" t="s">
        <v>229</v>
      </c>
      <c r="BJ55" s="189" t="s">
        <v>230</v>
      </c>
      <c r="BK55" s="189" t="s">
        <v>231</v>
      </c>
      <c r="BL55" s="189" t="s">
        <v>232</v>
      </c>
      <c r="BM55" s="189" t="s">
        <v>233</v>
      </c>
      <c r="BN55" s="189" t="s">
        <v>234</v>
      </c>
      <c r="BO55" s="189" t="s">
        <v>235</v>
      </c>
      <c r="BP55" s="189" t="s">
        <v>236</v>
      </c>
      <c r="BQ55" s="189" t="s">
        <v>237</v>
      </c>
    </row>
    <row r="56" spans="1:69" s="32" customFormat="1" x14ac:dyDescent="0.25">
      <c r="A56" s="490"/>
      <c r="B56" s="493"/>
      <c r="C56" s="492"/>
      <c r="D56" s="492"/>
      <c r="E56" s="411"/>
      <c r="F56" s="411"/>
      <c r="G56" s="493"/>
      <c r="H56" s="494"/>
      <c r="I56" s="494"/>
      <c r="J56" s="492"/>
      <c r="K56" s="492"/>
      <c r="L56" s="411"/>
      <c r="M56" s="411"/>
      <c r="N56" s="493"/>
      <c r="O56" s="494"/>
      <c r="P56" s="494"/>
      <c r="Q56" s="492"/>
      <c r="R56" s="492"/>
      <c r="S56" s="411"/>
      <c r="T56" s="411"/>
      <c r="U56" s="493"/>
      <c r="V56" s="494"/>
      <c r="W56" s="495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W56" s="164" t="str">
        <f>IF(OR(C56="",D56=""),"",MAX(C56,D56))</f>
        <v/>
      </c>
      <c r="AX56" s="165" t="str">
        <f>IF(F56="","",VLOOKUP(F56,'MNB árfolyam'!A:B,2,0))</f>
        <v/>
      </c>
      <c r="AY56" s="166" t="str">
        <f>IF(OR(AX56=0,AX56=""),"",ROUND(H56/AX56,0))</f>
        <v/>
      </c>
      <c r="AZ56" s="167" t="str">
        <f>IF(OR(AX56=0,AX56=""),"",ROUND(I56/AX56,0))</f>
        <v/>
      </c>
      <c r="BA56" s="168" t="str">
        <f>IF(OR(J56="",K56=""),"",MAX(J56,K56))</f>
        <v/>
      </c>
      <c r="BB56" s="165" t="str">
        <f>IF(M56="","",VLOOKUP(M56,'MNB árfolyam'!A:B,2,0))</f>
        <v/>
      </c>
      <c r="BC56" s="165" t="str">
        <f>IF(OR(BB56=0,BB56=""),"",ROUND(O56/BB56,0))</f>
        <v/>
      </c>
      <c r="BD56" s="169" t="str">
        <f>IF(OR(BB56=0,BB56=""),"",ROUND(P56/BB56,0))</f>
        <v/>
      </c>
      <c r="BE56" s="168" t="str">
        <f>IF(OR(Q56="",R56=""),"",MAX(Q56,R56))</f>
        <v/>
      </c>
      <c r="BF56" s="169" t="str">
        <f>IF(T56="","",VLOOKUP(T56,'MNB árfolyam'!A:B,2,0))</f>
        <v/>
      </c>
      <c r="BG56" s="169" t="str">
        <f>IF(OR(BF56=0,BF56=""),"",ROUND(V56/BF56,0))</f>
        <v/>
      </c>
      <c r="BH56" s="169" t="str">
        <f>IF(OR(BF56=0,BF56=""),"",ROUND(W56/BF56,0))</f>
        <v/>
      </c>
      <c r="BI56" s="169" t="str">
        <f>IF(OR(AW56="",G56=""),"",AW56*G56)</f>
        <v/>
      </c>
      <c r="BJ56" s="165" t="str">
        <f>IF(OR(AW56="",AY56=""),"",AW56*AY56)</f>
        <v/>
      </c>
      <c r="BK56" s="165" t="str">
        <f>IF(OR(AW56="",AZ56=""),"",AW56*AZ56)</f>
        <v/>
      </c>
      <c r="BL56" s="165" t="str">
        <f>IF(OR(BA56="",N56=""),"",BA56*N56)</f>
        <v/>
      </c>
      <c r="BM56" s="165" t="str">
        <f>IF(OR(BA56="",BC56=""),"",BA56*BC56)</f>
        <v/>
      </c>
      <c r="BN56" s="165" t="str">
        <f>IF(OR(BA56="",BD56=""),"",BA56*BD56)</f>
        <v/>
      </c>
      <c r="BO56" s="165" t="str">
        <f>IF(OR(BE56="",U56=""),"",BE56*U56)</f>
        <v/>
      </c>
      <c r="BP56" s="165" t="str">
        <f>IF(OR(BE56="",BG56=""),"",BE56*BG56)</f>
        <v/>
      </c>
      <c r="BQ56" s="165" t="str">
        <f>IF(OR(BE56="",BH56=""),"",BE56*BH56)</f>
        <v/>
      </c>
    </row>
    <row r="57" spans="1:69" s="32" customFormat="1" x14ac:dyDescent="0.25">
      <c r="A57" s="446"/>
      <c r="B57" s="447"/>
      <c r="C57" s="448"/>
      <c r="D57" s="448"/>
      <c r="E57" s="64"/>
      <c r="F57" s="64"/>
      <c r="G57" s="447"/>
      <c r="H57" s="449"/>
      <c r="I57" s="449"/>
      <c r="J57" s="448"/>
      <c r="K57" s="448"/>
      <c r="L57" s="64"/>
      <c r="M57" s="64"/>
      <c r="N57" s="447"/>
      <c r="O57" s="445"/>
      <c r="P57" s="445"/>
      <c r="Q57" s="448"/>
      <c r="R57" s="448"/>
      <c r="S57" s="64"/>
      <c r="T57" s="64"/>
      <c r="U57" s="447"/>
      <c r="V57" s="445"/>
      <c r="W57" s="496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W57" s="164" t="str">
        <f t="shared" ref="AW57:AW80" si="8">IF(OR(C57="",D57=""),"",MAX(C57,D57))</f>
        <v/>
      </c>
      <c r="AX57" s="165" t="str">
        <f>IF(F57="","",VLOOKUP(F57,'MNB árfolyam'!A:B,2,0))</f>
        <v/>
      </c>
      <c r="AY57" s="166" t="str">
        <f t="shared" ref="AY57:AY80" si="9">IF(OR(AX57=0,AX57=""),"",ROUND(H57/AX57,0))</f>
        <v/>
      </c>
      <c r="AZ57" s="167" t="str">
        <f t="shared" ref="AZ57:AZ80" si="10">IF(OR(AX57=0,AX57=""),"",ROUND(I57/AX57,0))</f>
        <v/>
      </c>
      <c r="BA57" s="168" t="str">
        <f t="shared" ref="BA57:BA80" si="11">IF(OR(J57="",K57=""),"",MAX(J57,K57))</f>
        <v/>
      </c>
      <c r="BB57" s="165" t="str">
        <f>IF(M57="","",VLOOKUP(M57,'MNB árfolyam'!A:B,2,0))</f>
        <v/>
      </c>
      <c r="BC57" s="165" t="str">
        <f t="shared" ref="BC57:BC80" si="12">IF(OR(BB57=0,BB57=""),"",ROUND(O57/BB57,0))</f>
        <v/>
      </c>
      <c r="BD57" s="169" t="str">
        <f t="shared" ref="BD57:BD80" si="13">IF(OR(BB57=0,BB57=""),"",ROUND(P57/BB57,0))</f>
        <v/>
      </c>
      <c r="BE57" s="168" t="str">
        <f t="shared" ref="BE57:BE80" si="14">IF(OR(Q57="",R57=""),"",MAX(Q57,R57))</f>
        <v/>
      </c>
      <c r="BF57" s="169" t="str">
        <f>IF(T57="","",VLOOKUP(T57,'MNB árfolyam'!A:B,2,0))</f>
        <v/>
      </c>
      <c r="BG57" s="169" t="str">
        <f t="shared" ref="BG57:BG80" si="15">IF(OR(BF57=0,BF57=""),"",ROUND(V57/BF57,0))</f>
        <v/>
      </c>
      <c r="BH57" s="169" t="str">
        <f t="shared" ref="BH57:BH80" si="16">IF(OR(BF57=0,BF57=""),"",ROUND(W57/BF57,0))</f>
        <v/>
      </c>
      <c r="BI57" s="169" t="str">
        <f t="shared" ref="BI57:BI80" si="17">IF(OR(AW57="",G57=""),"",AW57*G57)</f>
        <v/>
      </c>
      <c r="BJ57" s="165" t="str">
        <f t="shared" ref="BJ57:BJ80" si="18">IF(OR(AW57="",AY57=""),"",AW57*AY57)</f>
        <v/>
      </c>
      <c r="BK57" s="165" t="str">
        <f t="shared" ref="BK57:BK80" si="19">IF(OR(AW57="",AZ57=""),"",AW57*AZ57)</f>
        <v/>
      </c>
      <c r="BL57" s="165" t="str">
        <f t="shared" ref="BL57:BL80" si="20">IF(OR(BA57="",N57=""),"",BA57*N57)</f>
        <v/>
      </c>
      <c r="BM57" s="165" t="str">
        <f t="shared" ref="BM57:BM80" si="21">IF(OR(BA57="",BC57=""),"",BA57*BC57)</f>
        <v/>
      </c>
      <c r="BN57" s="165" t="str">
        <f t="shared" ref="BN57:BN80" si="22">IF(OR(BA57="",BD57=""),"",BA57*BD57)</f>
        <v/>
      </c>
      <c r="BO57" s="165" t="str">
        <f t="shared" ref="BO57:BO80" si="23">IF(OR(BE57="",U57=""),"",BE57*U57)</f>
        <v/>
      </c>
      <c r="BP57" s="165" t="str">
        <f t="shared" ref="BP57:BP80" si="24">IF(OR(BE57="",BG57=""),"",BE57*BG57)</f>
        <v/>
      </c>
      <c r="BQ57" s="165" t="str">
        <f t="shared" ref="BQ57:BQ80" si="25">IF(OR(BE57="",BH57=""),"",BE57*BH57)</f>
        <v/>
      </c>
    </row>
    <row r="58" spans="1:69" s="32" customFormat="1" x14ac:dyDescent="0.25">
      <c r="A58" s="446"/>
      <c r="B58" s="447"/>
      <c r="C58" s="448"/>
      <c r="D58" s="448"/>
      <c r="E58" s="64"/>
      <c r="F58" s="64"/>
      <c r="G58" s="447"/>
      <c r="H58" s="449"/>
      <c r="I58" s="449"/>
      <c r="J58" s="448"/>
      <c r="K58" s="448"/>
      <c r="L58" s="64"/>
      <c r="M58" s="64"/>
      <c r="N58" s="447"/>
      <c r="O58" s="445"/>
      <c r="P58" s="445"/>
      <c r="Q58" s="448"/>
      <c r="R58" s="448"/>
      <c r="S58" s="64"/>
      <c r="T58" s="64"/>
      <c r="U58" s="447"/>
      <c r="V58" s="445"/>
      <c r="W58" s="496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W58" s="164" t="str">
        <f t="shared" si="8"/>
        <v/>
      </c>
      <c r="AX58" s="165" t="str">
        <f>IF(F58="","",VLOOKUP(F58,'MNB árfolyam'!A:B,2,0))</f>
        <v/>
      </c>
      <c r="AY58" s="166" t="str">
        <f t="shared" si="9"/>
        <v/>
      </c>
      <c r="AZ58" s="167" t="str">
        <f t="shared" si="10"/>
        <v/>
      </c>
      <c r="BA58" s="168" t="str">
        <f t="shared" si="11"/>
        <v/>
      </c>
      <c r="BB58" s="165" t="str">
        <f>IF(M58="","",VLOOKUP(M58,'MNB árfolyam'!A:B,2,0))</f>
        <v/>
      </c>
      <c r="BC58" s="165" t="str">
        <f t="shared" si="12"/>
        <v/>
      </c>
      <c r="BD58" s="169" t="str">
        <f t="shared" si="13"/>
        <v/>
      </c>
      <c r="BE58" s="168" t="str">
        <f t="shared" si="14"/>
        <v/>
      </c>
      <c r="BF58" s="169" t="str">
        <f>IF(T58="","",VLOOKUP(T58,'MNB árfolyam'!A:B,2,0))</f>
        <v/>
      </c>
      <c r="BG58" s="169" t="str">
        <f t="shared" si="15"/>
        <v/>
      </c>
      <c r="BH58" s="169" t="str">
        <f t="shared" si="16"/>
        <v/>
      </c>
      <c r="BI58" s="169" t="str">
        <f t="shared" si="17"/>
        <v/>
      </c>
      <c r="BJ58" s="165" t="str">
        <f t="shared" si="18"/>
        <v/>
      </c>
      <c r="BK58" s="165" t="str">
        <f t="shared" si="19"/>
        <v/>
      </c>
      <c r="BL58" s="165" t="str">
        <f t="shared" si="20"/>
        <v/>
      </c>
      <c r="BM58" s="165" t="str">
        <f t="shared" si="21"/>
        <v/>
      </c>
      <c r="BN58" s="165" t="str">
        <f t="shared" si="22"/>
        <v/>
      </c>
      <c r="BO58" s="165" t="str">
        <f t="shared" si="23"/>
        <v/>
      </c>
      <c r="BP58" s="165" t="str">
        <f t="shared" si="24"/>
        <v/>
      </c>
      <c r="BQ58" s="165" t="str">
        <f t="shared" si="25"/>
        <v/>
      </c>
    </row>
    <row r="59" spans="1:69" s="32" customFormat="1" x14ac:dyDescent="0.25">
      <c r="A59" s="446"/>
      <c r="B59" s="447"/>
      <c r="C59" s="448"/>
      <c r="D59" s="448"/>
      <c r="E59" s="64"/>
      <c r="F59" s="64"/>
      <c r="G59" s="447"/>
      <c r="H59" s="449"/>
      <c r="I59" s="449"/>
      <c r="J59" s="448"/>
      <c r="K59" s="448"/>
      <c r="L59" s="64"/>
      <c r="M59" s="64"/>
      <c r="N59" s="447"/>
      <c r="O59" s="445"/>
      <c r="P59" s="445"/>
      <c r="Q59" s="448"/>
      <c r="R59" s="448"/>
      <c r="S59" s="64"/>
      <c r="T59" s="64"/>
      <c r="U59" s="447"/>
      <c r="V59" s="445"/>
      <c r="W59" s="496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W59" s="164" t="str">
        <f t="shared" si="8"/>
        <v/>
      </c>
      <c r="AX59" s="165" t="str">
        <f>IF(F59="","",VLOOKUP(F59,'MNB árfolyam'!A:B,2,0))</f>
        <v/>
      </c>
      <c r="AY59" s="166" t="str">
        <f t="shared" si="9"/>
        <v/>
      </c>
      <c r="AZ59" s="167" t="str">
        <f t="shared" si="10"/>
        <v/>
      </c>
      <c r="BA59" s="168" t="str">
        <f t="shared" si="11"/>
        <v/>
      </c>
      <c r="BB59" s="165" t="str">
        <f>IF(M59="","",VLOOKUP(M59,'MNB árfolyam'!A:B,2,0))</f>
        <v/>
      </c>
      <c r="BC59" s="165" t="str">
        <f t="shared" si="12"/>
        <v/>
      </c>
      <c r="BD59" s="169" t="str">
        <f t="shared" si="13"/>
        <v/>
      </c>
      <c r="BE59" s="168" t="str">
        <f t="shared" si="14"/>
        <v/>
      </c>
      <c r="BF59" s="169" t="str">
        <f>IF(T59="","",VLOOKUP(T59,'MNB árfolyam'!A:B,2,0))</f>
        <v/>
      </c>
      <c r="BG59" s="169" t="str">
        <f t="shared" si="15"/>
        <v/>
      </c>
      <c r="BH59" s="169" t="str">
        <f t="shared" si="16"/>
        <v/>
      </c>
      <c r="BI59" s="169" t="str">
        <f t="shared" si="17"/>
        <v/>
      </c>
      <c r="BJ59" s="165" t="str">
        <f t="shared" si="18"/>
        <v/>
      </c>
      <c r="BK59" s="165" t="str">
        <f t="shared" si="19"/>
        <v/>
      </c>
      <c r="BL59" s="165" t="str">
        <f t="shared" si="20"/>
        <v/>
      </c>
      <c r="BM59" s="165" t="str">
        <f t="shared" si="21"/>
        <v/>
      </c>
      <c r="BN59" s="165" t="str">
        <f t="shared" si="22"/>
        <v/>
      </c>
      <c r="BO59" s="165" t="str">
        <f t="shared" si="23"/>
        <v/>
      </c>
      <c r="BP59" s="165" t="str">
        <f t="shared" si="24"/>
        <v/>
      </c>
      <c r="BQ59" s="165" t="str">
        <f t="shared" si="25"/>
        <v/>
      </c>
    </row>
    <row r="60" spans="1:69" s="32" customFormat="1" x14ac:dyDescent="0.25">
      <c r="A60" s="446"/>
      <c r="B60" s="447"/>
      <c r="C60" s="448"/>
      <c r="D60" s="448"/>
      <c r="E60" s="64"/>
      <c r="F60" s="64"/>
      <c r="G60" s="447"/>
      <c r="H60" s="449"/>
      <c r="I60" s="449"/>
      <c r="J60" s="448"/>
      <c r="K60" s="448"/>
      <c r="L60" s="64"/>
      <c r="M60" s="64"/>
      <c r="N60" s="447"/>
      <c r="O60" s="445"/>
      <c r="P60" s="445"/>
      <c r="Q60" s="448"/>
      <c r="R60" s="448"/>
      <c r="S60" s="64"/>
      <c r="T60" s="64"/>
      <c r="U60" s="447"/>
      <c r="V60" s="445"/>
      <c r="W60" s="496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W60" s="164" t="str">
        <f t="shared" si="8"/>
        <v/>
      </c>
      <c r="AX60" s="165" t="str">
        <f>IF(F60="","",VLOOKUP(F60,'MNB árfolyam'!A:B,2,0))</f>
        <v/>
      </c>
      <c r="AY60" s="166" t="str">
        <f t="shared" si="9"/>
        <v/>
      </c>
      <c r="AZ60" s="167" t="str">
        <f t="shared" si="10"/>
        <v/>
      </c>
      <c r="BA60" s="168" t="str">
        <f t="shared" si="11"/>
        <v/>
      </c>
      <c r="BB60" s="165" t="str">
        <f>IF(M60="","",VLOOKUP(M60,'MNB árfolyam'!A:B,2,0))</f>
        <v/>
      </c>
      <c r="BC60" s="165" t="str">
        <f t="shared" si="12"/>
        <v/>
      </c>
      <c r="BD60" s="169" t="str">
        <f t="shared" si="13"/>
        <v/>
      </c>
      <c r="BE60" s="168" t="str">
        <f t="shared" si="14"/>
        <v/>
      </c>
      <c r="BF60" s="169" t="str">
        <f>IF(T60="","",VLOOKUP(T60,'MNB árfolyam'!A:B,2,0))</f>
        <v/>
      </c>
      <c r="BG60" s="169" t="str">
        <f t="shared" si="15"/>
        <v/>
      </c>
      <c r="BH60" s="169" t="str">
        <f t="shared" si="16"/>
        <v/>
      </c>
      <c r="BI60" s="169" t="str">
        <f t="shared" si="17"/>
        <v/>
      </c>
      <c r="BJ60" s="165" t="str">
        <f t="shared" si="18"/>
        <v/>
      </c>
      <c r="BK60" s="165" t="str">
        <f t="shared" si="19"/>
        <v/>
      </c>
      <c r="BL60" s="165" t="str">
        <f t="shared" si="20"/>
        <v/>
      </c>
      <c r="BM60" s="165" t="str">
        <f t="shared" si="21"/>
        <v/>
      </c>
      <c r="BN60" s="165" t="str">
        <f t="shared" si="22"/>
        <v/>
      </c>
      <c r="BO60" s="165" t="str">
        <f t="shared" si="23"/>
        <v/>
      </c>
      <c r="BP60" s="165" t="str">
        <f t="shared" si="24"/>
        <v/>
      </c>
      <c r="BQ60" s="165" t="str">
        <f t="shared" si="25"/>
        <v/>
      </c>
    </row>
    <row r="61" spans="1:69" s="32" customFormat="1" x14ac:dyDescent="0.25">
      <c r="A61" s="446"/>
      <c r="B61" s="447"/>
      <c r="C61" s="448"/>
      <c r="D61" s="448"/>
      <c r="E61" s="64"/>
      <c r="F61" s="64"/>
      <c r="G61" s="447"/>
      <c r="H61" s="449"/>
      <c r="I61" s="449"/>
      <c r="J61" s="448"/>
      <c r="K61" s="448"/>
      <c r="L61" s="64"/>
      <c r="M61" s="64"/>
      <c r="N61" s="447"/>
      <c r="O61" s="445"/>
      <c r="P61" s="445"/>
      <c r="Q61" s="448"/>
      <c r="R61" s="448"/>
      <c r="S61" s="64"/>
      <c r="T61" s="64"/>
      <c r="U61" s="447"/>
      <c r="V61" s="445"/>
      <c r="W61" s="496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W61" s="164" t="str">
        <f t="shared" si="8"/>
        <v/>
      </c>
      <c r="AX61" s="165" t="str">
        <f>IF(F61="","",VLOOKUP(F61,'MNB árfolyam'!A:B,2,0))</f>
        <v/>
      </c>
      <c r="AY61" s="166" t="str">
        <f t="shared" si="9"/>
        <v/>
      </c>
      <c r="AZ61" s="167" t="str">
        <f t="shared" si="10"/>
        <v/>
      </c>
      <c r="BA61" s="168" t="str">
        <f t="shared" si="11"/>
        <v/>
      </c>
      <c r="BB61" s="165" t="str">
        <f>IF(M61="","",VLOOKUP(M61,'MNB árfolyam'!A:B,2,0))</f>
        <v/>
      </c>
      <c r="BC61" s="165" t="str">
        <f t="shared" si="12"/>
        <v/>
      </c>
      <c r="BD61" s="169" t="str">
        <f t="shared" si="13"/>
        <v/>
      </c>
      <c r="BE61" s="168" t="str">
        <f t="shared" si="14"/>
        <v/>
      </c>
      <c r="BF61" s="169" t="str">
        <f>IF(T61="","",VLOOKUP(T61,'MNB árfolyam'!A:B,2,0))</f>
        <v/>
      </c>
      <c r="BG61" s="169" t="str">
        <f t="shared" si="15"/>
        <v/>
      </c>
      <c r="BH61" s="169" t="str">
        <f t="shared" si="16"/>
        <v/>
      </c>
      <c r="BI61" s="169" t="str">
        <f t="shared" si="17"/>
        <v/>
      </c>
      <c r="BJ61" s="165" t="str">
        <f t="shared" si="18"/>
        <v/>
      </c>
      <c r="BK61" s="165" t="str">
        <f t="shared" si="19"/>
        <v/>
      </c>
      <c r="BL61" s="165" t="str">
        <f t="shared" si="20"/>
        <v/>
      </c>
      <c r="BM61" s="165" t="str">
        <f t="shared" si="21"/>
        <v/>
      </c>
      <c r="BN61" s="165" t="str">
        <f t="shared" si="22"/>
        <v/>
      </c>
      <c r="BO61" s="165" t="str">
        <f t="shared" si="23"/>
        <v/>
      </c>
      <c r="BP61" s="165" t="str">
        <f t="shared" si="24"/>
        <v/>
      </c>
      <c r="BQ61" s="165" t="str">
        <f t="shared" si="25"/>
        <v/>
      </c>
    </row>
    <row r="62" spans="1:69" s="32" customFormat="1" x14ac:dyDescent="0.25">
      <c r="A62" s="446"/>
      <c r="B62" s="447"/>
      <c r="C62" s="448"/>
      <c r="D62" s="448"/>
      <c r="E62" s="64"/>
      <c r="F62" s="64"/>
      <c r="G62" s="447"/>
      <c r="H62" s="449"/>
      <c r="I62" s="449"/>
      <c r="J62" s="448"/>
      <c r="K62" s="448"/>
      <c r="L62" s="64"/>
      <c r="M62" s="64"/>
      <c r="N62" s="447"/>
      <c r="O62" s="445"/>
      <c r="P62" s="445"/>
      <c r="Q62" s="448"/>
      <c r="R62" s="448"/>
      <c r="S62" s="64"/>
      <c r="T62" s="64"/>
      <c r="U62" s="447"/>
      <c r="V62" s="445"/>
      <c r="W62" s="496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W62" s="164" t="str">
        <f t="shared" si="8"/>
        <v/>
      </c>
      <c r="AX62" s="165" t="str">
        <f>IF(F62="","",VLOOKUP(F62,'MNB árfolyam'!A:B,2,0))</f>
        <v/>
      </c>
      <c r="AY62" s="166" t="str">
        <f t="shared" si="9"/>
        <v/>
      </c>
      <c r="AZ62" s="167" t="str">
        <f t="shared" si="10"/>
        <v/>
      </c>
      <c r="BA62" s="168" t="str">
        <f t="shared" si="11"/>
        <v/>
      </c>
      <c r="BB62" s="165" t="str">
        <f>IF(M62="","",VLOOKUP(M62,'MNB árfolyam'!A:B,2,0))</f>
        <v/>
      </c>
      <c r="BC62" s="165" t="str">
        <f t="shared" si="12"/>
        <v/>
      </c>
      <c r="BD62" s="169" t="str">
        <f t="shared" si="13"/>
        <v/>
      </c>
      <c r="BE62" s="168" t="str">
        <f t="shared" si="14"/>
        <v/>
      </c>
      <c r="BF62" s="169" t="str">
        <f>IF(T62="","",VLOOKUP(T62,'MNB árfolyam'!A:B,2,0))</f>
        <v/>
      </c>
      <c r="BG62" s="169" t="str">
        <f t="shared" si="15"/>
        <v/>
      </c>
      <c r="BH62" s="169" t="str">
        <f t="shared" si="16"/>
        <v/>
      </c>
      <c r="BI62" s="169" t="str">
        <f t="shared" si="17"/>
        <v/>
      </c>
      <c r="BJ62" s="165" t="str">
        <f t="shared" si="18"/>
        <v/>
      </c>
      <c r="BK62" s="165" t="str">
        <f t="shared" si="19"/>
        <v/>
      </c>
      <c r="BL62" s="165" t="str">
        <f t="shared" si="20"/>
        <v/>
      </c>
      <c r="BM62" s="165" t="str">
        <f t="shared" si="21"/>
        <v/>
      </c>
      <c r="BN62" s="165" t="str">
        <f t="shared" si="22"/>
        <v/>
      </c>
      <c r="BO62" s="165" t="str">
        <f t="shared" si="23"/>
        <v/>
      </c>
      <c r="BP62" s="165" t="str">
        <f t="shared" si="24"/>
        <v/>
      </c>
      <c r="BQ62" s="165" t="str">
        <f t="shared" si="25"/>
        <v/>
      </c>
    </row>
    <row r="63" spans="1:69" s="32" customFormat="1" x14ac:dyDescent="0.25">
      <c r="A63" s="446"/>
      <c r="B63" s="447"/>
      <c r="C63" s="448"/>
      <c r="D63" s="448"/>
      <c r="E63" s="64"/>
      <c r="F63" s="64"/>
      <c r="G63" s="447"/>
      <c r="H63" s="449"/>
      <c r="I63" s="449"/>
      <c r="J63" s="448"/>
      <c r="K63" s="448"/>
      <c r="L63" s="64"/>
      <c r="M63" s="64"/>
      <c r="N63" s="447"/>
      <c r="O63" s="445"/>
      <c r="P63" s="445"/>
      <c r="Q63" s="448"/>
      <c r="R63" s="448"/>
      <c r="S63" s="64"/>
      <c r="T63" s="64"/>
      <c r="U63" s="447"/>
      <c r="V63" s="445"/>
      <c r="W63" s="496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W63" s="164" t="str">
        <f t="shared" si="8"/>
        <v/>
      </c>
      <c r="AX63" s="165" t="str">
        <f>IF(F63="","",VLOOKUP(F63,'MNB árfolyam'!A:B,2,0))</f>
        <v/>
      </c>
      <c r="AY63" s="166" t="str">
        <f t="shared" si="9"/>
        <v/>
      </c>
      <c r="AZ63" s="167" t="str">
        <f t="shared" si="10"/>
        <v/>
      </c>
      <c r="BA63" s="168" t="str">
        <f t="shared" si="11"/>
        <v/>
      </c>
      <c r="BB63" s="165" t="str">
        <f>IF(M63="","",VLOOKUP(M63,'MNB árfolyam'!A:B,2,0))</f>
        <v/>
      </c>
      <c r="BC63" s="165" t="str">
        <f t="shared" si="12"/>
        <v/>
      </c>
      <c r="BD63" s="169" t="str">
        <f t="shared" si="13"/>
        <v/>
      </c>
      <c r="BE63" s="168" t="str">
        <f t="shared" si="14"/>
        <v/>
      </c>
      <c r="BF63" s="169" t="str">
        <f>IF(T63="","",VLOOKUP(T63,'MNB árfolyam'!A:B,2,0))</f>
        <v/>
      </c>
      <c r="BG63" s="169" t="str">
        <f t="shared" si="15"/>
        <v/>
      </c>
      <c r="BH63" s="169" t="str">
        <f t="shared" si="16"/>
        <v/>
      </c>
      <c r="BI63" s="169" t="str">
        <f t="shared" si="17"/>
        <v/>
      </c>
      <c r="BJ63" s="165" t="str">
        <f t="shared" si="18"/>
        <v/>
      </c>
      <c r="BK63" s="165" t="str">
        <f t="shared" si="19"/>
        <v/>
      </c>
      <c r="BL63" s="165" t="str">
        <f t="shared" si="20"/>
        <v/>
      </c>
      <c r="BM63" s="165" t="str">
        <f t="shared" si="21"/>
        <v/>
      </c>
      <c r="BN63" s="165" t="str">
        <f t="shared" si="22"/>
        <v/>
      </c>
      <c r="BO63" s="165" t="str">
        <f t="shared" si="23"/>
        <v/>
      </c>
      <c r="BP63" s="165" t="str">
        <f t="shared" si="24"/>
        <v/>
      </c>
      <c r="BQ63" s="165" t="str">
        <f t="shared" si="25"/>
        <v/>
      </c>
    </row>
    <row r="64" spans="1:69" s="32" customFormat="1" x14ac:dyDescent="0.25">
      <c r="A64" s="446"/>
      <c r="B64" s="447"/>
      <c r="C64" s="448"/>
      <c r="D64" s="448"/>
      <c r="E64" s="64"/>
      <c r="F64" s="64"/>
      <c r="G64" s="447"/>
      <c r="H64" s="449"/>
      <c r="I64" s="449"/>
      <c r="J64" s="448"/>
      <c r="K64" s="448"/>
      <c r="L64" s="64"/>
      <c r="M64" s="64"/>
      <c r="N64" s="447"/>
      <c r="O64" s="445"/>
      <c r="P64" s="445"/>
      <c r="Q64" s="448"/>
      <c r="R64" s="448"/>
      <c r="S64" s="64"/>
      <c r="T64" s="64"/>
      <c r="U64" s="447"/>
      <c r="V64" s="445"/>
      <c r="W64" s="496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W64" s="164" t="str">
        <f t="shared" si="8"/>
        <v/>
      </c>
      <c r="AX64" s="165" t="str">
        <f>IF(F64="","",VLOOKUP(F64,'MNB árfolyam'!A:B,2,0))</f>
        <v/>
      </c>
      <c r="AY64" s="166" t="str">
        <f t="shared" si="9"/>
        <v/>
      </c>
      <c r="AZ64" s="167" t="str">
        <f t="shared" si="10"/>
        <v/>
      </c>
      <c r="BA64" s="168" t="str">
        <f t="shared" si="11"/>
        <v/>
      </c>
      <c r="BB64" s="165" t="str">
        <f>IF(M64="","",VLOOKUP(M64,'MNB árfolyam'!A:B,2,0))</f>
        <v/>
      </c>
      <c r="BC64" s="165" t="str">
        <f t="shared" si="12"/>
        <v/>
      </c>
      <c r="BD64" s="169" t="str">
        <f t="shared" si="13"/>
        <v/>
      </c>
      <c r="BE64" s="168" t="str">
        <f t="shared" si="14"/>
        <v/>
      </c>
      <c r="BF64" s="169" t="str">
        <f>IF(T64="","",VLOOKUP(T64,'MNB árfolyam'!A:B,2,0))</f>
        <v/>
      </c>
      <c r="BG64" s="169" t="str">
        <f t="shared" si="15"/>
        <v/>
      </c>
      <c r="BH64" s="169" t="str">
        <f t="shared" si="16"/>
        <v/>
      </c>
      <c r="BI64" s="169" t="str">
        <f t="shared" si="17"/>
        <v/>
      </c>
      <c r="BJ64" s="165" t="str">
        <f t="shared" si="18"/>
        <v/>
      </c>
      <c r="BK64" s="165" t="str">
        <f t="shared" si="19"/>
        <v/>
      </c>
      <c r="BL64" s="165" t="str">
        <f t="shared" si="20"/>
        <v/>
      </c>
      <c r="BM64" s="165" t="str">
        <f t="shared" si="21"/>
        <v/>
      </c>
      <c r="BN64" s="165" t="str">
        <f t="shared" si="22"/>
        <v/>
      </c>
      <c r="BO64" s="165" t="str">
        <f t="shared" si="23"/>
        <v/>
      </c>
      <c r="BP64" s="165" t="str">
        <f t="shared" si="24"/>
        <v/>
      </c>
      <c r="BQ64" s="165" t="str">
        <f t="shared" si="25"/>
        <v/>
      </c>
    </row>
    <row r="65" spans="1:69" s="32" customFormat="1" x14ac:dyDescent="0.25">
      <c r="A65" s="446"/>
      <c r="B65" s="447"/>
      <c r="C65" s="448"/>
      <c r="D65" s="448"/>
      <c r="E65" s="64"/>
      <c r="F65" s="64"/>
      <c r="G65" s="447"/>
      <c r="H65" s="449"/>
      <c r="I65" s="449"/>
      <c r="J65" s="448"/>
      <c r="K65" s="448"/>
      <c r="L65" s="64"/>
      <c r="M65" s="64"/>
      <c r="N65" s="447"/>
      <c r="O65" s="445"/>
      <c r="P65" s="445"/>
      <c r="Q65" s="448"/>
      <c r="R65" s="448"/>
      <c r="S65" s="64"/>
      <c r="T65" s="64"/>
      <c r="U65" s="447"/>
      <c r="V65" s="445"/>
      <c r="W65" s="496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W65" s="164" t="str">
        <f t="shared" si="8"/>
        <v/>
      </c>
      <c r="AX65" s="165" t="str">
        <f>IF(F65="","",VLOOKUP(F65,'MNB árfolyam'!A:B,2,0))</f>
        <v/>
      </c>
      <c r="AY65" s="166" t="str">
        <f t="shared" si="9"/>
        <v/>
      </c>
      <c r="AZ65" s="167" t="str">
        <f t="shared" si="10"/>
        <v/>
      </c>
      <c r="BA65" s="168" t="str">
        <f t="shared" si="11"/>
        <v/>
      </c>
      <c r="BB65" s="165" t="str">
        <f>IF(M65="","",VLOOKUP(M65,'MNB árfolyam'!A:B,2,0))</f>
        <v/>
      </c>
      <c r="BC65" s="165" t="str">
        <f t="shared" si="12"/>
        <v/>
      </c>
      <c r="BD65" s="169" t="str">
        <f t="shared" si="13"/>
        <v/>
      </c>
      <c r="BE65" s="168" t="str">
        <f t="shared" si="14"/>
        <v/>
      </c>
      <c r="BF65" s="169" t="str">
        <f>IF(T65="","",VLOOKUP(T65,'MNB árfolyam'!A:B,2,0))</f>
        <v/>
      </c>
      <c r="BG65" s="169" t="str">
        <f t="shared" si="15"/>
        <v/>
      </c>
      <c r="BH65" s="169" t="str">
        <f t="shared" si="16"/>
        <v/>
      </c>
      <c r="BI65" s="169" t="str">
        <f t="shared" si="17"/>
        <v/>
      </c>
      <c r="BJ65" s="165" t="str">
        <f t="shared" si="18"/>
        <v/>
      </c>
      <c r="BK65" s="165" t="str">
        <f t="shared" si="19"/>
        <v/>
      </c>
      <c r="BL65" s="165" t="str">
        <f t="shared" si="20"/>
        <v/>
      </c>
      <c r="BM65" s="165" t="str">
        <f t="shared" si="21"/>
        <v/>
      </c>
      <c r="BN65" s="165" t="str">
        <f t="shared" si="22"/>
        <v/>
      </c>
      <c r="BO65" s="165" t="str">
        <f t="shared" si="23"/>
        <v/>
      </c>
      <c r="BP65" s="165" t="str">
        <f t="shared" si="24"/>
        <v/>
      </c>
      <c r="BQ65" s="165" t="str">
        <f t="shared" si="25"/>
        <v/>
      </c>
    </row>
    <row r="66" spans="1:69" s="32" customFormat="1" x14ac:dyDescent="0.25">
      <c r="A66" s="446"/>
      <c r="B66" s="447"/>
      <c r="C66" s="448"/>
      <c r="D66" s="448"/>
      <c r="E66" s="64"/>
      <c r="F66" s="64"/>
      <c r="G66" s="447"/>
      <c r="H66" s="449"/>
      <c r="I66" s="449"/>
      <c r="J66" s="448"/>
      <c r="K66" s="448"/>
      <c r="L66" s="64"/>
      <c r="M66" s="64"/>
      <c r="N66" s="447"/>
      <c r="O66" s="445"/>
      <c r="P66" s="445"/>
      <c r="Q66" s="448"/>
      <c r="R66" s="448"/>
      <c r="S66" s="64"/>
      <c r="T66" s="64"/>
      <c r="U66" s="447"/>
      <c r="V66" s="445"/>
      <c r="W66" s="496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W66" s="164" t="str">
        <f t="shared" si="8"/>
        <v/>
      </c>
      <c r="AX66" s="165" t="str">
        <f>IF(F66="","",VLOOKUP(F66,'MNB árfolyam'!A:B,2,0))</f>
        <v/>
      </c>
      <c r="AY66" s="166" t="str">
        <f t="shared" si="9"/>
        <v/>
      </c>
      <c r="AZ66" s="167" t="str">
        <f t="shared" si="10"/>
        <v/>
      </c>
      <c r="BA66" s="168" t="str">
        <f t="shared" si="11"/>
        <v/>
      </c>
      <c r="BB66" s="165" t="str">
        <f>IF(M66="","",VLOOKUP(M66,'MNB árfolyam'!A:B,2,0))</f>
        <v/>
      </c>
      <c r="BC66" s="165" t="str">
        <f t="shared" si="12"/>
        <v/>
      </c>
      <c r="BD66" s="169" t="str">
        <f t="shared" si="13"/>
        <v/>
      </c>
      <c r="BE66" s="168" t="str">
        <f t="shared" si="14"/>
        <v/>
      </c>
      <c r="BF66" s="169" t="str">
        <f>IF(T66="","",VLOOKUP(T66,'MNB árfolyam'!A:B,2,0))</f>
        <v/>
      </c>
      <c r="BG66" s="169" t="str">
        <f t="shared" si="15"/>
        <v/>
      </c>
      <c r="BH66" s="169" t="str">
        <f t="shared" si="16"/>
        <v/>
      </c>
      <c r="BI66" s="169" t="str">
        <f t="shared" si="17"/>
        <v/>
      </c>
      <c r="BJ66" s="165" t="str">
        <f t="shared" si="18"/>
        <v/>
      </c>
      <c r="BK66" s="165" t="str">
        <f t="shared" si="19"/>
        <v/>
      </c>
      <c r="BL66" s="165" t="str">
        <f t="shared" si="20"/>
        <v/>
      </c>
      <c r="BM66" s="165" t="str">
        <f t="shared" si="21"/>
        <v/>
      </c>
      <c r="BN66" s="165" t="str">
        <f t="shared" si="22"/>
        <v/>
      </c>
      <c r="BO66" s="165" t="str">
        <f t="shared" si="23"/>
        <v/>
      </c>
      <c r="BP66" s="165" t="str">
        <f t="shared" si="24"/>
        <v/>
      </c>
      <c r="BQ66" s="165" t="str">
        <f t="shared" si="25"/>
        <v/>
      </c>
    </row>
    <row r="67" spans="1:69" s="32" customFormat="1" x14ac:dyDescent="0.25">
      <c r="A67" s="446"/>
      <c r="B67" s="447"/>
      <c r="C67" s="448"/>
      <c r="D67" s="448"/>
      <c r="E67" s="64"/>
      <c r="F67" s="64"/>
      <c r="G67" s="447"/>
      <c r="H67" s="449"/>
      <c r="I67" s="449"/>
      <c r="J67" s="448"/>
      <c r="K67" s="448"/>
      <c r="L67" s="64"/>
      <c r="M67" s="64"/>
      <c r="N67" s="447"/>
      <c r="O67" s="445"/>
      <c r="P67" s="445"/>
      <c r="Q67" s="448"/>
      <c r="R67" s="448"/>
      <c r="S67" s="64"/>
      <c r="T67" s="64"/>
      <c r="U67" s="447"/>
      <c r="V67" s="445"/>
      <c r="W67" s="496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W67" s="164" t="str">
        <f t="shared" si="8"/>
        <v/>
      </c>
      <c r="AX67" s="165" t="str">
        <f>IF(F67="","",VLOOKUP(F67,'MNB árfolyam'!A:B,2,0))</f>
        <v/>
      </c>
      <c r="AY67" s="166" t="str">
        <f t="shared" si="9"/>
        <v/>
      </c>
      <c r="AZ67" s="167" t="str">
        <f t="shared" si="10"/>
        <v/>
      </c>
      <c r="BA67" s="168" t="str">
        <f t="shared" si="11"/>
        <v/>
      </c>
      <c r="BB67" s="165" t="str">
        <f>IF(M67="","",VLOOKUP(M67,'MNB árfolyam'!A:B,2,0))</f>
        <v/>
      </c>
      <c r="BC67" s="165" t="str">
        <f t="shared" si="12"/>
        <v/>
      </c>
      <c r="BD67" s="169" t="str">
        <f t="shared" si="13"/>
        <v/>
      </c>
      <c r="BE67" s="168" t="str">
        <f t="shared" si="14"/>
        <v/>
      </c>
      <c r="BF67" s="169" t="str">
        <f>IF(T67="","",VLOOKUP(T67,'MNB árfolyam'!A:B,2,0))</f>
        <v/>
      </c>
      <c r="BG67" s="169" t="str">
        <f t="shared" si="15"/>
        <v/>
      </c>
      <c r="BH67" s="169" t="str">
        <f t="shared" si="16"/>
        <v/>
      </c>
      <c r="BI67" s="169" t="str">
        <f t="shared" si="17"/>
        <v/>
      </c>
      <c r="BJ67" s="165" t="str">
        <f t="shared" si="18"/>
        <v/>
      </c>
      <c r="BK67" s="165" t="str">
        <f t="shared" si="19"/>
        <v/>
      </c>
      <c r="BL67" s="165" t="str">
        <f t="shared" si="20"/>
        <v/>
      </c>
      <c r="BM67" s="165" t="str">
        <f t="shared" si="21"/>
        <v/>
      </c>
      <c r="BN67" s="165" t="str">
        <f t="shared" si="22"/>
        <v/>
      </c>
      <c r="BO67" s="165" t="str">
        <f t="shared" si="23"/>
        <v/>
      </c>
      <c r="BP67" s="165" t="str">
        <f t="shared" si="24"/>
        <v/>
      </c>
      <c r="BQ67" s="165" t="str">
        <f t="shared" si="25"/>
        <v/>
      </c>
    </row>
    <row r="68" spans="1:69" s="32" customFormat="1" x14ac:dyDescent="0.25">
      <c r="A68" s="446"/>
      <c r="B68" s="447"/>
      <c r="C68" s="448"/>
      <c r="D68" s="448"/>
      <c r="E68" s="64"/>
      <c r="F68" s="64"/>
      <c r="G68" s="447"/>
      <c r="H68" s="449"/>
      <c r="I68" s="449"/>
      <c r="J68" s="448"/>
      <c r="K68" s="448"/>
      <c r="L68" s="64"/>
      <c r="M68" s="64"/>
      <c r="N68" s="447"/>
      <c r="O68" s="445"/>
      <c r="P68" s="445"/>
      <c r="Q68" s="448"/>
      <c r="R68" s="448"/>
      <c r="S68" s="64"/>
      <c r="T68" s="64"/>
      <c r="U68" s="447"/>
      <c r="V68" s="445"/>
      <c r="W68" s="496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W68" s="164" t="str">
        <f t="shared" si="8"/>
        <v/>
      </c>
      <c r="AX68" s="165" t="str">
        <f>IF(F68="","",VLOOKUP(F68,'MNB árfolyam'!A:B,2,0))</f>
        <v/>
      </c>
      <c r="AY68" s="166" t="str">
        <f t="shared" si="9"/>
        <v/>
      </c>
      <c r="AZ68" s="167" t="str">
        <f t="shared" si="10"/>
        <v/>
      </c>
      <c r="BA68" s="168" t="str">
        <f t="shared" si="11"/>
        <v/>
      </c>
      <c r="BB68" s="165" t="str">
        <f>IF(M68="","",VLOOKUP(M68,'MNB árfolyam'!A:B,2,0))</f>
        <v/>
      </c>
      <c r="BC68" s="165" t="str">
        <f t="shared" si="12"/>
        <v/>
      </c>
      <c r="BD68" s="169" t="str">
        <f t="shared" si="13"/>
        <v/>
      </c>
      <c r="BE68" s="168" t="str">
        <f t="shared" si="14"/>
        <v/>
      </c>
      <c r="BF68" s="169" t="str">
        <f>IF(T68="","",VLOOKUP(T68,'MNB árfolyam'!A:B,2,0))</f>
        <v/>
      </c>
      <c r="BG68" s="169" t="str">
        <f t="shared" si="15"/>
        <v/>
      </c>
      <c r="BH68" s="169" t="str">
        <f t="shared" si="16"/>
        <v/>
      </c>
      <c r="BI68" s="169" t="str">
        <f t="shared" si="17"/>
        <v/>
      </c>
      <c r="BJ68" s="165" t="str">
        <f t="shared" si="18"/>
        <v/>
      </c>
      <c r="BK68" s="165" t="str">
        <f t="shared" si="19"/>
        <v/>
      </c>
      <c r="BL68" s="165" t="str">
        <f t="shared" si="20"/>
        <v/>
      </c>
      <c r="BM68" s="165" t="str">
        <f t="shared" si="21"/>
        <v/>
      </c>
      <c r="BN68" s="165" t="str">
        <f t="shared" si="22"/>
        <v/>
      </c>
      <c r="BO68" s="165" t="str">
        <f t="shared" si="23"/>
        <v/>
      </c>
      <c r="BP68" s="165" t="str">
        <f t="shared" si="24"/>
        <v/>
      </c>
      <c r="BQ68" s="165" t="str">
        <f t="shared" si="25"/>
        <v/>
      </c>
    </row>
    <row r="69" spans="1:69" s="32" customFormat="1" x14ac:dyDescent="0.25">
      <c r="A69" s="446"/>
      <c r="B69" s="447"/>
      <c r="C69" s="448"/>
      <c r="D69" s="448"/>
      <c r="E69" s="64"/>
      <c r="F69" s="64"/>
      <c r="G69" s="447"/>
      <c r="H69" s="449"/>
      <c r="I69" s="449"/>
      <c r="J69" s="448"/>
      <c r="K69" s="448"/>
      <c r="L69" s="64"/>
      <c r="M69" s="64"/>
      <c r="N69" s="447"/>
      <c r="O69" s="445"/>
      <c r="P69" s="445"/>
      <c r="Q69" s="448"/>
      <c r="R69" s="448"/>
      <c r="S69" s="64"/>
      <c r="T69" s="64"/>
      <c r="U69" s="447"/>
      <c r="V69" s="445"/>
      <c r="W69" s="496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W69" s="164" t="str">
        <f t="shared" si="8"/>
        <v/>
      </c>
      <c r="AX69" s="165" t="str">
        <f>IF(F69="","",VLOOKUP(F69,'MNB árfolyam'!A:B,2,0))</f>
        <v/>
      </c>
      <c r="AY69" s="166" t="str">
        <f t="shared" si="9"/>
        <v/>
      </c>
      <c r="AZ69" s="167" t="str">
        <f t="shared" si="10"/>
        <v/>
      </c>
      <c r="BA69" s="168" t="str">
        <f t="shared" si="11"/>
        <v/>
      </c>
      <c r="BB69" s="165" t="str">
        <f>IF(M69="","",VLOOKUP(M69,'MNB árfolyam'!A:B,2,0))</f>
        <v/>
      </c>
      <c r="BC69" s="165" t="str">
        <f t="shared" si="12"/>
        <v/>
      </c>
      <c r="BD69" s="169" t="str">
        <f t="shared" si="13"/>
        <v/>
      </c>
      <c r="BE69" s="168" t="str">
        <f t="shared" si="14"/>
        <v/>
      </c>
      <c r="BF69" s="169" t="str">
        <f>IF(T69="","",VLOOKUP(T69,'MNB árfolyam'!A:B,2,0))</f>
        <v/>
      </c>
      <c r="BG69" s="169" t="str">
        <f t="shared" si="15"/>
        <v/>
      </c>
      <c r="BH69" s="169" t="str">
        <f t="shared" si="16"/>
        <v/>
      </c>
      <c r="BI69" s="169" t="str">
        <f t="shared" si="17"/>
        <v/>
      </c>
      <c r="BJ69" s="165" t="str">
        <f t="shared" si="18"/>
        <v/>
      </c>
      <c r="BK69" s="165" t="str">
        <f t="shared" si="19"/>
        <v/>
      </c>
      <c r="BL69" s="165" t="str">
        <f t="shared" si="20"/>
        <v/>
      </c>
      <c r="BM69" s="165" t="str">
        <f t="shared" si="21"/>
        <v/>
      </c>
      <c r="BN69" s="165" t="str">
        <f t="shared" si="22"/>
        <v/>
      </c>
      <c r="BO69" s="165" t="str">
        <f t="shared" si="23"/>
        <v/>
      </c>
      <c r="BP69" s="165" t="str">
        <f t="shared" si="24"/>
        <v/>
      </c>
      <c r="BQ69" s="165" t="str">
        <f t="shared" si="25"/>
        <v/>
      </c>
    </row>
    <row r="70" spans="1:69" s="32" customFormat="1" x14ac:dyDescent="0.25">
      <c r="A70" s="446"/>
      <c r="B70" s="447"/>
      <c r="C70" s="448"/>
      <c r="D70" s="448"/>
      <c r="E70" s="64"/>
      <c r="F70" s="64"/>
      <c r="G70" s="447"/>
      <c r="H70" s="449"/>
      <c r="I70" s="449"/>
      <c r="J70" s="448"/>
      <c r="K70" s="448"/>
      <c r="L70" s="64"/>
      <c r="M70" s="64"/>
      <c r="N70" s="447"/>
      <c r="O70" s="445"/>
      <c r="P70" s="445"/>
      <c r="Q70" s="448"/>
      <c r="R70" s="448"/>
      <c r="S70" s="64"/>
      <c r="T70" s="64"/>
      <c r="U70" s="447"/>
      <c r="V70" s="445"/>
      <c r="W70" s="496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W70" s="164" t="str">
        <f t="shared" si="8"/>
        <v/>
      </c>
      <c r="AX70" s="165" t="str">
        <f>IF(F70="","",VLOOKUP(F70,'MNB árfolyam'!A:B,2,0))</f>
        <v/>
      </c>
      <c r="AY70" s="166" t="str">
        <f t="shared" si="9"/>
        <v/>
      </c>
      <c r="AZ70" s="167" t="str">
        <f t="shared" si="10"/>
        <v/>
      </c>
      <c r="BA70" s="168" t="str">
        <f t="shared" si="11"/>
        <v/>
      </c>
      <c r="BB70" s="165" t="str">
        <f>IF(M70="","",VLOOKUP(M70,'MNB árfolyam'!A:B,2,0))</f>
        <v/>
      </c>
      <c r="BC70" s="165" t="str">
        <f t="shared" si="12"/>
        <v/>
      </c>
      <c r="BD70" s="169" t="str">
        <f t="shared" si="13"/>
        <v/>
      </c>
      <c r="BE70" s="168" t="str">
        <f t="shared" si="14"/>
        <v/>
      </c>
      <c r="BF70" s="169" t="str">
        <f>IF(T70="","",VLOOKUP(T70,'MNB árfolyam'!A:B,2,0))</f>
        <v/>
      </c>
      <c r="BG70" s="169" t="str">
        <f t="shared" si="15"/>
        <v/>
      </c>
      <c r="BH70" s="169" t="str">
        <f t="shared" si="16"/>
        <v/>
      </c>
      <c r="BI70" s="169" t="str">
        <f t="shared" si="17"/>
        <v/>
      </c>
      <c r="BJ70" s="165" t="str">
        <f t="shared" si="18"/>
        <v/>
      </c>
      <c r="BK70" s="165" t="str">
        <f t="shared" si="19"/>
        <v/>
      </c>
      <c r="BL70" s="165" t="str">
        <f t="shared" si="20"/>
        <v/>
      </c>
      <c r="BM70" s="165" t="str">
        <f t="shared" si="21"/>
        <v/>
      </c>
      <c r="BN70" s="165" t="str">
        <f t="shared" si="22"/>
        <v/>
      </c>
      <c r="BO70" s="165" t="str">
        <f t="shared" si="23"/>
        <v/>
      </c>
      <c r="BP70" s="165" t="str">
        <f t="shared" si="24"/>
        <v/>
      </c>
      <c r="BQ70" s="165" t="str">
        <f t="shared" si="25"/>
        <v/>
      </c>
    </row>
    <row r="71" spans="1:69" s="32" customFormat="1" x14ac:dyDescent="0.25">
      <c r="A71" s="446"/>
      <c r="B71" s="447"/>
      <c r="C71" s="448"/>
      <c r="D71" s="448"/>
      <c r="E71" s="64"/>
      <c r="F71" s="64"/>
      <c r="G71" s="447"/>
      <c r="H71" s="449"/>
      <c r="I71" s="449"/>
      <c r="J71" s="448"/>
      <c r="K71" s="448"/>
      <c r="L71" s="64"/>
      <c r="M71" s="64"/>
      <c r="N71" s="447"/>
      <c r="O71" s="445"/>
      <c r="P71" s="445"/>
      <c r="Q71" s="448"/>
      <c r="R71" s="448"/>
      <c r="S71" s="64"/>
      <c r="T71" s="64"/>
      <c r="U71" s="447"/>
      <c r="V71" s="445"/>
      <c r="W71" s="496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W71" s="164" t="str">
        <f t="shared" si="8"/>
        <v/>
      </c>
      <c r="AX71" s="165" t="str">
        <f>IF(F71="","",VLOOKUP(F71,'MNB árfolyam'!A:B,2,0))</f>
        <v/>
      </c>
      <c r="AY71" s="166" t="str">
        <f t="shared" si="9"/>
        <v/>
      </c>
      <c r="AZ71" s="167" t="str">
        <f t="shared" si="10"/>
        <v/>
      </c>
      <c r="BA71" s="168" t="str">
        <f t="shared" si="11"/>
        <v/>
      </c>
      <c r="BB71" s="165" t="str">
        <f>IF(M71="","",VLOOKUP(M71,'MNB árfolyam'!A:B,2,0))</f>
        <v/>
      </c>
      <c r="BC71" s="165" t="str">
        <f t="shared" si="12"/>
        <v/>
      </c>
      <c r="BD71" s="169" t="str">
        <f t="shared" si="13"/>
        <v/>
      </c>
      <c r="BE71" s="168" t="str">
        <f t="shared" si="14"/>
        <v/>
      </c>
      <c r="BF71" s="169" t="str">
        <f>IF(T71="","",VLOOKUP(T71,'MNB árfolyam'!A:B,2,0))</f>
        <v/>
      </c>
      <c r="BG71" s="169" t="str">
        <f t="shared" si="15"/>
        <v/>
      </c>
      <c r="BH71" s="169" t="str">
        <f t="shared" si="16"/>
        <v/>
      </c>
      <c r="BI71" s="169" t="str">
        <f t="shared" si="17"/>
        <v/>
      </c>
      <c r="BJ71" s="165" t="str">
        <f t="shared" si="18"/>
        <v/>
      </c>
      <c r="BK71" s="165" t="str">
        <f t="shared" si="19"/>
        <v/>
      </c>
      <c r="BL71" s="165" t="str">
        <f t="shared" si="20"/>
        <v/>
      </c>
      <c r="BM71" s="165" t="str">
        <f t="shared" si="21"/>
        <v/>
      </c>
      <c r="BN71" s="165" t="str">
        <f t="shared" si="22"/>
        <v/>
      </c>
      <c r="BO71" s="165" t="str">
        <f t="shared" si="23"/>
        <v/>
      </c>
      <c r="BP71" s="165" t="str">
        <f t="shared" si="24"/>
        <v/>
      </c>
      <c r="BQ71" s="165" t="str">
        <f t="shared" si="25"/>
        <v/>
      </c>
    </row>
    <row r="72" spans="1:69" s="32" customFormat="1" x14ac:dyDescent="0.25">
      <c r="A72" s="446"/>
      <c r="B72" s="447"/>
      <c r="C72" s="448"/>
      <c r="D72" s="448"/>
      <c r="E72" s="64"/>
      <c r="F72" s="64"/>
      <c r="G72" s="447"/>
      <c r="H72" s="449"/>
      <c r="I72" s="449"/>
      <c r="J72" s="448"/>
      <c r="K72" s="448"/>
      <c r="L72" s="64"/>
      <c r="M72" s="64"/>
      <c r="N72" s="447"/>
      <c r="O72" s="445"/>
      <c r="P72" s="445"/>
      <c r="Q72" s="448"/>
      <c r="R72" s="448"/>
      <c r="S72" s="64"/>
      <c r="T72" s="64"/>
      <c r="U72" s="447"/>
      <c r="V72" s="445"/>
      <c r="W72" s="496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W72" s="164" t="str">
        <f t="shared" si="8"/>
        <v/>
      </c>
      <c r="AX72" s="165" t="str">
        <f>IF(F72="","",VLOOKUP(F72,'MNB árfolyam'!A:B,2,0))</f>
        <v/>
      </c>
      <c r="AY72" s="166" t="str">
        <f t="shared" si="9"/>
        <v/>
      </c>
      <c r="AZ72" s="167" t="str">
        <f t="shared" si="10"/>
        <v/>
      </c>
      <c r="BA72" s="168" t="str">
        <f t="shared" si="11"/>
        <v/>
      </c>
      <c r="BB72" s="165" t="str">
        <f>IF(M72="","",VLOOKUP(M72,'MNB árfolyam'!A:B,2,0))</f>
        <v/>
      </c>
      <c r="BC72" s="165" t="str">
        <f t="shared" si="12"/>
        <v/>
      </c>
      <c r="BD72" s="169" t="str">
        <f t="shared" si="13"/>
        <v/>
      </c>
      <c r="BE72" s="168" t="str">
        <f t="shared" si="14"/>
        <v/>
      </c>
      <c r="BF72" s="169" t="str">
        <f>IF(T72="","",VLOOKUP(T72,'MNB árfolyam'!A:B,2,0))</f>
        <v/>
      </c>
      <c r="BG72" s="169" t="str">
        <f t="shared" si="15"/>
        <v/>
      </c>
      <c r="BH72" s="169" t="str">
        <f t="shared" si="16"/>
        <v/>
      </c>
      <c r="BI72" s="169" t="str">
        <f t="shared" si="17"/>
        <v/>
      </c>
      <c r="BJ72" s="165" t="str">
        <f t="shared" si="18"/>
        <v/>
      </c>
      <c r="BK72" s="165" t="str">
        <f t="shared" si="19"/>
        <v/>
      </c>
      <c r="BL72" s="165" t="str">
        <f t="shared" si="20"/>
        <v/>
      </c>
      <c r="BM72" s="165" t="str">
        <f t="shared" si="21"/>
        <v/>
      </c>
      <c r="BN72" s="165" t="str">
        <f t="shared" si="22"/>
        <v/>
      </c>
      <c r="BO72" s="165" t="str">
        <f t="shared" si="23"/>
        <v/>
      </c>
      <c r="BP72" s="165" t="str">
        <f t="shared" si="24"/>
        <v/>
      </c>
      <c r="BQ72" s="165" t="str">
        <f t="shared" si="25"/>
        <v/>
      </c>
    </row>
    <row r="73" spans="1:69" s="32" customFormat="1" x14ac:dyDescent="0.25">
      <c r="A73" s="446"/>
      <c r="B73" s="447"/>
      <c r="C73" s="448"/>
      <c r="D73" s="448"/>
      <c r="E73" s="64"/>
      <c r="F73" s="64"/>
      <c r="G73" s="447"/>
      <c r="H73" s="449"/>
      <c r="I73" s="449"/>
      <c r="J73" s="448"/>
      <c r="K73" s="448"/>
      <c r="L73" s="64"/>
      <c r="M73" s="64"/>
      <c r="N73" s="447"/>
      <c r="O73" s="445"/>
      <c r="P73" s="445"/>
      <c r="Q73" s="448"/>
      <c r="R73" s="448"/>
      <c r="S73" s="64"/>
      <c r="T73" s="64"/>
      <c r="U73" s="447"/>
      <c r="V73" s="445"/>
      <c r="W73" s="496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W73" s="164" t="str">
        <f t="shared" si="8"/>
        <v/>
      </c>
      <c r="AX73" s="165" t="str">
        <f>IF(F73="","",VLOOKUP(F73,'MNB árfolyam'!A:B,2,0))</f>
        <v/>
      </c>
      <c r="AY73" s="166" t="str">
        <f t="shared" si="9"/>
        <v/>
      </c>
      <c r="AZ73" s="167" t="str">
        <f t="shared" si="10"/>
        <v/>
      </c>
      <c r="BA73" s="168" t="str">
        <f t="shared" si="11"/>
        <v/>
      </c>
      <c r="BB73" s="165" t="str">
        <f>IF(M73="","",VLOOKUP(M73,'MNB árfolyam'!A:B,2,0))</f>
        <v/>
      </c>
      <c r="BC73" s="165" t="str">
        <f t="shared" si="12"/>
        <v/>
      </c>
      <c r="BD73" s="169" t="str">
        <f t="shared" si="13"/>
        <v/>
      </c>
      <c r="BE73" s="168" t="str">
        <f t="shared" si="14"/>
        <v/>
      </c>
      <c r="BF73" s="169" t="str">
        <f>IF(T73="","",VLOOKUP(T73,'MNB árfolyam'!A:B,2,0))</f>
        <v/>
      </c>
      <c r="BG73" s="169" t="str">
        <f t="shared" si="15"/>
        <v/>
      </c>
      <c r="BH73" s="169" t="str">
        <f t="shared" si="16"/>
        <v/>
      </c>
      <c r="BI73" s="169" t="str">
        <f t="shared" si="17"/>
        <v/>
      </c>
      <c r="BJ73" s="165" t="str">
        <f t="shared" si="18"/>
        <v/>
      </c>
      <c r="BK73" s="165" t="str">
        <f t="shared" si="19"/>
        <v/>
      </c>
      <c r="BL73" s="165" t="str">
        <f t="shared" si="20"/>
        <v/>
      </c>
      <c r="BM73" s="165" t="str">
        <f t="shared" si="21"/>
        <v/>
      </c>
      <c r="BN73" s="165" t="str">
        <f t="shared" si="22"/>
        <v/>
      </c>
      <c r="BO73" s="165" t="str">
        <f t="shared" si="23"/>
        <v/>
      </c>
      <c r="BP73" s="165" t="str">
        <f t="shared" si="24"/>
        <v/>
      </c>
      <c r="BQ73" s="165" t="str">
        <f t="shared" si="25"/>
        <v/>
      </c>
    </row>
    <row r="74" spans="1:69" s="32" customFormat="1" x14ac:dyDescent="0.25">
      <c r="A74" s="446"/>
      <c r="B74" s="447"/>
      <c r="C74" s="448"/>
      <c r="D74" s="448"/>
      <c r="E74" s="64"/>
      <c r="F74" s="64"/>
      <c r="G74" s="447"/>
      <c r="H74" s="449"/>
      <c r="I74" s="449"/>
      <c r="J74" s="448"/>
      <c r="K74" s="448"/>
      <c r="L74" s="64"/>
      <c r="M74" s="64"/>
      <c r="N74" s="447"/>
      <c r="O74" s="445"/>
      <c r="P74" s="445"/>
      <c r="Q74" s="448"/>
      <c r="R74" s="448"/>
      <c r="S74" s="64"/>
      <c r="T74" s="64"/>
      <c r="U74" s="447"/>
      <c r="V74" s="445"/>
      <c r="W74" s="496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W74" s="164" t="str">
        <f t="shared" si="8"/>
        <v/>
      </c>
      <c r="AX74" s="165" t="str">
        <f>IF(F74="","",VLOOKUP(F74,'MNB árfolyam'!A:B,2,0))</f>
        <v/>
      </c>
      <c r="AY74" s="166" t="str">
        <f t="shared" si="9"/>
        <v/>
      </c>
      <c r="AZ74" s="167" t="str">
        <f t="shared" si="10"/>
        <v/>
      </c>
      <c r="BA74" s="168" t="str">
        <f t="shared" si="11"/>
        <v/>
      </c>
      <c r="BB74" s="165" t="str">
        <f>IF(M74="","",VLOOKUP(M74,'MNB árfolyam'!A:B,2,0))</f>
        <v/>
      </c>
      <c r="BC74" s="165" t="str">
        <f t="shared" si="12"/>
        <v/>
      </c>
      <c r="BD74" s="169" t="str">
        <f t="shared" si="13"/>
        <v/>
      </c>
      <c r="BE74" s="168" t="str">
        <f t="shared" si="14"/>
        <v/>
      </c>
      <c r="BF74" s="169" t="str">
        <f>IF(T74="","",VLOOKUP(T74,'MNB árfolyam'!A:B,2,0))</f>
        <v/>
      </c>
      <c r="BG74" s="169" t="str">
        <f t="shared" si="15"/>
        <v/>
      </c>
      <c r="BH74" s="169" t="str">
        <f t="shared" si="16"/>
        <v/>
      </c>
      <c r="BI74" s="169" t="str">
        <f t="shared" si="17"/>
        <v/>
      </c>
      <c r="BJ74" s="165" t="str">
        <f t="shared" si="18"/>
        <v/>
      </c>
      <c r="BK74" s="165" t="str">
        <f t="shared" si="19"/>
        <v/>
      </c>
      <c r="BL74" s="165" t="str">
        <f t="shared" si="20"/>
        <v/>
      </c>
      <c r="BM74" s="165" t="str">
        <f t="shared" si="21"/>
        <v/>
      </c>
      <c r="BN74" s="165" t="str">
        <f t="shared" si="22"/>
        <v/>
      </c>
      <c r="BO74" s="165" t="str">
        <f t="shared" si="23"/>
        <v/>
      </c>
      <c r="BP74" s="165" t="str">
        <f t="shared" si="24"/>
        <v/>
      </c>
      <c r="BQ74" s="165" t="str">
        <f t="shared" si="25"/>
        <v/>
      </c>
    </row>
    <row r="75" spans="1:69" s="32" customFormat="1" x14ac:dyDescent="0.25">
      <c r="A75" s="446"/>
      <c r="B75" s="447"/>
      <c r="C75" s="448"/>
      <c r="D75" s="448"/>
      <c r="E75" s="64"/>
      <c r="F75" s="64"/>
      <c r="G75" s="447"/>
      <c r="H75" s="449"/>
      <c r="I75" s="449"/>
      <c r="J75" s="448"/>
      <c r="K75" s="448"/>
      <c r="L75" s="64"/>
      <c r="M75" s="64"/>
      <c r="N75" s="447"/>
      <c r="O75" s="445"/>
      <c r="P75" s="445"/>
      <c r="Q75" s="448"/>
      <c r="R75" s="448"/>
      <c r="S75" s="64"/>
      <c r="T75" s="64"/>
      <c r="U75" s="447"/>
      <c r="V75" s="445"/>
      <c r="W75" s="496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W75" s="164" t="str">
        <f t="shared" si="8"/>
        <v/>
      </c>
      <c r="AX75" s="165" t="str">
        <f>IF(F75="","",VLOOKUP(F75,'MNB árfolyam'!A:B,2,0))</f>
        <v/>
      </c>
      <c r="AY75" s="166" t="str">
        <f t="shared" si="9"/>
        <v/>
      </c>
      <c r="AZ75" s="167" t="str">
        <f t="shared" si="10"/>
        <v/>
      </c>
      <c r="BA75" s="168" t="str">
        <f t="shared" si="11"/>
        <v/>
      </c>
      <c r="BB75" s="165" t="str">
        <f>IF(M75="","",VLOOKUP(M75,'MNB árfolyam'!A:B,2,0))</f>
        <v/>
      </c>
      <c r="BC75" s="165" t="str">
        <f t="shared" si="12"/>
        <v/>
      </c>
      <c r="BD75" s="169" t="str">
        <f t="shared" si="13"/>
        <v/>
      </c>
      <c r="BE75" s="168" t="str">
        <f t="shared" si="14"/>
        <v/>
      </c>
      <c r="BF75" s="169" t="str">
        <f>IF(T75="","",VLOOKUP(T75,'MNB árfolyam'!A:B,2,0))</f>
        <v/>
      </c>
      <c r="BG75" s="169" t="str">
        <f t="shared" si="15"/>
        <v/>
      </c>
      <c r="BH75" s="169" t="str">
        <f t="shared" si="16"/>
        <v/>
      </c>
      <c r="BI75" s="169" t="str">
        <f t="shared" si="17"/>
        <v/>
      </c>
      <c r="BJ75" s="165" t="str">
        <f t="shared" si="18"/>
        <v/>
      </c>
      <c r="BK75" s="165" t="str">
        <f t="shared" si="19"/>
        <v/>
      </c>
      <c r="BL75" s="165" t="str">
        <f t="shared" si="20"/>
        <v/>
      </c>
      <c r="BM75" s="165" t="str">
        <f t="shared" si="21"/>
        <v/>
      </c>
      <c r="BN75" s="165" t="str">
        <f t="shared" si="22"/>
        <v/>
      </c>
      <c r="BO75" s="165" t="str">
        <f t="shared" si="23"/>
        <v/>
      </c>
      <c r="BP75" s="165" t="str">
        <f t="shared" si="24"/>
        <v/>
      </c>
      <c r="BQ75" s="165" t="str">
        <f t="shared" si="25"/>
        <v/>
      </c>
    </row>
    <row r="76" spans="1:69" s="32" customFormat="1" x14ac:dyDescent="0.25">
      <c r="A76" s="446"/>
      <c r="B76" s="447"/>
      <c r="C76" s="448"/>
      <c r="D76" s="448"/>
      <c r="E76" s="64"/>
      <c r="F76" s="64"/>
      <c r="G76" s="447"/>
      <c r="H76" s="449"/>
      <c r="I76" s="449"/>
      <c r="J76" s="448"/>
      <c r="K76" s="448"/>
      <c r="L76" s="64"/>
      <c r="M76" s="64"/>
      <c r="N76" s="447"/>
      <c r="O76" s="445"/>
      <c r="P76" s="445"/>
      <c r="Q76" s="448"/>
      <c r="R76" s="448"/>
      <c r="S76" s="64"/>
      <c r="T76" s="64"/>
      <c r="U76" s="447"/>
      <c r="V76" s="445"/>
      <c r="W76" s="496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W76" s="164" t="str">
        <f t="shared" si="8"/>
        <v/>
      </c>
      <c r="AX76" s="165" t="str">
        <f>IF(F76="","",VLOOKUP(F76,'MNB árfolyam'!A:B,2,0))</f>
        <v/>
      </c>
      <c r="AY76" s="166" t="str">
        <f t="shared" si="9"/>
        <v/>
      </c>
      <c r="AZ76" s="167" t="str">
        <f t="shared" si="10"/>
        <v/>
      </c>
      <c r="BA76" s="168" t="str">
        <f t="shared" si="11"/>
        <v/>
      </c>
      <c r="BB76" s="165" t="str">
        <f>IF(M76="","",VLOOKUP(M76,'MNB árfolyam'!A:B,2,0))</f>
        <v/>
      </c>
      <c r="BC76" s="165" t="str">
        <f t="shared" si="12"/>
        <v/>
      </c>
      <c r="BD76" s="169" t="str">
        <f t="shared" si="13"/>
        <v/>
      </c>
      <c r="BE76" s="168" t="str">
        <f t="shared" si="14"/>
        <v/>
      </c>
      <c r="BF76" s="169" t="str">
        <f>IF(T76="","",VLOOKUP(T76,'MNB árfolyam'!A:B,2,0))</f>
        <v/>
      </c>
      <c r="BG76" s="169" t="str">
        <f t="shared" si="15"/>
        <v/>
      </c>
      <c r="BH76" s="169" t="str">
        <f t="shared" si="16"/>
        <v/>
      </c>
      <c r="BI76" s="169" t="str">
        <f t="shared" si="17"/>
        <v/>
      </c>
      <c r="BJ76" s="165" t="str">
        <f t="shared" si="18"/>
        <v/>
      </c>
      <c r="BK76" s="165" t="str">
        <f t="shared" si="19"/>
        <v/>
      </c>
      <c r="BL76" s="165" t="str">
        <f t="shared" si="20"/>
        <v/>
      </c>
      <c r="BM76" s="165" t="str">
        <f t="shared" si="21"/>
        <v/>
      </c>
      <c r="BN76" s="165" t="str">
        <f t="shared" si="22"/>
        <v/>
      </c>
      <c r="BO76" s="165" t="str">
        <f t="shared" si="23"/>
        <v/>
      </c>
      <c r="BP76" s="165" t="str">
        <f t="shared" si="24"/>
        <v/>
      </c>
      <c r="BQ76" s="165" t="str">
        <f t="shared" si="25"/>
        <v/>
      </c>
    </row>
    <row r="77" spans="1:69" s="32" customFormat="1" x14ac:dyDescent="0.25">
      <c r="A77" s="446"/>
      <c r="B77" s="447"/>
      <c r="C77" s="448"/>
      <c r="D77" s="448"/>
      <c r="E77" s="64"/>
      <c r="F77" s="64"/>
      <c r="G77" s="447"/>
      <c r="H77" s="449"/>
      <c r="I77" s="449"/>
      <c r="J77" s="448"/>
      <c r="K77" s="448"/>
      <c r="L77" s="64"/>
      <c r="M77" s="64"/>
      <c r="N77" s="447"/>
      <c r="O77" s="445"/>
      <c r="P77" s="445"/>
      <c r="Q77" s="448"/>
      <c r="R77" s="448"/>
      <c r="S77" s="64"/>
      <c r="T77" s="64"/>
      <c r="U77" s="447"/>
      <c r="V77" s="445"/>
      <c r="W77" s="496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W77" s="164" t="str">
        <f t="shared" si="8"/>
        <v/>
      </c>
      <c r="AX77" s="165" t="str">
        <f>IF(F77="","",VLOOKUP(F77,'MNB árfolyam'!A:B,2,0))</f>
        <v/>
      </c>
      <c r="AY77" s="166" t="str">
        <f t="shared" si="9"/>
        <v/>
      </c>
      <c r="AZ77" s="167" t="str">
        <f t="shared" si="10"/>
        <v/>
      </c>
      <c r="BA77" s="168" t="str">
        <f t="shared" si="11"/>
        <v/>
      </c>
      <c r="BB77" s="165" t="str">
        <f>IF(M77="","",VLOOKUP(M77,'MNB árfolyam'!A:B,2,0))</f>
        <v/>
      </c>
      <c r="BC77" s="165" t="str">
        <f t="shared" si="12"/>
        <v/>
      </c>
      <c r="BD77" s="169" t="str">
        <f t="shared" si="13"/>
        <v/>
      </c>
      <c r="BE77" s="168" t="str">
        <f t="shared" si="14"/>
        <v/>
      </c>
      <c r="BF77" s="169" t="str">
        <f>IF(T77="","",VLOOKUP(T77,'MNB árfolyam'!A:B,2,0))</f>
        <v/>
      </c>
      <c r="BG77" s="169" t="str">
        <f t="shared" si="15"/>
        <v/>
      </c>
      <c r="BH77" s="169" t="str">
        <f t="shared" si="16"/>
        <v/>
      </c>
      <c r="BI77" s="169" t="str">
        <f t="shared" si="17"/>
        <v/>
      </c>
      <c r="BJ77" s="165" t="str">
        <f t="shared" si="18"/>
        <v/>
      </c>
      <c r="BK77" s="165" t="str">
        <f t="shared" si="19"/>
        <v/>
      </c>
      <c r="BL77" s="165" t="str">
        <f t="shared" si="20"/>
        <v/>
      </c>
      <c r="BM77" s="165" t="str">
        <f t="shared" si="21"/>
        <v/>
      </c>
      <c r="BN77" s="165" t="str">
        <f t="shared" si="22"/>
        <v/>
      </c>
      <c r="BO77" s="165" t="str">
        <f t="shared" si="23"/>
        <v/>
      </c>
      <c r="BP77" s="165" t="str">
        <f t="shared" si="24"/>
        <v/>
      </c>
      <c r="BQ77" s="165" t="str">
        <f t="shared" si="25"/>
        <v/>
      </c>
    </row>
    <row r="78" spans="1:69" s="32" customFormat="1" x14ac:dyDescent="0.25">
      <c r="A78" s="446"/>
      <c r="B78" s="447"/>
      <c r="C78" s="448"/>
      <c r="D78" s="448"/>
      <c r="E78" s="64"/>
      <c r="F78" s="64"/>
      <c r="G78" s="447"/>
      <c r="H78" s="449"/>
      <c r="I78" s="449"/>
      <c r="J78" s="448"/>
      <c r="K78" s="448"/>
      <c r="L78" s="64"/>
      <c r="M78" s="64"/>
      <c r="N78" s="447"/>
      <c r="O78" s="445"/>
      <c r="P78" s="445"/>
      <c r="Q78" s="448"/>
      <c r="R78" s="448"/>
      <c r="S78" s="64"/>
      <c r="T78" s="64"/>
      <c r="U78" s="447"/>
      <c r="V78" s="445"/>
      <c r="W78" s="496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W78" s="164" t="str">
        <f t="shared" si="8"/>
        <v/>
      </c>
      <c r="AX78" s="165" t="str">
        <f>IF(F78="","",VLOOKUP(F78,'MNB árfolyam'!A:B,2,0))</f>
        <v/>
      </c>
      <c r="AY78" s="166" t="str">
        <f t="shared" si="9"/>
        <v/>
      </c>
      <c r="AZ78" s="167" t="str">
        <f t="shared" si="10"/>
        <v/>
      </c>
      <c r="BA78" s="168" t="str">
        <f t="shared" si="11"/>
        <v/>
      </c>
      <c r="BB78" s="165" t="str">
        <f>IF(M78="","",VLOOKUP(M78,'MNB árfolyam'!A:B,2,0))</f>
        <v/>
      </c>
      <c r="BC78" s="165" t="str">
        <f t="shared" si="12"/>
        <v/>
      </c>
      <c r="BD78" s="169" t="str">
        <f t="shared" si="13"/>
        <v/>
      </c>
      <c r="BE78" s="168" t="str">
        <f t="shared" si="14"/>
        <v/>
      </c>
      <c r="BF78" s="169" t="str">
        <f>IF(T78="","",VLOOKUP(T78,'MNB árfolyam'!A:B,2,0))</f>
        <v/>
      </c>
      <c r="BG78" s="169" t="str">
        <f t="shared" si="15"/>
        <v/>
      </c>
      <c r="BH78" s="169" t="str">
        <f t="shared" si="16"/>
        <v/>
      </c>
      <c r="BI78" s="169" t="str">
        <f t="shared" si="17"/>
        <v/>
      </c>
      <c r="BJ78" s="165" t="str">
        <f t="shared" si="18"/>
        <v/>
      </c>
      <c r="BK78" s="165" t="str">
        <f t="shared" si="19"/>
        <v/>
      </c>
      <c r="BL78" s="165" t="str">
        <f t="shared" si="20"/>
        <v/>
      </c>
      <c r="BM78" s="165" t="str">
        <f t="shared" si="21"/>
        <v/>
      </c>
      <c r="BN78" s="165" t="str">
        <f t="shared" si="22"/>
        <v/>
      </c>
      <c r="BO78" s="165" t="str">
        <f t="shared" si="23"/>
        <v/>
      </c>
      <c r="BP78" s="165" t="str">
        <f t="shared" si="24"/>
        <v/>
      </c>
      <c r="BQ78" s="165" t="str">
        <f t="shared" si="25"/>
        <v/>
      </c>
    </row>
    <row r="79" spans="1:69" s="32" customFormat="1" x14ac:dyDescent="0.25">
      <c r="A79" s="446"/>
      <c r="B79" s="447"/>
      <c r="C79" s="448"/>
      <c r="D79" s="448"/>
      <c r="E79" s="64"/>
      <c r="F79" s="64"/>
      <c r="G79" s="447"/>
      <c r="H79" s="449"/>
      <c r="I79" s="449"/>
      <c r="J79" s="448"/>
      <c r="K79" s="448"/>
      <c r="L79" s="64"/>
      <c r="M79" s="64"/>
      <c r="N79" s="447"/>
      <c r="O79" s="445"/>
      <c r="P79" s="445"/>
      <c r="Q79" s="448"/>
      <c r="R79" s="448"/>
      <c r="S79" s="64"/>
      <c r="T79" s="64"/>
      <c r="U79" s="447"/>
      <c r="V79" s="445"/>
      <c r="W79" s="496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W79" s="164" t="str">
        <f t="shared" si="8"/>
        <v/>
      </c>
      <c r="AX79" s="165" t="str">
        <f>IF(F79="","",VLOOKUP(F79,'MNB árfolyam'!A:B,2,0))</f>
        <v/>
      </c>
      <c r="AY79" s="166" t="str">
        <f t="shared" si="9"/>
        <v/>
      </c>
      <c r="AZ79" s="167" t="str">
        <f t="shared" si="10"/>
        <v/>
      </c>
      <c r="BA79" s="168" t="str">
        <f t="shared" si="11"/>
        <v/>
      </c>
      <c r="BB79" s="165" t="str">
        <f>IF(M79="","",VLOOKUP(M79,'MNB árfolyam'!A:B,2,0))</f>
        <v/>
      </c>
      <c r="BC79" s="165" t="str">
        <f t="shared" si="12"/>
        <v/>
      </c>
      <c r="BD79" s="169" t="str">
        <f t="shared" si="13"/>
        <v/>
      </c>
      <c r="BE79" s="168" t="str">
        <f t="shared" si="14"/>
        <v/>
      </c>
      <c r="BF79" s="169" t="str">
        <f>IF(T79="","",VLOOKUP(T79,'MNB árfolyam'!A:B,2,0))</f>
        <v/>
      </c>
      <c r="BG79" s="169" t="str">
        <f t="shared" si="15"/>
        <v/>
      </c>
      <c r="BH79" s="169" t="str">
        <f t="shared" si="16"/>
        <v/>
      </c>
      <c r="BI79" s="169" t="str">
        <f t="shared" si="17"/>
        <v/>
      </c>
      <c r="BJ79" s="165" t="str">
        <f t="shared" si="18"/>
        <v/>
      </c>
      <c r="BK79" s="165" t="str">
        <f t="shared" si="19"/>
        <v/>
      </c>
      <c r="BL79" s="165" t="str">
        <f t="shared" si="20"/>
        <v/>
      </c>
      <c r="BM79" s="165" t="str">
        <f t="shared" si="21"/>
        <v/>
      </c>
      <c r="BN79" s="165" t="str">
        <f t="shared" si="22"/>
        <v/>
      </c>
      <c r="BO79" s="165" t="str">
        <f t="shared" si="23"/>
        <v/>
      </c>
      <c r="BP79" s="165" t="str">
        <f t="shared" si="24"/>
        <v/>
      </c>
      <c r="BQ79" s="165" t="str">
        <f t="shared" si="25"/>
        <v/>
      </c>
    </row>
    <row r="80" spans="1:69" s="32" customFormat="1" ht="15.75" thickBot="1" x14ac:dyDescent="0.3">
      <c r="A80" s="450"/>
      <c r="B80" s="451"/>
      <c r="C80" s="452"/>
      <c r="D80" s="452"/>
      <c r="E80" s="417"/>
      <c r="F80" s="417"/>
      <c r="G80" s="451"/>
      <c r="H80" s="453"/>
      <c r="I80" s="453"/>
      <c r="J80" s="452"/>
      <c r="K80" s="452"/>
      <c r="L80" s="417"/>
      <c r="M80" s="417"/>
      <c r="N80" s="451"/>
      <c r="O80" s="497"/>
      <c r="P80" s="497"/>
      <c r="Q80" s="452"/>
      <c r="R80" s="452"/>
      <c r="S80" s="417"/>
      <c r="T80" s="417"/>
      <c r="U80" s="451"/>
      <c r="V80" s="497"/>
      <c r="W80" s="498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W80" s="164" t="str">
        <f t="shared" si="8"/>
        <v/>
      </c>
      <c r="AX80" s="165" t="str">
        <f>IF(F80="","",VLOOKUP(F80,'MNB árfolyam'!A:B,2,0))</f>
        <v/>
      </c>
      <c r="AY80" s="166" t="str">
        <f t="shared" si="9"/>
        <v/>
      </c>
      <c r="AZ80" s="167" t="str">
        <f t="shared" si="10"/>
        <v/>
      </c>
      <c r="BA80" s="168" t="str">
        <f t="shared" si="11"/>
        <v/>
      </c>
      <c r="BB80" s="165" t="str">
        <f>IF(M80="","",VLOOKUP(M80,'MNB árfolyam'!A:B,2,0))</f>
        <v/>
      </c>
      <c r="BC80" s="165" t="str">
        <f t="shared" si="12"/>
        <v/>
      </c>
      <c r="BD80" s="169" t="str">
        <f t="shared" si="13"/>
        <v/>
      </c>
      <c r="BE80" s="168" t="str">
        <f t="shared" si="14"/>
        <v/>
      </c>
      <c r="BF80" s="169" t="str">
        <f>IF(T80="","",VLOOKUP(T80,'MNB árfolyam'!A:B,2,0))</f>
        <v/>
      </c>
      <c r="BG80" s="169" t="str">
        <f t="shared" si="15"/>
        <v/>
      </c>
      <c r="BH80" s="169" t="str">
        <f t="shared" si="16"/>
        <v/>
      </c>
      <c r="BI80" s="169" t="str">
        <f t="shared" si="17"/>
        <v/>
      </c>
      <c r="BJ80" s="165" t="str">
        <f t="shared" si="18"/>
        <v/>
      </c>
      <c r="BK80" s="165" t="str">
        <f t="shared" si="19"/>
        <v/>
      </c>
      <c r="BL80" s="165" t="str">
        <f t="shared" si="20"/>
        <v/>
      </c>
      <c r="BM80" s="165" t="str">
        <f t="shared" si="21"/>
        <v/>
      </c>
      <c r="BN80" s="165" t="str">
        <f t="shared" si="22"/>
        <v/>
      </c>
      <c r="BO80" s="165" t="str">
        <f t="shared" si="23"/>
        <v/>
      </c>
      <c r="BP80" s="165" t="str">
        <f t="shared" si="24"/>
        <v/>
      </c>
      <c r="BQ80" s="165" t="str">
        <f t="shared" si="25"/>
        <v/>
      </c>
    </row>
    <row r="81" spans="1:34" s="32" customFormat="1" ht="15" customHeight="1" x14ac:dyDescent="0.25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</row>
  </sheetData>
  <sheetProtection algorithmName="SHA-512" hashValue="+AknwnnzyrcmXndqalzW/+5OxeaaSbOaNlsz+XUDLwxrn10jphF5g0jq3hnawg9EX2Wu0+uTMCjvqtKm8KgCsA==" saltValue="zujDX186Ldn5d7MXgtnArw==" spinCount="100000" sheet="1" formatColumns="0" formatRows="0"/>
  <mergeCells count="11">
    <mergeCell ref="A1:D1"/>
    <mergeCell ref="A7:W7"/>
    <mergeCell ref="A11:F11"/>
    <mergeCell ref="A18:F19"/>
    <mergeCell ref="A21:W21"/>
    <mergeCell ref="A12:F12"/>
    <mergeCell ref="A23:F23"/>
    <mergeCell ref="A52:W52"/>
    <mergeCell ref="A53:H53"/>
    <mergeCell ref="A54:F54"/>
    <mergeCell ref="A22:H22"/>
  </mergeCells>
  <dataValidations count="17"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Q56:R80 C56:D80 J56:K80" xr:uid="{DC44851F-5E3F-4416-9C05-76A12DE3F223}">
      <formula1>0</formula1>
      <formula2>0.5</formula2>
    </dataValidation>
    <dataValidation type="whole" allowBlank="1" showInputMessage="1" showErrorMessage="1" errorTitle="Figyelmeztetés" error="Kérjük az adatokat forintban tüntesse fel, ügyeljen a szóközök nélküli kitöltésre!" sqref="V56:W80" xr:uid="{B66F6B8B-246D-448D-885F-739CC698D0D3}">
      <formula1>0</formula1>
      <formula2>9.99999999999999E+34</formula2>
    </dataValidation>
    <dataValidation type="whole" allowBlank="1" showInputMessage="1" showErrorMessage="1" errorTitle="Figyelmeztetés" error="Kérjük az adatokat forintban tüntesse fel, ügyeljen a szóközök nélküli kitöltésre!" sqref="O56:P80" xr:uid="{9DFD9C12-BB03-440B-BD8E-ED6F400002C1}">
      <formula1>0</formula1>
      <formula2>9.99999999999999E+33</formula2>
    </dataValidation>
    <dataValidation type="whole" allowBlank="1" showInputMessage="1" showErrorMessage="1" errorTitle="Figyelmeztetés" error="Kérjük az adatokat forintban tüntesse fel, ügyeljen a szóközök nélküli kitöltésre!" sqref="E14:F16 P26:Q50" xr:uid="{4EB6B53E-C044-452D-9BE8-67177C8962A1}">
      <formula1>0</formula1>
      <formula2>9.99999999999999E+38</formula2>
    </dataValidation>
    <dataValidation type="decimal" allowBlank="1" showInputMessage="1" showErrorMessage="1" errorTitle="Figyelmeztetés" error="Kérjük a létszámadatot szám formátumban adja meg, például 2,54." sqref="U56:U80" xr:uid="{7819FC27-BE2C-4A21-9556-3B75CD4E67DD}">
      <formula1>0</formula1>
      <formula2>100000000000000000000</formula2>
    </dataValidation>
    <dataValidation type="decimal" allowBlank="1" showInputMessage="1" showErrorMessage="1" errorTitle="Figyelmeztetés" error="Kérjük a létszámadatot szám formátumban adja meg, például 2,54." sqref="N56:N80" xr:uid="{D27CE143-D3B4-4D9C-966C-542A3A114F39}">
      <formula1>0</formula1>
      <formula2>1000000000000000</formula2>
    </dataValidation>
    <dataValidation type="decimal" allowBlank="1" showInputMessage="1" showErrorMessage="1" errorTitle="Figyelmeztetés" error="Kérjük a létszámadatot szám formátumban adja meg, például 2,54." sqref="G56:G80" xr:uid="{8351374E-EBFB-467A-AB26-A6451D81ADBF}">
      <formula1>0</formula1>
      <formula2>10000000000000000000</formula2>
    </dataValidation>
    <dataValidation type="decimal" allowBlank="1" showInputMessage="1" showErrorMessage="1" errorTitle="Figyelmeztetés" error="Kérjük a létszámadatot szám formátumban adja meg, például 2,54." sqref="J26:J50 O26:O50" xr:uid="{763805EE-D95A-46CD-85ED-F1F1E0016A55}">
      <formula1>0</formula1>
      <formula2>1E+22</formula2>
    </dataValidation>
    <dataValidation type="decimal" allowBlank="1" showInputMessage="1" showErrorMessage="1" errorTitle="Figyelmeztetés" error="Kérjük a létszámadatot szám formátumban adja meg, például 2,54." sqref="E26:E50" xr:uid="{5525D69A-7EF3-4308-9117-8A6770CDA59A}">
      <formula1>0</formula1>
      <formula2>1E+38</formula2>
    </dataValidation>
    <dataValidation type="date" allowBlank="1" showInputMessage="1" showErrorMessage="1" errorTitle="Figyelmeztetés" error="Kérjük, dátum formátumot használjon: éééé.hh.nn." sqref="I26:I50 M26:N50 E56:F80 L56:M80" xr:uid="{051F903B-B1D7-47BD-9313-69A3ED9C66A6}">
      <formula1>36526</formula1>
      <formula2>55153</formula2>
    </dataValidation>
    <dataValidation type="date" allowBlank="1" showInputMessage="1" showErrorMessage="1" errorTitle="Figyelmeztetés" error="Kérjük, dátum formátumot használjon: éééé.hh.nn." sqref="C26:D50 H26:H50 S56:T80" xr:uid="{95C22813-DC1D-4C6F-B2AB-121DB8A1695D}">
      <formula1>36526</formula1>
      <formula2>54789</formula2>
    </dataValidation>
    <dataValidation type="decimal" allowBlank="1" showInputMessage="1" showErrorMessage="1" error="Kérjük a létszámadatot szám formátumban adja meg, például 2,54." sqref="D14:D16" xr:uid="{36196EBF-7AC6-41B9-BE69-9C0D692218D1}">
      <formula1>0</formula1>
      <formula2>1E+41</formula2>
    </dataValidation>
    <dataValidation type="date" allowBlank="1" showInputMessage="1" showErrorMessage="1" errorTitle="Hibás kitöltési formátum!" error="Kérjük, dátum formátumot használjon: éééé.hh.nn." sqref="B14:C16" xr:uid="{D7AE1488-32DF-4B66-AAC3-76292414C181}">
      <formula1>36526</formula1>
      <formula2>54789</formula2>
    </dataValidation>
    <dataValidation type="date" allowBlank="1" showInputMessage="1" showErrorMessage="1" sqref="B20:C20" xr:uid="{709FBE21-A567-49C2-8441-3194D266D6F5}">
      <formula1>43831</formula1>
      <formula2>46022</formula2>
    </dataValidation>
    <dataValidation type="whole" allowBlank="1" showInputMessage="1" showErrorMessage="1" errorTitle="Figyelmeztetés" error="Kérjük az adatokat forintban tüntesse fel, ügyeljen a szóközök nélküli kitöltésre!" sqref="H56:I80" xr:uid="{1951DC15-C7F3-4425-A77C-A422452EECF8}">
      <formula1>0</formula1>
      <formula2>9.99999999999999E+37</formula2>
    </dataValidation>
    <dataValidation type="whole" allowBlank="1" showInputMessage="1" showErrorMessage="1" errorTitle="Figyelmeztetés" error="Kérjük az adatokat forintban tüntesse fel, ügyeljen a szóközök nélküli kitöltésre!" sqref="F26:G50" xr:uid="{5E2D5C17-B915-47CB-82B5-4C9AC45F91F9}">
      <formula1>0</formula1>
      <formula2>9.99999999999999E+43</formula2>
    </dataValidation>
    <dataValidation type="whole" allowBlank="1" showInputMessage="1" showErrorMessage="1" errorTitle="Figyelmeztetés" error="Kérjük az adatokat forintban tüntesse fel, ügyeljen a szóközök nélküli kitöltésre!" sqref="K26:L50" xr:uid="{71F4338D-FA89-447C-A34B-FFB6DFDC11F9}">
      <formula1>0</formula1>
      <formula2>9.99999999999999E+41</formula2>
    </dataValidation>
  </dataValidations>
  <hyperlinks>
    <hyperlink ref="F1" location="PÁLYÁZÓ!A1" display="VISSZA A PÁLYÁZÓ FÜLRE" xr:uid="{ADC0B130-F5EB-4E72-AAFC-74ACDAF4D5D5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7403-C130-4F3C-B4A7-A814703B5903}">
  <sheetPr codeName="Munka13">
    <tabColor theme="6" tint="-0.499984740745262"/>
  </sheetPr>
  <dimension ref="A1:BQ81"/>
  <sheetViews>
    <sheetView zoomScale="90" zoomScaleNormal="90" workbookViewId="0">
      <selection activeCell="E2" sqref="E2"/>
    </sheetView>
  </sheetViews>
  <sheetFormatPr defaultColWidth="0" defaultRowHeight="15" zeroHeight="1" x14ac:dyDescent="0.25"/>
  <cols>
    <col min="1" max="1" width="44.28515625" style="161" customWidth="1"/>
    <col min="2" max="2" width="36.5703125" style="161" customWidth="1"/>
    <col min="3" max="3" width="34.7109375" style="161" customWidth="1"/>
    <col min="4" max="4" width="29" style="161" customWidth="1"/>
    <col min="5" max="5" width="30" style="161" customWidth="1"/>
    <col min="6" max="6" width="33.85546875" style="161" customWidth="1"/>
    <col min="7" max="7" width="29" style="161" customWidth="1"/>
    <col min="8" max="8" width="39.140625" style="161" customWidth="1"/>
    <col min="9" max="9" width="33" style="161" customWidth="1"/>
    <col min="10" max="10" width="28" style="161" customWidth="1"/>
    <col min="11" max="11" width="25.5703125" style="161" customWidth="1"/>
    <col min="12" max="12" width="40.28515625" style="161" customWidth="1"/>
    <col min="13" max="13" width="33.85546875" style="161" customWidth="1"/>
    <col min="14" max="14" width="33.7109375" style="161" customWidth="1"/>
    <col min="15" max="15" width="30" style="161" customWidth="1"/>
    <col min="16" max="18" width="25.5703125" style="161" customWidth="1"/>
    <col min="19" max="19" width="30.140625" style="161" customWidth="1"/>
    <col min="20" max="20" width="25.5703125" style="161" customWidth="1"/>
    <col min="21" max="21" width="28.85546875" style="161" customWidth="1"/>
    <col min="22" max="23" width="25.5703125" style="161" customWidth="1"/>
    <col min="24" max="48" width="9.140625" style="161" hidden="1" customWidth="1"/>
    <col min="49" max="60" width="25.5703125" style="161" hidden="1" customWidth="1"/>
    <col min="61" max="61" width="39.42578125" style="161" hidden="1" customWidth="1"/>
    <col min="62" max="62" width="31.5703125" style="161" hidden="1" customWidth="1"/>
    <col min="63" max="66" width="25.5703125" style="161" hidden="1" customWidth="1"/>
    <col min="67" max="67" width="33.140625" style="161" hidden="1" customWidth="1"/>
    <col min="68" max="68" width="27.28515625" style="161" hidden="1" customWidth="1"/>
    <col min="69" max="69" width="27.7109375" style="161" hidden="1" customWidth="1"/>
    <col min="70" max="16384" width="9.140625" style="161" hidden="1"/>
  </cols>
  <sheetData>
    <row r="1" spans="1:52" s="32" customFormat="1" ht="27" customHeight="1" thickBot="1" x14ac:dyDescent="0.3">
      <c r="A1" s="666" t="s">
        <v>104</v>
      </c>
      <c r="B1" s="667"/>
      <c r="C1" s="667"/>
      <c r="D1" s="668"/>
      <c r="E1" s="192"/>
      <c r="F1" s="731" t="s">
        <v>283</v>
      </c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</row>
    <row r="2" spans="1:52" s="32" customFormat="1" ht="30.75" thickBot="1" x14ac:dyDescent="0.3">
      <c r="A2" s="134"/>
      <c r="B2" s="336" t="s">
        <v>4</v>
      </c>
      <c r="C2" s="135" t="s">
        <v>8</v>
      </c>
      <c r="D2" s="337" t="s">
        <v>9</v>
      </c>
      <c r="E2" s="192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</row>
    <row r="3" spans="1:52" s="32" customFormat="1" x14ac:dyDescent="0.25">
      <c r="A3" s="136" t="s">
        <v>10</v>
      </c>
      <c r="B3" s="319">
        <f>D14+E24+BI54</f>
        <v>0</v>
      </c>
      <c r="C3" s="320">
        <f>AX14+AX24+BJ54</f>
        <v>0</v>
      </c>
      <c r="D3" s="321">
        <f>AY14+AY24+BK54</f>
        <v>0</v>
      </c>
      <c r="E3" s="192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</row>
    <row r="4" spans="1:52" s="32" customFormat="1" x14ac:dyDescent="0.25">
      <c r="A4" s="137" t="s">
        <v>11</v>
      </c>
      <c r="B4" s="322">
        <f>D15+J24+BL54</f>
        <v>0</v>
      </c>
      <c r="C4" s="58">
        <f>AX15+BA24+BM54</f>
        <v>0</v>
      </c>
      <c r="D4" s="59">
        <f>AY15+BB24+BN54</f>
        <v>0</v>
      </c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</row>
    <row r="5" spans="1:52" s="32" customFormat="1" ht="15.75" thickBot="1" x14ac:dyDescent="0.3">
      <c r="A5" s="141" t="s">
        <v>12</v>
      </c>
      <c r="B5" s="323">
        <f>D16+O24+BO54</f>
        <v>0</v>
      </c>
      <c r="C5" s="60">
        <f>AX16+BD24+BP54</f>
        <v>0</v>
      </c>
      <c r="D5" s="61">
        <f>AY16+BE24+BQ54</f>
        <v>0</v>
      </c>
      <c r="E5" s="192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</row>
    <row r="6" spans="1:52" s="32" customFormat="1" ht="15" customHeight="1" x14ac:dyDescent="0.25">
      <c r="A6" s="191"/>
      <c r="B6" s="193"/>
      <c r="C6" s="192"/>
      <c r="D6" s="192"/>
      <c r="E6" s="192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</row>
    <row r="7" spans="1:52" s="32" customFormat="1" ht="20.100000000000001" customHeight="1" thickBot="1" x14ac:dyDescent="0.3">
      <c r="A7" s="684" t="s">
        <v>250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</row>
    <row r="8" spans="1:52" s="32" customFormat="1" ht="69" customHeight="1" x14ac:dyDescent="0.25">
      <c r="A8" s="332" t="s">
        <v>218</v>
      </c>
      <c r="B8" s="330">
        <f>PÁLYÁZÓ!B89</f>
        <v>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</row>
    <row r="9" spans="1:52" s="32" customFormat="1" ht="54.75" customHeight="1" thickBot="1" x14ac:dyDescent="0.3">
      <c r="A9" s="333" t="s">
        <v>219</v>
      </c>
      <c r="B9" s="331">
        <f>PÁLYÁZÓ!C89</f>
        <v>0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</row>
    <row r="10" spans="1:52" s="32" customFormat="1" ht="15" customHeight="1" thickBot="1" x14ac:dyDescent="0.3">
      <c r="A10" s="242"/>
      <c r="B10" s="221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</row>
    <row r="11" spans="1:52" s="32" customFormat="1" ht="357.75" customHeight="1" thickBot="1" x14ac:dyDescent="0.3">
      <c r="A11" s="669" t="s">
        <v>254</v>
      </c>
      <c r="B11" s="670"/>
      <c r="C11" s="670"/>
      <c r="D11" s="670"/>
      <c r="E11" s="670"/>
      <c r="F11" s="671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W11" s="161"/>
      <c r="AX11" s="161"/>
      <c r="AY11" s="161"/>
      <c r="AZ11" s="161"/>
    </row>
    <row r="12" spans="1:52" s="32" customFormat="1" ht="20.100000000000001" customHeight="1" thickBot="1" x14ac:dyDescent="0.3">
      <c r="A12" s="687" t="str">
        <f>IF(PÁLYÁZÓ!D16&lt;&gt;"","A pályázó vállalkozás három üzleti évre adta meg az adatokat, ezért a kapcsolódó vállalkozás esetén is három évre kérünk adatot, ha a vállalkozás működött ebben az időtartamban.",IF(PÁLYÁZÓ!D15&lt;&gt;"","A pályázó vállalkozás két üzleti évre adta meg az adatokat, ezért a kapcsolódó vállalkozás esetén is két évre kérünk adatot, ha a vállalkozás működött ebben az időtartamban.",IF(PÁLYÁZÓ!D14&lt;&gt;"","A pályázó vállalkozás egy üzleti évre adta meg az adatokat, ezért a kapcsolódó vállalkozás esetén is egy évre kérünk adatot, ha a vállalkozás működött ebben az időtartamban.","")))</f>
        <v/>
      </c>
      <c r="B12" s="688"/>
      <c r="C12" s="688"/>
      <c r="D12" s="688"/>
      <c r="E12" s="688"/>
      <c r="F12" s="68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W12" s="161"/>
      <c r="AX12" s="161"/>
      <c r="AY12" s="161"/>
      <c r="AZ12" s="161"/>
    </row>
    <row r="13" spans="1:52" s="32" customFormat="1" ht="30.75" thickBot="1" x14ac:dyDescent="0.3">
      <c r="A13" s="318"/>
      <c r="B13" s="229" t="s">
        <v>2</v>
      </c>
      <c r="C13" s="296" t="s">
        <v>3</v>
      </c>
      <c r="D13" s="230" t="s">
        <v>4</v>
      </c>
      <c r="E13" s="296" t="s">
        <v>5</v>
      </c>
      <c r="F13" s="297" t="s">
        <v>6</v>
      </c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W13" s="101" t="s">
        <v>7</v>
      </c>
      <c r="AX13" s="102" t="s">
        <v>8</v>
      </c>
      <c r="AY13" s="103" t="s">
        <v>9</v>
      </c>
      <c r="AZ13" s="161"/>
    </row>
    <row r="14" spans="1:52" s="32" customFormat="1" x14ac:dyDescent="0.25">
      <c r="A14" s="226" t="s">
        <v>10</v>
      </c>
      <c r="B14" s="65"/>
      <c r="C14" s="64"/>
      <c r="D14" s="315"/>
      <c r="E14" s="316"/>
      <c r="F14" s="317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W14" s="187" t="str">
        <f>IF(C14="","",VLOOKUP(C14,'MNB árfolyam'!A:B,2,0))</f>
        <v/>
      </c>
      <c r="AX14" s="188">
        <f>IFERROR(ROUND(E14/AW14,0),0)</f>
        <v>0</v>
      </c>
      <c r="AY14" s="188">
        <f>IFERROR(ROUND(F14/AW14,0),0)</f>
        <v>0</v>
      </c>
      <c r="AZ14" s="161"/>
    </row>
    <row r="15" spans="1:52" s="32" customFormat="1" x14ac:dyDescent="0.25">
      <c r="A15" s="227" t="s">
        <v>11</v>
      </c>
      <c r="B15" s="66"/>
      <c r="C15" s="1"/>
      <c r="D15" s="2"/>
      <c r="E15" s="3"/>
      <c r="F15" s="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W15" s="187" t="str">
        <f>IF(C15="","",VLOOKUP(C15,'MNB árfolyam'!A:B,2,0))</f>
        <v/>
      </c>
      <c r="AX15" s="188">
        <f>IFERROR(ROUND(E15/AW15,0),0)</f>
        <v>0</v>
      </c>
      <c r="AY15" s="188">
        <f>IFERROR(ROUND(F15/AW15,0),0)</f>
        <v>0</v>
      </c>
      <c r="AZ15" s="161"/>
    </row>
    <row r="16" spans="1:52" s="32" customFormat="1" ht="15.75" thickBot="1" x14ac:dyDescent="0.3">
      <c r="A16" s="228" t="s">
        <v>12</v>
      </c>
      <c r="B16" s="67"/>
      <c r="C16" s="7"/>
      <c r="D16" s="10"/>
      <c r="E16" s="11"/>
      <c r="F16" s="12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W16" s="187" t="str">
        <f>IF(C16="","",VLOOKUP(C16,'MNB árfolyam'!A:B,2,0))</f>
        <v/>
      </c>
      <c r="AX16" s="188">
        <f>IFERROR(ROUND(E16/AW16,0),0)</f>
        <v>0</v>
      </c>
      <c r="AY16" s="188">
        <f>IFERROR(ROUND(F16/AW16,0),0)</f>
        <v>0</v>
      </c>
      <c r="AZ16" s="161"/>
    </row>
    <row r="17" spans="1:58" s="32" customFormat="1" ht="15" customHeight="1" thickBot="1" x14ac:dyDescent="0.3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W17" s="161"/>
      <c r="AX17" s="161"/>
      <c r="AY17" s="161"/>
      <c r="AZ17" s="161"/>
    </row>
    <row r="18" spans="1:58" s="32" customFormat="1" ht="15" customHeight="1" x14ac:dyDescent="0.25">
      <c r="A18" s="672" t="s">
        <v>192</v>
      </c>
      <c r="B18" s="673"/>
      <c r="C18" s="673"/>
      <c r="D18" s="673"/>
      <c r="E18" s="673"/>
      <c r="F18" s="674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W18" s="161"/>
      <c r="AX18" s="161"/>
      <c r="AY18" s="161"/>
      <c r="AZ18" s="161"/>
    </row>
    <row r="19" spans="1:58" s="32" customFormat="1" ht="31.5" customHeight="1" thickBot="1" x14ac:dyDescent="0.3">
      <c r="A19" s="675"/>
      <c r="B19" s="676"/>
      <c r="C19" s="676"/>
      <c r="D19" s="676"/>
      <c r="E19" s="676"/>
      <c r="F19" s="677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W19" s="161"/>
      <c r="AX19" s="161"/>
      <c r="AY19" s="161"/>
      <c r="AZ19" s="161"/>
    </row>
    <row r="20" spans="1:58" s="32" customFormat="1" ht="15" customHeight="1" x14ac:dyDescent="0.25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W20" s="161"/>
      <c r="AX20" s="161"/>
      <c r="AY20" s="161"/>
      <c r="AZ20" s="161"/>
    </row>
    <row r="21" spans="1:58" s="340" customFormat="1" ht="20.100000000000001" customHeight="1" thickBot="1" x14ac:dyDescent="0.3">
      <c r="A21" s="686" t="str">
        <f>CONCATENATE("II. BLOKK: ",B8," ","KAPCSOLÓDÓ VÁLLALKOZÁSAI:")</f>
        <v>II. BLOKK: 0 KAPCSOLÓDÓ VÁLLALKOZÁSAI: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338"/>
      <c r="Y21" s="339"/>
      <c r="Z21" s="339"/>
      <c r="AA21" s="338"/>
      <c r="AB21" s="338"/>
      <c r="AC21" s="338"/>
      <c r="AD21" s="338"/>
      <c r="AE21" s="338"/>
      <c r="AF21" s="338"/>
      <c r="AG21" s="338"/>
      <c r="AH21" s="338"/>
      <c r="AW21" s="341"/>
      <c r="AX21" s="341"/>
      <c r="AY21" s="341"/>
      <c r="AZ21" s="341"/>
    </row>
    <row r="22" spans="1:58" s="37" customFormat="1" ht="323.25" customHeight="1" thickBot="1" x14ac:dyDescent="0.3">
      <c r="A22" s="678" t="s">
        <v>255</v>
      </c>
      <c r="B22" s="679"/>
      <c r="C22" s="679"/>
      <c r="D22" s="679"/>
      <c r="E22" s="679"/>
      <c r="F22" s="679"/>
      <c r="G22" s="679"/>
      <c r="H22" s="680"/>
      <c r="I22" s="311"/>
      <c r="J22" s="311"/>
      <c r="K22" s="311"/>
      <c r="L22" s="311"/>
      <c r="M22" s="311"/>
      <c r="N22" s="311"/>
      <c r="O22" s="311"/>
      <c r="P22" s="311"/>
      <c r="Q22" s="311"/>
      <c r="R22" s="310"/>
      <c r="S22" s="249"/>
      <c r="T22" s="249"/>
      <c r="U22" s="310"/>
      <c r="V22" s="249"/>
      <c r="W22" s="249"/>
      <c r="X22" s="182"/>
      <c r="Y22" s="183"/>
      <c r="Z22" s="183"/>
      <c r="AA22" s="182"/>
      <c r="AB22" s="182"/>
      <c r="AC22" s="182"/>
      <c r="AD22" s="182"/>
      <c r="AE22" s="182"/>
      <c r="AF22" s="182"/>
      <c r="AG22" s="182"/>
      <c r="AH22" s="182"/>
      <c r="AW22" s="39"/>
      <c r="AX22" s="39"/>
      <c r="AY22" s="39"/>
      <c r="AZ22" s="39"/>
      <c r="BA22" s="39"/>
      <c r="BB22" s="39"/>
      <c r="BC22" s="39"/>
      <c r="BD22" s="39"/>
      <c r="BE22" s="39"/>
      <c r="BF22" s="39"/>
    </row>
    <row r="23" spans="1:58" s="37" customFormat="1" ht="20.100000000000001" customHeight="1" thickBot="1" x14ac:dyDescent="0.3">
      <c r="A23" s="681" t="str">
        <f>A12</f>
        <v/>
      </c>
      <c r="B23" s="682"/>
      <c r="C23" s="682"/>
      <c r="D23" s="682"/>
      <c r="E23" s="682"/>
      <c r="F23" s="683"/>
      <c r="G23" s="312"/>
      <c r="H23" s="312"/>
      <c r="I23" s="311"/>
      <c r="J23" s="311"/>
      <c r="K23" s="311"/>
      <c r="L23" s="311"/>
      <c r="M23" s="311"/>
      <c r="N23" s="311"/>
      <c r="O23" s="311"/>
      <c r="P23" s="311"/>
      <c r="Q23" s="311"/>
      <c r="R23" s="310"/>
      <c r="S23" s="249"/>
      <c r="T23" s="249"/>
      <c r="U23" s="310"/>
      <c r="V23" s="249"/>
      <c r="W23" s="249"/>
      <c r="X23" s="182"/>
      <c r="Y23" s="183"/>
      <c r="Z23" s="183"/>
      <c r="AA23" s="182"/>
      <c r="AB23" s="182"/>
      <c r="AC23" s="182"/>
      <c r="AD23" s="182"/>
      <c r="AE23" s="182"/>
      <c r="AF23" s="182"/>
      <c r="AG23" s="182"/>
      <c r="AH23" s="182"/>
      <c r="AW23" s="39"/>
      <c r="AX23" s="39"/>
      <c r="AY23" s="39"/>
      <c r="AZ23" s="39"/>
      <c r="BA23" s="39"/>
      <c r="BB23" s="39"/>
      <c r="BC23" s="39"/>
      <c r="BD23" s="39"/>
      <c r="BE23" s="39"/>
      <c r="BF23" s="39"/>
    </row>
    <row r="24" spans="1:58" s="37" customFormat="1" ht="15" customHeight="1" thickBot="1" x14ac:dyDescent="0.3">
      <c r="A24" s="347"/>
      <c r="B24" s="347"/>
      <c r="C24" s="347"/>
      <c r="D24" s="347"/>
      <c r="E24" s="40">
        <f>SUM(E26:E50)</f>
        <v>0</v>
      </c>
      <c r="F24" s="40"/>
      <c r="G24" s="249"/>
      <c r="H24" s="249"/>
      <c r="I24" s="310"/>
      <c r="J24" s="40">
        <f>SUM(J26:J50)</f>
        <v>0</v>
      </c>
      <c r="K24" s="249"/>
      <c r="L24" s="249"/>
      <c r="M24" s="310"/>
      <c r="N24" s="249"/>
      <c r="O24" s="40">
        <f>SUM(O26:O50)</f>
        <v>0</v>
      </c>
      <c r="P24" s="249"/>
      <c r="Q24" s="310"/>
      <c r="R24" s="310"/>
      <c r="S24" s="249"/>
      <c r="T24" s="249"/>
      <c r="U24" s="310"/>
      <c r="V24" s="249"/>
      <c r="W24" s="249"/>
      <c r="X24" s="182"/>
      <c r="Y24" s="183"/>
      <c r="Z24" s="183"/>
      <c r="AA24" s="182"/>
      <c r="AB24" s="182"/>
      <c r="AC24" s="182"/>
      <c r="AD24" s="182"/>
      <c r="AE24" s="182"/>
      <c r="AF24" s="182"/>
      <c r="AG24" s="182"/>
      <c r="AH24" s="182"/>
      <c r="AW24" s="39"/>
      <c r="AX24" s="38">
        <f>SUM(AX26:AX50)</f>
        <v>0</v>
      </c>
      <c r="AY24" s="38">
        <f t="shared" ref="AY24:BE24" si="0">SUM(AY26:AY50)</f>
        <v>0</v>
      </c>
      <c r="AZ24" s="38"/>
      <c r="BA24" s="38">
        <f t="shared" si="0"/>
        <v>0</v>
      </c>
      <c r="BB24" s="38">
        <f t="shared" si="0"/>
        <v>0</v>
      </c>
      <c r="BC24" s="38"/>
      <c r="BD24" s="38">
        <f t="shared" si="0"/>
        <v>0</v>
      </c>
      <c r="BE24" s="38">
        <f t="shared" si="0"/>
        <v>0</v>
      </c>
      <c r="BF24" s="39"/>
    </row>
    <row r="25" spans="1:58" s="37" customFormat="1" ht="54.75" customHeight="1" thickBot="1" x14ac:dyDescent="0.3">
      <c r="A25" s="314" t="str">
        <f>CONCATENATE(B8," ","Kapcsolódó vállalkozásának neve")</f>
        <v>0 Kapcsolódó vállalkozásának neve</v>
      </c>
      <c r="B25" s="296" t="s">
        <v>20</v>
      </c>
      <c r="C25" s="230" t="s">
        <v>115</v>
      </c>
      <c r="D25" s="230" t="s">
        <v>114</v>
      </c>
      <c r="E25" s="230" t="s">
        <v>116</v>
      </c>
      <c r="F25" s="230" t="s">
        <v>128</v>
      </c>
      <c r="G25" s="230" t="s">
        <v>117</v>
      </c>
      <c r="H25" s="230" t="s">
        <v>118</v>
      </c>
      <c r="I25" s="230" t="s">
        <v>119</v>
      </c>
      <c r="J25" s="230" t="s">
        <v>120</v>
      </c>
      <c r="K25" s="230" t="s">
        <v>126</v>
      </c>
      <c r="L25" s="230" t="s">
        <v>121</v>
      </c>
      <c r="M25" s="230" t="s">
        <v>122</v>
      </c>
      <c r="N25" s="230" t="s">
        <v>123</v>
      </c>
      <c r="O25" s="230" t="s">
        <v>124</v>
      </c>
      <c r="P25" s="230" t="s">
        <v>125</v>
      </c>
      <c r="Q25" s="313" t="s">
        <v>127</v>
      </c>
      <c r="R25" s="249"/>
      <c r="S25" s="249"/>
      <c r="T25" s="249"/>
      <c r="U25" s="249"/>
      <c r="V25" s="249"/>
      <c r="W25" s="249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W25" s="170" t="s">
        <v>34</v>
      </c>
      <c r="AX25" s="163" t="s">
        <v>22</v>
      </c>
      <c r="AY25" s="163" t="s">
        <v>23</v>
      </c>
      <c r="AZ25" s="170" t="s">
        <v>37</v>
      </c>
      <c r="BA25" s="163" t="s">
        <v>47</v>
      </c>
      <c r="BB25" s="163" t="s">
        <v>39</v>
      </c>
      <c r="BC25" s="170" t="s">
        <v>40</v>
      </c>
      <c r="BD25" s="163" t="s">
        <v>41</v>
      </c>
      <c r="BE25" s="163" t="s">
        <v>42</v>
      </c>
      <c r="BF25" s="39"/>
    </row>
    <row r="26" spans="1:58" s="37" customFormat="1" x14ac:dyDescent="0.25">
      <c r="A26" s="482"/>
      <c r="B26" s="96"/>
      <c r="C26" s="499"/>
      <c r="D26" s="499"/>
      <c r="E26" s="96"/>
      <c r="F26" s="484"/>
      <c r="G26" s="484"/>
      <c r="H26" s="499"/>
      <c r="I26" s="499"/>
      <c r="J26" s="96"/>
      <c r="K26" s="484"/>
      <c r="L26" s="484"/>
      <c r="M26" s="499"/>
      <c r="N26" s="499"/>
      <c r="O26" s="96"/>
      <c r="P26" s="484"/>
      <c r="Q26" s="485"/>
      <c r="R26" s="249"/>
      <c r="S26" s="249"/>
      <c r="T26" s="249"/>
      <c r="U26" s="249"/>
      <c r="V26" s="249"/>
      <c r="W26" s="249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W26" s="171" t="str">
        <f>IF(D26="","",VLOOKUP(D26,'MNB árfolyam'!A:B,2,0))</f>
        <v/>
      </c>
      <c r="AX26" s="172" t="str">
        <f>IF(ISBLANK(F26),"",ROUND(F26/AW26,0))</f>
        <v/>
      </c>
      <c r="AY26" s="172" t="str">
        <f>IF(ISBLANK(G26),"",ROUND(G26/AW26,0))</f>
        <v/>
      </c>
      <c r="AZ26" s="171" t="str">
        <f>IF(I26="","",VLOOKUP(I26,'MNB árfolyam'!A:B,2,0))</f>
        <v/>
      </c>
      <c r="BA26" s="171" t="str">
        <f>IF(ISBLANK(K26),"",ROUND(K26/AZ26,0))</f>
        <v/>
      </c>
      <c r="BB26" s="171" t="str">
        <f>IF(ISBLANK(L26),"",ROUND(L26/AZ26,0))</f>
        <v/>
      </c>
      <c r="BC26" s="171" t="str">
        <f>IF(N26="","",VLOOKUP(N26,'MNB árfolyam'!A:B,2,0))</f>
        <v/>
      </c>
      <c r="BD26" s="171" t="str">
        <f>IF(ISBLANK(P26),"",ROUND(P26/BC26,0))</f>
        <v/>
      </c>
      <c r="BE26" s="171" t="str">
        <f>IF(ISBLANK(Q26),"",ROUND(Q26/BC26,0))</f>
        <v/>
      </c>
      <c r="BF26" s="39"/>
    </row>
    <row r="27" spans="1:58" s="37" customFormat="1" x14ac:dyDescent="0.25">
      <c r="A27" s="440"/>
      <c r="B27" s="478"/>
      <c r="C27" s="65"/>
      <c r="D27" s="65"/>
      <c r="E27" s="478"/>
      <c r="F27" s="441"/>
      <c r="G27" s="441"/>
      <c r="H27" s="65"/>
      <c r="I27" s="65"/>
      <c r="J27" s="478"/>
      <c r="K27" s="439"/>
      <c r="L27" s="439"/>
      <c r="M27" s="65"/>
      <c r="N27" s="65"/>
      <c r="O27" s="478"/>
      <c r="P27" s="439"/>
      <c r="Q27" s="486"/>
      <c r="R27" s="249"/>
      <c r="S27" s="249"/>
      <c r="T27" s="249"/>
      <c r="U27" s="249"/>
      <c r="V27" s="249"/>
      <c r="W27" s="249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W27" s="171" t="str">
        <f>IF(D27="","",VLOOKUP(D27,'MNB árfolyam'!A:B,2,0))</f>
        <v/>
      </c>
      <c r="AX27" s="172" t="str">
        <f t="shared" ref="AX27:AX50" si="1">IF(ISBLANK(F27),"",ROUND(F27/AW27,0))</f>
        <v/>
      </c>
      <c r="AY27" s="172" t="str">
        <f t="shared" ref="AY27:AY50" si="2">IF(ISBLANK(G27),"",ROUND(G27/AW27,0))</f>
        <v/>
      </c>
      <c r="AZ27" s="171" t="str">
        <f>IF(I27="","",VLOOKUP(I27,'MNB árfolyam'!A:B,2,0))</f>
        <v/>
      </c>
      <c r="BA27" s="171" t="str">
        <f t="shared" ref="BA27:BA50" si="3">IF(ISBLANK(K27),"",ROUND(K27/AZ27,0))</f>
        <v/>
      </c>
      <c r="BB27" s="171" t="str">
        <f t="shared" ref="BB27:BB50" si="4">IF(ISBLANK(L27),"",ROUND(L27/AZ27,0))</f>
        <v/>
      </c>
      <c r="BC27" s="171" t="str">
        <f>IF(N27="","",VLOOKUP(N27,'MNB árfolyam'!A:B,2,0))</f>
        <v/>
      </c>
      <c r="BD27" s="171" t="str">
        <f t="shared" ref="BD27:BD50" si="5">IF(ISBLANK(P27),"",ROUND(P27/BC27,0))</f>
        <v/>
      </c>
      <c r="BE27" s="171" t="str">
        <f t="shared" ref="BE27:BE50" si="6">IF(ISBLANK(Q27),"",ROUND(Q27/BC27,0))</f>
        <v/>
      </c>
      <c r="BF27" s="39"/>
    </row>
    <row r="28" spans="1:58" s="37" customFormat="1" x14ac:dyDescent="0.25">
      <c r="A28" s="440"/>
      <c r="B28" s="478"/>
      <c r="C28" s="65"/>
      <c r="D28" s="65"/>
      <c r="E28" s="478"/>
      <c r="F28" s="441"/>
      <c r="G28" s="441"/>
      <c r="H28" s="65"/>
      <c r="I28" s="65"/>
      <c r="J28" s="478"/>
      <c r="K28" s="439"/>
      <c r="L28" s="439"/>
      <c r="M28" s="65"/>
      <c r="N28" s="65"/>
      <c r="O28" s="478"/>
      <c r="P28" s="439"/>
      <c r="Q28" s="486"/>
      <c r="R28" s="249"/>
      <c r="S28" s="249"/>
      <c r="T28" s="249"/>
      <c r="U28" s="249"/>
      <c r="V28" s="249"/>
      <c r="W28" s="249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W28" s="171" t="str">
        <f>IF(D28="","",VLOOKUP(D28,'MNB árfolyam'!A:B,2,0))</f>
        <v/>
      </c>
      <c r="AX28" s="172" t="str">
        <f t="shared" si="1"/>
        <v/>
      </c>
      <c r="AY28" s="172" t="str">
        <f t="shared" si="2"/>
        <v/>
      </c>
      <c r="AZ28" s="171" t="str">
        <f>IF(I28="","",VLOOKUP(I28,'MNB árfolyam'!A:B,2,0))</f>
        <v/>
      </c>
      <c r="BA28" s="171" t="str">
        <f t="shared" si="3"/>
        <v/>
      </c>
      <c r="BB28" s="171" t="str">
        <f t="shared" si="4"/>
        <v/>
      </c>
      <c r="BC28" s="171" t="str">
        <f>IF(N28="","",VLOOKUP(N28,'MNB árfolyam'!A:B,2,0))</f>
        <v/>
      </c>
      <c r="BD28" s="171" t="str">
        <f t="shared" si="5"/>
        <v/>
      </c>
      <c r="BE28" s="171" t="str">
        <f t="shared" si="6"/>
        <v/>
      </c>
      <c r="BF28" s="39"/>
    </row>
    <row r="29" spans="1:58" s="37" customFormat="1" x14ac:dyDescent="0.25">
      <c r="A29" s="440"/>
      <c r="B29" s="478"/>
      <c r="C29" s="65"/>
      <c r="D29" s="65"/>
      <c r="E29" s="478"/>
      <c r="F29" s="441"/>
      <c r="G29" s="441"/>
      <c r="H29" s="65"/>
      <c r="I29" s="65"/>
      <c r="J29" s="478"/>
      <c r="K29" s="439"/>
      <c r="L29" s="439"/>
      <c r="M29" s="65"/>
      <c r="N29" s="65"/>
      <c r="O29" s="478"/>
      <c r="P29" s="439"/>
      <c r="Q29" s="486"/>
      <c r="R29" s="249"/>
      <c r="S29" s="249"/>
      <c r="T29" s="249"/>
      <c r="U29" s="249"/>
      <c r="V29" s="249"/>
      <c r="W29" s="249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W29" s="171" t="str">
        <f>IF(D29="","",VLOOKUP(D29,'MNB árfolyam'!A:B,2,0))</f>
        <v/>
      </c>
      <c r="AX29" s="172" t="str">
        <f t="shared" si="1"/>
        <v/>
      </c>
      <c r="AY29" s="172" t="str">
        <f t="shared" si="2"/>
        <v/>
      </c>
      <c r="AZ29" s="171" t="str">
        <f>IF(I29="","",VLOOKUP(I29,'MNB árfolyam'!A:B,2,0))</f>
        <v/>
      </c>
      <c r="BA29" s="171" t="str">
        <f t="shared" si="3"/>
        <v/>
      </c>
      <c r="BB29" s="171" t="str">
        <f t="shared" si="4"/>
        <v/>
      </c>
      <c r="BC29" s="171" t="str">
        <f>IF(N29="","",VLOOKUP(N29,'MNB árfolyam'!A:B,2,0))</f>
        <v/>
      </c>
      <c r="BD29" s="171" t="str">
        <f t="shared" si="5"/>
        <v/>
      </c>
      <c r="BE29" s="171" t="str">
        <f t="shared" si="6"/>
        <v/>
      </c>
      <c r="BF29" s="39"/>
    </row>
    <row r="30" spans="1:58" s="37" customFormat="1" x14ac:dyDescent="0.25">
      <c r="A30" s="440"/>
      <c r="B30" s="478"/>
      <c r="C30" s="65"/>
      <c r="D30" s="65"/>
      <c r="E30" s="478"/>
      <c r="F30" s="441"/>
      <c r="G30" s="441"/>
      <c r="H30" s="65"/>
      <c r="I30" s="65"/>
      <c r="J30" s="478"/>
      <c r="K30" s="439"/>
      <c r="L30" s="439"/>
      <c r="M30" s="65"/>
      <c r="N30" s="65"/>
      <c r="O30" s="478"/>
      <c r="P30" s="439"/>
      <c r="Q30" s="486"/>
      <c r="R30" s="249"/>
      <c r="S30" s="249"/>
      <c r="T30" s="249"/>
      <c r="U30" s="249"/>
      <c r="V30" s="249"/>
      <c r="W30" s="249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W30" s="171" t="str">
        <f>IF(D30="","",VLOOKUP(D30,'MNB árfolyam'!A:B,2,0))</f>
        <v/>
      </c>
      <c r="AX30" s="172" t="str">
        <f t="shared" si="1"/>
        <v/>
      </c>
      <c r="AY30" s="172" t="str">
        <f t="shared" si="2"/>
        <v/>
      </c>
      <c r="AZ30" s="171" t="str">
        <f>IF(I30="","",VLOOKUP(I30,'MNB árfolyam'!A:B,2,0))</f>
        <v/>
      </c>
      <c r="BA30" s="171" t="str">
        <f t="shared" si="3"/>
        <v/>
      </c>
      <c r="BB30" s="171" t="str">
        <f t="shared" si="4"/>
        <v/>
      </c>
      <c r="BC30" s="171" t="str">
        <f>IF(N30="","",VLOOKUP(N30,'MNB árfolyam'!A:B,2,0))</f>
        <v/>
      </c>
      <c r="BD30" s="171" t="str">
        <f t="shared" si="5"/>
        <v/>
      </c>
      <c r="BE30" s="171" t="str">
        <f t="shared" si="6"/>
        <v/>
      </c>
      <c r="BF30" s="39"/>
    </row>
    <row r="31" spans="1:58" s="37" customFormat="1" x14ac:dyDescent="0.25">
      <c r="A31" s="440"/>
      <c r="B31" s="478"/>
      <c r="C31" s="65"/>
      <c r="D31" s="65"/>
      <c r="E31" s="478"/>
      <c r="F31" s="441"/>
      <c r="G31" s="441"/>
      <c r="H31" s="65"/>
      <c r="I31" s="65"/>
      <c r="J31" s="478"/>
      <c r="K31" s="439"/>
      <c r="L31" s="439"/>
      <c r="M31" s="65"/>
      <c r="N31" s="65"/>
      <c r="O31" s="478"/>
      <c r="P31" s="439"/>
      <c r="Q31" s="486"/>
      <c r="R31" s="249"/>
      <c r="S31" s="249"/>
      <c r="T31" s="249"/>
      <c r="U31" s="249"/>
      <c r="V31" s="249"/>
      <c r="W31" s="249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W31" s="171" t="str">
        <f>IF(D31="","",VLOOKUP(D31,'MNB árfolyam'!A:B,2,0))</f>
        <v/>
      </c>
      <c r="AX31" s="172" t="str">
        <f t="shared" si="1"/>
        <v/>
      </c>
      <c r="AY31" s="172" t="str">
        <f t="shared" si="2"/>
        <v/>
      </c>
      <c r="AZ31" s="171" t="str">
        <f>IF(I31="","",VLOOKUP(I31,'MNB árfolyam'!A:B,2,0))</f>
        <v/>
      </c>
      <c r="BA31" s="171" t="str">
        <f t="shared" si="3"/>
        <v/>
      </c>
      <c r="BB31" s="171" t="str">
        <f t="shared" si="4"/>
        <v/>
      </c>
      <c r="BC31" s="171" t="str">
        <f>IF(N31="","",VLOOKUP(N31,'MNB árfolyam'!A:B,2,0))</f>
        <v/>
      </c>
      <c r="BD31" s="171" t="str">
        <f t="shared" si="5"/>
        <v/>
      </c>
      <c r="BE31" s="171" t="str">
        <f t="shared" si="6"/>
        <v/>
      </c>
      <c r="BF31" s="39"/>
    </row>
    <row r="32" spans="1:58" s="37" customFormat="1" x14ac:dyDescent="0.25">
      <c r="A32" s="440"/>
      <c r="B32" s="478"/>
      <c r="C32" s="65"/>
      <c r="D32" s="65"/>
      <c r="E32" s="478"/>
      <c r="F32" s="441"/>
      <c r="G32" s="441"/>
      <c r="H32" s="65"/>
      <c r="I32" s="65"/>
      <c r="J32" s="478"/>
      <c r="K32" s="439"/>
      <c r="L32" s="439"/>
      <c r="M32" s="65"/>
      <c r="N32" s="65"/>
      <c r="O32" s="478"/>
      <c r="P32" s="439"/>
      <c r="Q32" s="486"/>
      <c r="R32" s="249"/>
      <c r="S32" s="249"/>
      <c r="T32" s="249"/>
      <c r="U32" s="249"/>
      <c r="V32" s="249"/>
      <c r="W32" s="249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W32" s="171" t="str">
        <f>IF(D32="","",VLOOKUP(D32,'MNB árfolyam'!A:B,2,0))</f>
        <v/>
      </c>
      <c r="AX32" s="172" t="str">
        <f t="shared" si="1"/>
        <v/>
      </c>
      <c r="AY32" s="172" t="str">
        <f t="shared" si="2"/>
        <v/>
      </c>
      <c r="AZ32" s="171" t="str">
        <f>IF(I32="","",VLOOKUP(I32,'MNB árfolyam'!A:B,2,0))</f>
        <v/>
      </c>
      <c r="BA32" s="171" t="str">
        <f t="shared" si="3"/>
        <v/>
      </c>
      <c r="BB32" s="171" t="str">
        <f t="shared" si="4"/>
        <v/>
      </c>
      <c r="BC32" s="171" t="str">
        <f>IF(N32="","",VLOOKUP(N32,'MNB árfolyam'!A:B,2,0))</f>
        <v/>
      </c>
      <c r="BD32" s="171" t="str">
        <f t="shared" si="5"/>
        <v/>
      </c>
      <c r="BE32" s="171" t="str">
        <f t="shared" si="6"/>
        <v/>
      </c>
      <c r="BF32" s="39"/>
    </row>
    <row r="33" spans="1:58" s="37" customFormat="1" x14ac:dyDescent="0.25">
      <c r="A33" s="440"/>
      <c r="B33" s="478"/>
      <c r="C33" s="65"/>
      <c r="D33" s="65"/>
      <c r="E33" s="478"/>
      <c r="F33" s="441"/>
      <c r="G33" s="441"/>
      <c r="H33" s="65"/>
      <c r="I33" s="65"/>
      <c r="J33" s="478"/>
      <c r="K33" s="439"/>
      <c r="L33" s="439"/>
      <c r="M33" s="65"/>
      <c r="N33" s="65"/>
      <c r="O33" s="478"/>
      <c r="P33" s="439"/>
      <c r="Q33" s="486"/>
      <c r="R33" s="249"/>
      <c r="S33" s="249"/>
      <c r="T33" s="249"/>
      <c r="U33" s="249"/>
      <c r="V33" s="249"/>
      <c r="W33" s="249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W33" s="171" t="str">
        <f>IF(D33="","",VLOOKUP(D33,'MNB árfolyam'!A:B,2,0))</f>
        <v/>
      </c>
      <c r="AX33" s="172" t="str">
        <f t="shared" si="1"/>
        <v/>
      </c>
      <c r="AY33" s="172" t="str">
        <f t="shared" si="2"/>
        <v/>
      </c>
      <c r="AZ33" s="171" t="str">
        <f>IF(I33="","",VLOOKUP(I33,'MNB árfolyam'!A:B,2,0))</f>
        <v/>
      </c>
      <c r="BA33" s="171" t="str">
        <f t="shared" si="3"/>
        <v/>
      </c>
      <c r="BB33" s="171" t="str">
        <f t="shared" si="4"/>
        <v/>
      </c>
      <c r="BC33" s="171" t="str">
        <f>IF(N33="","",VLOOKUP(N33,'MNB árfolyam'!A:B,2,0))</f>
        <v/>
      </c>
      <c r="BD33" s="171" t="str">
        <f t="shared" si="5"/>
        <v/>
      </c>
      <c r="BE33" s="171" t="str">
        <f t="shared" si="6"/>
        <v/>
      </c>
      <c r="BF33" s="39"/>
    </row>
    <row r="34" spans="1:58" s="37" customFormat="1" x14ac:dyDescent="0.25">
      <c r="A34" s="440"/>
      <c r="B34" s="478"/>
      <c r="C34" s="65"/>
      <c r="D34" s="65"/>
      <c r="E34" s="478"/>
      <c r="F34" s="441"/>
      <c r="G34" s="441"/>
      <c r="H34" s="65"/>
      <c r="I34" s="65"/>
      <c r="J34" s="478"/>
      <c r="K34" s="439"/>
      <c r="L34" s="439"/>
      <c r="M34" s="65"/>
      <c r="N34" s="65"/>
      <c r="O34" s="478"/>
      <c r="P34" s="439"/>
      <c r="Q34" s="486"/>
      <c r="R34" s="249"/>
      <c r="S34" s="249"/>
      <c r="T34" s="249"/>
      <c r="U34" s="249"/>
      <c r="V34" s="249"/>
      <c r="W34" s="249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W34" s="171" t="str">
        <f>IF(D34="","",VLOOKUP(D34,'MNB árfolyam'!A:B,2,0))</f>
        <v/>
      </c>
      <c r="AX34" s="172" t="str">
        <f t="shared" si="1"/>
        <v/>
      </c>
      <c r="AY34" s="172" t="str">
        <f t="shared" si="2"/>
        <v/>
      </c>
      <c r="AZ34" s="171" t="str">
        <f>IF(I34="","",VLOOKUP(I34,'MNB árfolyam'!A:B,2,0))</f>
        <v/>
      </c>
      <c r="BA34" s="171" t="str">
        <f t="shared" si="3"/>
        <v/>
      </c>
      <c r="BB34" s="171" t="str">
        <f t="shared" si="4"/>
        <v/>
      </c>
      <c r="BC34" s="171" t="str">
        <f>IF(N34="","",VLOOKUP(N34,'MNB árfolyam'!A:B,2,0))</f>
        <v/>
      </c>
      <c r="BD34" s="171" t="str">
        <f t="shared" si="5"/>
        <v/>
      </c>
      <c r="BE34" s="171" t="str">
        <f t="shared" si="6"/>
        <v/>
      </c>
      <c r="BF34" s="39"/>
    </row>
    <row r="35" spans="1:58" s="37" customFormat="1" x14ac:dyDescent="0.25">
      <c r="A35" s="440"/>
      <c r="B35" s="478"/>
      <c r="C35" s="65"/>
      <c r="D35" s="65"/>
      <c r="E35" s="478"/>
      <c r="F35" s="441"/>
      <c r="G35" s="441"/>
      <c r="H35" s="65"/>
      <c r="I35" s="65"/>
      <c r="J35" s="478"/>
      <c r="K35" s="439"/>
      <c r="L35" s="439"/>
      <c r="M35" s="65"/>
      <c r="N35" s="65"/>
      <c r="O35" s="478"/>
      <c r="P35" s="439"/>
      <c r="Q35" s="486"/>
      <c r="R35" s="249"/>
      <c r="S35" s="249"/>
      <c r="T35" s="249"/>
      <c r="U35" s="249"/>
      <c r="V35" s="249"/>
      <c r="W35" s="249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W35" s="171" t="str">
        <f>IF(D35="","",VLOOKUP(D35,'MNB árfolyam'!A:B,2,0))</f>
        <v/>
      </c>
      <c r="AX35" s="172" t="str">
        <f t="shared" si="1"/>
        <v/>
      </c>
      <c r="AY35" s="172" t="str">
        <f t="shared" si="2"/>
        <v/>
      </c>
      <c r="AZ35" s="171" t="str">
        <f>IF(I35="","",VLOOKUP(I35,'MNB árfolyam'!A:B,2,0))</f>
        <v/>
      </c>
      <c r="BA35" s="171" t="str">
        <f t="shared" si="3"/>
        <v/>
      </c>
      <c r="BB35" s="171" t="str">
        <f t="shared" si="4"/>
        <v/>
      </c>
      <c r="BC35" s="171" t="str">
        <f>IF(N35="","",VLOOKUP(N35,'MNB árfolyam'!A:B,2,0))</f>
        <v/>
      </c>
      <c r="BD35" s="171" t="str">
        <f t="shared" si="5"/>
        <v/>
      </c>
      <c r="BE35" s="171" t="str">
        <f t="shared" si="6"/>
        <v/>
      </c>
      <c r="BF35" s="39"/>
    </row>
    <row r="36" spans="1:58" s="37" customFormat="1" x14ac:dyDescent="0.25">
      <c r="A36" s="440"/>
      <c r="B36" s="478"/>
      <c r="C36" s="65"/>
      <c r="D36" s="65"/>
      <c r="E36" s="478"/>
      <c r="F36" s="441"/>
      <c r="G36" s="441"/>
      <c r="H36" s="65"/>
      <c r="I36" s="65"/>
      <c r="J36" s="478"/>
      <c r="K36" s="439"/>
      <c r="L36" s="439"/>
      <c r="M36" s="65"/>
      <c r="N36" s="65"/>
      <c r="O36" s="478"/>
      <c r="P36" s="439"/>
      <c r="Q36" s="486"/>
      <c r="R36" s="249"/>
      <c r="S36" s="249"/>
      <c r="T36" s="249"/>
      <c r="U36" s="249"/>
      <c r="V36" s="249"/>
      <c r="W36" s="249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W36" s="171" t="str">
        <f>IF(D36="","",VLOOKUP(D36,'MNB árfolyam'!A:B,2,0))</f>
        <v/>
      </c>
      <c r="AX36" s="172" t="str">
        <f t="shared" si="1"/>
        <v/>
      </c>
      <c r="AY36" s="172" t="str">
        <f t="shared" si="2"/>
        <v/>
      </c>
      <c r="AZ36" s="171" t="str">
        <f>IF(I36="","",VLOOKUP(I36,'MNB árfolyam'!A:B,2,0))</f>
        <v/>
      </c>
      <c r="BA36" s="171" t="str">
        <f t="shared" si="3"/>
        <v/>
      </c>
      <c r="BB36" s="171" t="str">
        <f t="shared" si="4"/>
        <v/>
      </c>
      <c r="BC36" s="171" t="str">
        <f>IF(N36="","",VLOOKUP(N36,'MNB árfolyam'!A:B,2,0))</f>
        <v/>
      </c>
      <c r="BD36" s="171" t="str">
        <f t="shared" si="5"/>
        <v/>
      </c>
      <c r="BE36" s="171" t="str">
        <f t="shared" si="6"/>
        <v/>
      </c>
      <c r="BF36" s="39"/>
    </row>
    <row r="37" spans="1:58" s="37" customFormat="1" x14ac:dyDescent="0.25">
      <c r="A37" s="440"/>
      <c r="B37" s="478"/>
      <c r="C37" s="65"/>
      <c r="D37" s="65"/>
      <c r="E37" s="478"/>
      <c r="F37" s="441"/>
      <c r="G37" s="441"/>
      <c r="H37" s="65"/>
      <c r="I37" s="65"/>
      <c r="J37" s="478"/>
      <c r="K37" s="439"/>
      <c r="L37" s="439"/>
      <c r="M37" s="65"/>
      <c r="N37" s="65"/>
      <c r="O37" s="478"/>
      <c r="P37" s="439"/>
      <c r="Q37" s="486"/>
      <c r="R37" s="249"/>
      <c r="S37" s="249"/>
      <c r="T37" s="249"/>
      <c r="U37" s="249"/>
      <c r="V37" s="249"/>
      <c r="W37" s="249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W37" s="171" t="str">
        <f>IF(D37="","",VLOOKUP(D37,'MNB árfolyam'!A:B,2,0))</f>
        <v/>
      </c>
      <c r="AX37" s="172" t="str">
        <f t="shared" si="1"/>
        <v/>
      </c>
      <c r="AY37" s="172" t="str">
        <f t="shared" si="2"/>
        <v/>
      </c>
      <c r="AZ37" s="171" t="str">
        <f>IF(I37="","",VLOOKUP(I37,'MNB árfolyam'!A:B,2,0))</f>
        <v/>
      </c>
      <c r="BA37" s="171" t="str">
        <f t="shared" si="3"/>
        <v/>
      </c>
      <c r="BB37" s="171" t="str">
        <f t="shared" si="4"/>
        <v/>
      </c>
      <c r="BC37" s="171" t="str">
        <f>IF(N37="","",VLOOKUP(N37,'MNB árfolyam'!A:B,2,0))</f>
        <v/>
      </c>
      <c r="BD37" s="171" t="str">
        <f t="shared" si="5"/>
        <v/>
      </c>
      <c r="BE37" s="171" t="str">
        <f t="shared" si="6"/>
        <v/>
      </c>
      <c r="BF37" s="39"/>
    </row>
    <row r="38" spans="1:58" s="37" customFormat="1" x14ac:dyDescent="0.25">
      <c r="A38" s="440"/>
      <c r="B38" s="478"/>
      <c r="C38" s="65"/>
      <c r="D38" s="65"/>
      <c r="E38" s="478"/>
      <c r="F38" s="441"/>
      <c r="G38" s="441"/>
      <c r="H38" s="65"/>
      <c r="I38" s="65"/>
      <c r="J38" s="478"/>
      <c r="K38" s="439"/>
      <c r="L38" s="439"/>
      <c r="M38" s="65"/>
      <c r="N38" s="65"/>
      <c r="O38" s="478"/>
      <c r="P38" s="439"/>
      <c r="Q38" s="486"/>
      <c r="R38" s="249"/>
      <c r="S38" s="249"/>
      <c r="T38" s="249"/>
      <c r="U38" s="249"/>
      <c r="V38" s="249"/>
      <c r="W38" s="249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W38" s="171" t="str">
        <f>IF(D38="","",VLOOKUP(D38,'MNB árfolyam'!A:B,2,0))</f>
        <v/>
      </c>
      <c r="AX38" s="172" t="str">
        <f t="shared" si="1"/>
        <v/>
      </c>
      <c r="AY38" s="172" t="str">
        <f t="shared" si="2"/>
        <v/>
      </c>
      <c r="AZ38" s="171" t="str">
        <f>IF(I38="","",VLOOKUP(I38,'MNB árfolyam'!A:B,2,0))</f>
        <v/>
      </c>
      <c r="BA38" s="171" t="str">
        <f t="shared" si="3"/>
        <v/>
      </c>
      <c r="BB38" s="171" t="str">
        <f t="shared" si="4"/>
        <v/>
      </c>
      <c r="BC38" s="171" t="str">
        <f>IF(N38="","",VLOOKUP(N38,'MNB árfolyam'!A:B,2,0))</f>
        <v/>
      </c>
      <c r="BD38" s="171" t="str">
        <f t="shared" si="5"/>
        <v/>
      </c>
      <c r="BE38" s="171" t="str">
        <f t="shared" si="6"/>
        <v/>
      </c>
      <c r="BF38" s="39"/>
    </row>
    <row r="39" spans="1:58" s="37" customFormat="1" x14ac:dyDescent="0.25">
      <c r="A39" s="440"/>
      <c r="B39" s="478"/>
      <c r="C39" s="65"/>
      <c r="D39" s="65"/>
      <c r="E39" s="478"/>
      <c r="F39" s="441"/>
      <c r="G39" s="441"/>
      <c r="H39" s="65"/>
      <c r="I39" s="65"/>
      <c r="J39" s="478"/>
      <c r="K39" s="439"/>
      <c r="L39" s="439"/>
      <c r="M39" s="65"/>
      <c r="N39" s="65"/>
      <c r="O39" s="478"/>
      <c r="P39" s="439"/>
      <c r="Q39" s="486"/>
      <c r="R39" s="249"/>
      <c r="S39" s="249"/>
      <c r="T39" s="249"/>
      <c r="U39" s="249"/>
      <c r="V39" s="249"/>
      <c r="W39" s="249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W39" s="171" t="str">
        <f>IF(D39="","",VLOOKUP(D39,'MNB árfolyam'!A:B,2,0))</f>
        <v/>
      </c>
      <c r="AX39" s="172" t="str">
        <f t="shared" si="1"/>
        <v/>
      </c>
      <c r="AY39" s="172" t="str">
        <f t="shared" si="2"/>
        <v/>
      </c>
      <c r="AZ39" s="171" t="str">
        <f>IF(I39="","",VLOOKUP(I39,'MNB árfolyam'!A:B,2,0))</f>
        <v/>
      </c>
      <c r="BA39" s="171" t="str">
        <f t="shared" si="3"/>
        <v/>
      </c>
      <c r="BB39" s="171" t="str">
        <f t="shared" si="4"/>
        <v/>
      </c>
      <c r="BC39" s="171" t="str">
        <f>IF(N39="","",VLOOKUP(N39,'MNB árfolyam'!A:B,2,0))</f>
        <v/>
      </c>
      <c r="BD39" s="171" t="str">
        <f t="shared" si="5"/>
        <v/>
      </c>
      <c r="BE39" s="171" t="str">
        <f t="shared" si="6"/>
        <v/>
      </c>
      <c r="BF39" s="39"/>
    </row>
    <row r="40" spans="1:58" s="37" customFormat="1" x14ac:dyDescent="0.25">
      <c r="A40" s="440"/>
      <c r="B40" s="478"/>
      <c r="C40" s="65"/>
      <c r="D40" s="65"/>
      <c r="E40" s="478"/>
      <c r="F40" s="441"/>
      <c r="G40" s="441"/>
      <c r="H40" s="65"/>
      <c r="I40" s="65"/>
      <c r="J40" s="478"/>
      <c r="K40" s="439"/>
      <c r="L40" s="439"/>
      <c r="M40" s="65"/>
      <c r="N40" s="65"/>
      <c r="O40" s="478"/>
      <c r="P40" s="439"/>
      <c r="Q40" s="486"/>
      <c r="R40" s="249"/>
      <c r="S40" s="249"/>
      <c r="T40" s="249"/>
      <c r="U40" s="249"/>
      <c r="V40" s="249"/>
      <c r="W40" s="249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W40" s="171" t="str">
        <f>IF(D40="","",VLOOKUP(D40,'MNB árfolyam'!A:B,2,0))</f>
        <v/>
      </c>
      <c r="AX40" s="172" t="str">
        <f t="shared" si="1"/>
        <v/>
      </c>
      <c r="AY40" s="172" t="str">
        <f t="shared" si="2"/>
        <v/>
      </c>
      <c r="AZ40" s="171" t="str">
        <f>IF(I40="","",VLOOKUP(I40,'MNB árfolyam'!A:B,2,0))</f>
        <v/>
      </c>
      <c r="BA40" s="171" t="str">
        <f t="shared" si="3"/>
        <v/>
      </c>
      <c r="BB40" s="171" t="str">
        <f t="shared" si="4"/>
        <v/>
      </c>
      <c r="BC40" s="171" t="str">
        <f>IF(N40="","",VLOOKUP(N40,'MNB árfolyam'!A:B,2,0))</f>
        <v/>
      </c>
      <c r="BD40" s="171" t="str">
        <f t="shared" si="5"/>
        <v/>
      </c>
      <c r="BE40" s="171" t="str">
        <f t="shared" si="6"/>
        <v/>
      </c>
      <c r="BF40" s="39"/>
    </row>
    <row r="41" spans="1:58" s="37" customFormat="1" x14ac:dyDescent="0.25">
      <c r="A41" s="440"/>
      <c r="B41" s="478"/>
      <c r="C41" s="65"/>
      <c r="D41" s="65"/>
      <c r="E41" s="478"/>
      <c r="F41" s="441"/>
      <c r="G41" s="441"/>
      <c r="H41" s="65"/>
      <c r="I41" s="65"/>
      <c r="J41" s="478"/>
      <c r="K41" s="439"/>
      <c r="L41" s="439"/>
      <c r="M41" s="65"/>
      <c r="N41" s="65"/>
      <c r="O41" s="478"/>
      <c r="P41" s="439"/>
      <c r="Q41" s="486"/>
      <c r="R41" s="249"/>
      <c r="S41" s="249"/>
      <c r="T41" s="249"/>
      <c r="U41" s="249"/>
      <c r="V41" s="249"/>
      <c r="W41" s="249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W41" s="171" t="str">
        <f>IF(D41="","",VLOOKUP(D41,'MNB árfolyam'!A:B,2,0))</f>
        <v/>
      </c>
      <c r="AX41" s="172" t="str">
        <f t="shared" si="1"/>
        <v/>
      </c>
      <c r="AY41" s="172" t="str">
        <f t="shared" si="2"/>
        <v/>
      </c>
      <c r="AZ41" s="171" t="str">
        <f>IF(I41="","",VLOOKUP(I41,'MNB árfolyam'!A:B,2,0))</f>
        <v/>
      </c>
      <c r="BA41" s="171" t="str">
        <f t="shared" si="3"/>
        <v/>
      </c>
      <c r="BB41" s="171" t="str">
        <f t="shared" si="4"/>
        <v/>
      </c>
      <c r="BC41" s="171" t="str">
        <f>IF(N41="","",VLOOKUP(N41,'MNB árfolyam'!A:B,2,0))</f>
        <v/>
      </c>
      <c r="BD41" s="171" t="str">
        <f t="shared" si="5"/>
        <v/>
      </c>
      <c r="BE41" s="171" t="str">
        <f t="shared" si="6"/>
        <v/>
      </c>
      <c r="BF41" s="39"/>
    </row>
    <row r="42" spans="1:58" s="37" customFormat="1" x14ac:dyDescent="0.25">
      <c r="A42" s="440"/>
      <c r="B42" s="478"/>
      <c r="C42" s="65"/>
      <c r="D42" s="65"/>
      <c r="E42" s="478"/>
      <c r="F42" s="441"/>
      <c r="G42" s="441"/>
      <c r="H42" s="65"/>
      <c r="I42" s="65"/>
      <c r="J42" s="478"/>
      <c r="K42" s="439"/>
      <c r="L42" s="439"/>
      <c r="M42" s="65"/>
      <c r="N42" s="65"/>
      <c r="O42" s="478"/>
      <c r="P42" s="439"/>
      <c r="Q42" s="486"/>
      <c r="R42" s="249"/>
      <c r="S42" s="249"/>
      <c r="T42" s="249"/>
      <c r="U42" s="249"/>
      <c r="V42" s="249"/>
      <c r="W42" s="249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W42" s="171" t="str">
        <f>IF(D42="","",VLOOKUP(D42,'MNB árfolyam'!A:B,2,0))</f>
        <v/>
      </c>
      <c r="AX42" s="172" t="str">
        <f t="shared" si="1"/>
        <v/>
      </c>
      <c r="AY42" s="172" t="str">
        <f t="shared" si="2"/>
        <v/>
      </c>
      <c r="AZ42" s="171" t="str">
        <f>IF(I42="","",VLOOKUP(I42,'MNB árfolyam'!A:B,2,0))</f>
        <v/>
      </c>
      <c r="BA42" s="171" t="str">
        <f t="shared" si="3"/>
        <v/>
      </c>
      <c r="BB42" s="171" t="str">
        <f t="shared" si="4"/>
        <v/>
      </c>
      <c r="BC42" s="171" t="str">
        <f>IF(N42="","",VLOOKUP(N42,'MNB árfolyam'!A:B,2,0))</f>
        <v/>
      </c>
      <c r="BD42" s="171" t="str">
        <f t="shared" si="5"/>
        <v/>
      </c>
      <c r="BE42" s="171" t="str">
        <f t="shared" si="6"/>
        <v/>
      </c>
      <c r="BF42" s="39"/>
    </row>
    <row r="43" spans="1:58" s="37" customFormat="1" x14ac:dyDescent="0.25">
      <c r="A43" s="440"/>
      <c r="B43" s="478"/>
      <c r="C43" s="65"/>
      <c r="D43" s="65"/>
      <c r="E43" s="478"/>
      <c r="F43" s="441"/>
      <c r="G43" s="441"/>
      <c r="H43" s="65"/>
      <c r="I43" s="65"/>
      <c r="J43" s="478"/>
      <c r="K43" s="439"/>
      <c r="L43" s="439"/>
      <c r="M43" s="65"/>
      <c r="N43" s="65"/>
      <c r="O43" s="478"/>
      <c r="P43" s="439"/>
      <c r="Q43" s="486"/>
      <c r="R43" s="249"/>
      <c r="S43" s="249"/>
      <c r="T43" s="249"/>
      <c r="U43" s="249"/>
      <c r="V43" s="249"/>
      <c r="W43" s="249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W43" s="171" t="str">
        <f>IF(D43="","",VLOOKUP(D43,'MNB árfolyam'!A:B,2,0))</f>
        <v/>
      </c>
      <c r="AX43" s="172" t="str">
        <f t="shared" si="1"/>
        <v/>
      </c>
      <c r="AY43" s="172" t="str">
        <f t="shared" si="2"/>
        <v/>
      </c>
      <c r="AZ43" s="171" t="str">
        <f>IF(I43="","",VLOOKUP(I43,'MNB árfolyam'!A:B,2,0))</f>
        <v/>
      </c>
      <c r="BA43" s="171" t="str">
        <f t="shared" si="3"/>
        <v/>
      </c>
      <c r="BB43" s="171" t="str">
        <f t="shared" si="4"/>
        <v/>
      </c>
      <c r="BC43" s="171" t="str">
        <f>IF(N43="","",VLOOKUP(N43,'MNB árfolyam'!A:B,2,0))</f>
        <v/>
      </c>
      <c r="BD43" s="171" t="str">
        <f t="shared" si="5"/>
        <v/>
      </c>
      <c r="BE43" s="171" t="str">
        <f t="shared" si="6"/>
        <v/>
      </c>
      <c r="BF43" s="39"/>
    </row>
    <row r="44" spans="1:58" s="37" customFormat="1" x14ac:dyDescent="0.25">
      <c r="A44" s="440"/>
      <c r="B44" s="478"/>
      <c r="C44" s="65"/>
      <c r="D44" s="65"/>
      <c r="E44" s="478"/>
      <c r="F44" s="441"/>
      <c r="G44" s="441"/>
      <c r="H44" s="65"/>
      <c r="I44" s="65"/>
      <c r="J44" s="478"/>
      <c r="K44" s="439"/>
      <c r="L44" s="439"/>
      <c r="M44" s="65"/>
      <c r="N44" s="65"/>
      <c r="O44" s="478"/>
      <c r="P44" s="439"/>
      <c r="Q44" s="486"/>
      <c r="R44" s="249"/>
      <c r="S44" s="249"/>
      <c r="T44" s="249"/>
      <c r="U44" s="249"/>
      <c r="V44" s="249"/>
      <c r="W44" s="249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W44" s="171" t="str">
        <f>IF(D44="","",VLOOKUP(D44,'MNB árfolyam'!A:B,2,0))</f>
        <v/>
      </c>
      <c r="AX44" s="172" t="str">
        <f t="shared" si="1"/>
        <v/>
      </c>
      <c r="AY44" s="172" t="str">
        <f t="shared" si="2"/>
        <v/>
      </c>
      <c r="AZ44" s="171" t="str">
        <f>IF(I44="","",VLOOKUP(I44,'MNB árfolyam'!A:B,2,0))</f>
        <v/>
      </c>
      <c r="BA44" s="171" t="str">
        <f t="shared" si="3"/>
        <v/>
      </c>
      <c r="BB44" s="171" t="str">
        <f t="shared" si="4"/>
        <v/>
      </c>
      <c r="BC44" s="171" t="str">
        <f>IF(N44="","",VLOOKUP(N44,'MNB árfolyam'!A:B,2,0))</f>
        <v/>
      </c>
      <c r="BD44" s="171" t="str">
        <f t="shared" si="5"/>
        <v/>
      </c>
      <c r="BE44" s="171" t="str">
        <f t="shared" si="6"/>
        <v/>
      </c>
      <c r="BF44" s="39"/>
    </row>
    <row r="45" spans="1:58" s="37" customFormat="1" x14ac:dyDescent="0.25">
      <c r="A45" s="440"/>
      <c r="B45" s="478"/>
      <c r="C45" s="65"/>
      <c r="D45" s="65"/>
      <c r="E45" s="478"/>
      <c r="F45" s="441"/>
      <c r="G45" s="441"/>
      <c r="H45" s="65"/>
      <c r="I45" s="65"/>
      <c r="J45" s="478"/>
      <c r="K45" s="439"/>
      <c r="L45" s="439"/>
      <c r="M45" s="65"/>
      <c r="N45" s="65"/>
      <c r="O45" s="478"/>
      <c r="P45" s="439"/>
      <c r="Q45" s="486"/>
      <c r="R45" s="249"/>
      <c r="S45" s="249"/>
      <c r="T45" s="249"/>
      <c r="U45" s="249"/>
      <c r="V45" s="249"/>
      <c r="W45" s="249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W45" s="171" t="str">
        <f>IF(D45="","",VLOOKUP(D45,'MNB árfolyam'!A:B,2,0))</f>
        <v/>
      </c>
      <c r="AX45" s="172" t="str">
        <f t="shared" si="1"/>
        <v/>
      </c>
      <c r="AY45" s="172" t="str">
        <f t="shared" si="2"/>
        <v/>
      </c>
      <c r="AZ45" s="171" t="str">
        <f>IF(I45="","",VLOOKUP(I45,'MNB árfolyam'!A:B,2,0))</f>
        <v/>
      </c>
      <c r="BA45" s="171" t="str">
        <f t="shared" si="3"/>
        <v/>
      </c>
      <c r="BB45" s="171" t="str">
        <f t="shared" si="4"/>
        <v/>
      </c>
      <c r="BC45" s="171" t="str">
        <f>IF(N45="","",VLOOKUP(N45,'MNB árfolyam'!A:B,2,0))</f>
        <v/>
      </c>
      <c r="BD45" s="171" t="str">
        <f t="shared" si="5"/>
        <v/>
      </c>
      <c r="BE45" s="171" t="str">
        <f t="shared" si="6"/>
        <v/>
      </c>
      <c r="BF45" s="39"/>
    </row>
    <row r="46" spans="1:58" s="37" customFormat="1" x14ac:dyDescent="0.25">
      <c r="A46" s="440"/>
      <c r="B46" s="478"/>
      <c r="C46" s="65"/>
      <c r="D46" s="65"/>
      <c r="E46" s="478"/>
      <c r="F46" s="441"/>
      <c r="G46" s="441"/>
      <c r="H46" s="65"/>
      <c r="I46" s="65"/>
      <c r="J46" s="478"/>
      <c r="K46" s="439"/>
      <c r="L46" s="439"/>
      <c r="M46" s="65"/>
      <c r="N46" s="65"/>
      <c r="O46" s="478"/>
      <c r="P46" s="439"/>
      <c r="Q46" s="486"/>
      <c r="R46" s="249"/>
      <c r="S46" s="249"/>
      <c r="T46" s="249"/>
      <c r="U46" s="249"/>
      <c r="V46" s="249"/>
      <c r="W46" s="249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W46" s="171" t="str">
        <f>IF(D46="","",VLOOKUP(D46,'MNB árfolyam'!A:B,2,0))</f>
        <v/>
      </c>
      <c r="AX46" s="172" t="str">
        <f t="shared" si="1"/>
        <v/>
      </c>
      <c r="AY46" s="172" t="str">
        <f t="shared" si="2"/>
        <v/>
      </c>
      <c r="AZ46" s="171" t="str">
        <f>IF(I46="","",VLOOKUP(I46,'MNB árfolyam'!A:B,2,0))</f>
        <v/>
      </c>
      <c r="BA46" s="171" t="str">
        <f t="shared" si="3"/>
        <v/>
      </c>
      <c r="BB46" s="171" t="str">
        <f t="shared" si="4"/>
        <v/>
      </c>
      <c r="BC46" s="171" t="str">
        <f>IF(N46="","",VLOOKUP(N46,'MNB árfolyam'!A:B,2,0))</f>
        <v/>
      </c>
      <c r="BD46" s="171" t="str">
        <f t="shared" si="5"/>
        <v/>
      </c>
      <c r="BE46" s="171" t="str">
        <f t="shared" si="6"/>
        <v/>
      </c>
      <c r="BF46" s="39"/>
    </row>
    <row r="47" spans="1:58" s="37" customFormat="1" x14ac:dyDescent="0.25">
      <c r="A47" s="440"/>
      <c r="B47" s="478"/>
      <c r="C47" s="65"/>
      <c r="D47" s="65"/>
      <c r="E47" s="478"/>
      <c r="F47" s="441"/>
      <c r="G47" s="441"/>
      <c r="H47" s="65"/>
      <c r="I47" s="65"/>
      <c r="J47" s="478"/>
      <c r="K47" s="439"/>
      <c r="L47" s="439"/>
      <c r="M47" s="65"/>
      <c r="N47" s="65"/>
      <c r="O47" s="478"/>
      <c r="P47" s="439"/>
      <c r="Q47" s="486"/>
      <c r="R47" s="249"/>
      <c r="S47" s="249"/>
      <c r="T47" s="249"/>
      <c r="U47" s="249"/>
      <c r="V47" s="249"/>
      <c r="W47" s="249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W47" s="171" t="str">
        <f>IF(D47="","",VLOOKUP(D47,'MNB árfolyam'!A:B,2,0))</f>
        <v/>
      </c>
      <c r="AX47" s="172" t="str">
        <f t="shared" si="1"/>
        <v/>
      </c>
      <c r="AY47" s="172" t="str">
        <f t="shared" si="2"/>
        <v/>
      </c>
      <c r="AZ47" s="171" t="str">
        <f>IF(I47="","",VLOOKUP(I47,'MNB árfolyam'!A:B,2,0))</f>
        <v/>
      </c>
      <c r="BA47" s="171" t="str">
        <f t="shared" si="3"/>
        <v/>
      </c>
      <c r="BB47" s="171" t="str">
        <f t="shared" si="4"/>
        <v/>
      </c>
      <c r="BC47" s="171" t="str">
        <f>IF(N47="","",VLOOKUP(N47,'MNB árfolyam'!A:B,2,0))</f>
        <v/>
      </c>
      <c r="BD47" s="171" t="str">
        <f t="shared" si="5"/>
        <v/>
      </c>
      <c r="BE47" s="171" t="str">
        <f t="shared" si="6"/>
        <v/>
      </c>
      <c r="BF47" s="39"/>
    </row>
    <row r="48" spans="1:58" s="37" customFormat="1" x14ac:dyDescent="0.25">
      <c r="A48" s="440"/>
      <c r="B48" s="478"/>
      <c r="C48" s="65"/>
      <c r="D48" s="65"/>
      <c r="E48" s="478"/>
      <c r="F48" s="441"/>
      <c r="G48" s="441"/>
      <c r="H48" s="65"/>
      <c r="I48" s="65"/>
      <c r="J48" s="478"/>
      <c r="K48" s="439"/>
      <c r="L48" s="439"/>
      <c r="M48" s="65"/>
      <c r="N48" s="65"/>
      <c r="O48" s="478"/>
      <c r="P48" s="439"/>
      <c r="Q48" s="486"/>
      <c r="R48" s="249"/>
      <c r="S48" s="249"/>
      <c r="T48" s="249"/>
      <c r="U48" s="249"/>
      <c r="V48" s="249"/>
      <c r="W48" s="249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W48" s="171" t="str">
        <f>IF(D48="","",VLOOKUP(D48,'MNB árfolyam'!A:B,2,0))</f>
        <v/>
      </c>
      <c r="AX48" s="172" t="str">
        <f t="shared" si="1"/>
        <v/>
      </c>
      <c r="AY48" s="172" t="str">
        <f t="shared" si="2"/>
        <v/>
      </c>
      <c r="AZ48" s="171" t="str">
        <f>IF(I48="","",VLOOKUP(I48,'MNB árfolyam'!A:B,2,0))</f>
        <v/>
      </c>
      <c r="BA48" s="171" t="str">
        <f t="shared" si="3"/>
        <v/>
      </c>
      <c r="BB48" s="171" t="str">
        <f t="shared" si="4"/>
        <v/>
      </c>
      <c r="BC48" s="171" t="str">
        <f>IF(N48="","",VLOOKUP(N48,'MNB árfolyam'!A:B,2,0))</f>
        <v/>
      </c>
      <c r="BD48" s="171" t="str">
        <f t="shared" si="5"/>
        <v/>
      </c>
      <c r="BE48" s="171" t="str">
        <f t="shared" si="6"/>
        <v/>
      </c>
      <c r="BF48" s="39"/>
    </row>
    <row r="49" spans="1:69" s="37" customFormat="1" x14ac:dyDescent="0.25">
      <c r="A49" s="440"/>
      <c r="B49" s="478"/>
      <c r="C49" s="65"/>
      <c r="D49" s="65"/>
      <c r="E49" s="478"/>
      <c r="F49" s="441"/>
      <c r="G49" s="441"/>
      <c r="H49" s="65"/>
      <c r="I49" s="65"/>
      <c r="J49" s="478"/>
      <c r="K49" s="439"/>
      <c r="L49" s="439"/>
      <c r="M49" s="65"/>
      <c r="N49" s="65"/>
      <c r="O49" s="478"/>
      <c r="P49" s="439"/>
      <c r="Q49" s="486"/>
      <c r="R49" s="249"/>
      <c r="S49" s="249"/>
      <c r="T49" s="249"/>
      <c r="U49" s="249"/>
      <c r="V49" s="249"/>
      <c r="W49" s="249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W49" s="171" t="str">
        <f>IF(D49="","",VLOOKUP(D49,'MNB árfolyam'!A:B,2,0))</f>
        <v/>
      </c>
      <c r="AX49" s="172" t="str">
        <f t="shared" si="1"/>
        <v/>
      </c>
      <c r="AY49" s="172" t="str">
        <f t="shared" si="2"/>
        <v/>
      </c>
      <c r="AZ49" s="171" t="str">
        <f>IF(I49="","",VLOOKUP(I49,'MNB árfolyam'!A:B,2,0))</f>
        <v/>
      </c>
      <c r="BA49" s="171" t="str">
        <f t="shared" si="3"/>
        <v/>
      </c>
      <c r="BB49" s="171" t="str">
        <f t="shared" si="4"/>
        <v/>
      </c>
      <c r="BC49" s="171" t="str">
        <f>IF(N49="","",VLOOKUP(N49,'MNB árfolyam'!A:B,2,0))</f>
        <v/>
      </c>
      <c r="BD49" s="171" t="str">
        <f t="shared" si="5"/>
        <v/>
      </c>
      <c r="BE49" s="171" t="str">
        <f t="shared" si="6"/>
        <v/>
      </c>
      <c r="BF49" s="39"/>
    </row>
    <row r="50" spans="1:69" s="37" customFormat="1" ht="15.75" thickBot="1" x14ac:dyDescent="0.3">
      <c r="A50" s="442"/>
      <c r="B50" s="94"/>
      <c r="C50" s="500"/>
      <c r="D50" s="500"/>
      <c r="E50" s="94"/>
      <c r="F50" s="443"/>
      <c r="G50" s="443"/>
      <c r="H50" s="500"/>
      <c r="I50" s="500"/>
      <c r="J50" s="94"/>
      <c r="K50" s="488"/>
      <c r="L50" s="488"/>
      <c r="M50" s="500"/>
      <c r="N50" s="500"/>
      <c r="O50" s="94"/>
      <c r="P50" s="488"/>
      <c r="Q50" s="489"/>
      <c r="R50" s="249"/>
      <c r="S50" s="249"/>
      <c r="T50" s="249"/>
      <c r="U50" s="249"/>
      <c r="V50" s="249"/>
      <c r="W50" s="249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W50" s="171" t="str">
        <f>IF(D50="","",VLOOKUP(D50,'MNB árfolyam'!A:B,2,0))</f>
        <v/>
      </c>
      <c r="AX50" s="172" t="str">
        <f t="shared" si="1"/>
        <v/>
      </c>
      <c r="AY50" s="172" t="str">
        <f t="shared" si="2"/>
        <v/>
      </c>
      <c r="AZ50" s="171" t="str">
        <f>IF(I50="","",VLOOKUP(I50,'MNB árfolyam'!A:B,2,0))</f>
        <v/>
      </c>
      <c r="BA50" s="171" t="str">
        <f t="shared" si="3"/>
        <v/>
      </c>
      <c r="BB50" s="171" t="str">
        <f t="shared" si="4"/>
        <v/>
      </c>
      <c r="BC50" s="171" t="str">
        <f>IF(N50="","",VLOOKUP(N50,'MNB árfolyam'!A:B,2,0))</f>
        <v/>
      </c>
      <c r="BD50" s="171" t="str">
        <f t="shared" si="5"/>
        <v/>
      </c>
      <c r="BE50" s="171" t="str">
        <f t="shared" si="6"/>
        <v/>
      </c>
      <c r="BF50" s="39"/>
    </row>
    <row r="51" spans="1:69" s="32" customFormat="1" ht="15" customHeight="1" x14ac:dyDescent="0.25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W51" s="161"/>
      <c r="AX51" s="161"/>
      <c r="AY51" s="161"/>
      <c r="AZ51" s="161"/>
      <c r="BA51" s="161"/>
      <c r="BB51" s="161"/>
      <c r="BC51" s="161"/>
      <c r="BD51" s="161"/>
      <c r="BE51" s="161"/>
      <c r="BF51" s="161"/>
    </row>
    <row r="52" spans="1:69" s="32" customFormat="1" ht="20.100000000000001" customHeight="1" thickBot="1" x14ac:dyDescent="0.3">
      <c r="A52" s="543" t="str">
        <f>CONCATENATE("III. BLOKK: ",B8," ","PARTNER VÁLLALKOZÁSAI:")</f>
        <v>III. BLOKK: 0 PARTNER VÁLLALKOZÁSAI:</v>
      </c>
      <c r="B52" s="543"/>
      <c r="C52" s="543"/>
      <c r="D52" s="543"/>
      <c r="E52" s="543"/>
      <c r="F52" s="543"/>
      <c r="G52" s="543"/>
      <c r="H52" s="543"/>
      <c r="I52" s="543"/>
      <c r="J52" s="543"/>
      <c r="K52" s="543"/>
      <c r="L52" s="543"/>
      <c r="M52" s="543"/>
      <c r="N52" s="543"/>
      <c r="O52" s="543"/>
      <c r="P52" s="543"/>
      <c r="Q52" s="543"/>
      <c r="R52" s="543"/>
      <c r="S52" s="543"/>
      <c r="T52" s="543"/>
      <c r="U52" s="543"/>
      <c r="V52" s="543"/>
      <c r="W52" s="543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W52" s="161"/>
      <c r="AX52" s="161"/>
      <c r="AY52" s="161"/>
      <c r="AZ52" s="161"/>
      <c r="BA52" s="161"/>
      <c r="BB52" s="161"/>
      <c r="BC52" s="161"/>
      <c r="BD52" s="161"/>
      <c r="BE52" s="161"/>
      <c r="BF52" s="161"/>
    </row>
    <row r="53" spans="1:69" s="32" customFormat="1" ht="318" customHeight="1" thickBot="1" x14ac:dyDescent="0.3">
      <c r="A53" s="660" t="s">
        <v>256</v>
      </c>
      <c r="B53" s="661"/>
      <c r="C53" s="661"/>
      <c r="D53" s="661"/>
      <c r="E53" s="661"/>
      <c r="F53" s="661"/>
      <c r="G53" s="661"/>
      <c r="H53" s="662"/>
      <c r="I53" s="33"/>
      <c r="J53" s="33"/>
      <c r="K53" s="33"/>
      <c r="L53" s="33"/>
      <c r="M53" s="33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W53" s="161"/>
      <c r="AX53" s="161"/>
      <c r="AY53" s="161"/>
      <c r="AZ53" s="161"/>
      <c r="BA53" s="161"/>
      <c r="BB53" s="161"/>
      <c r="BC53" s="161"/>
      <c r="BD53" s="161"/>
      <c r="BE53" s="161"/>
      <c r="BF53" s="161"/>
    </row>
    <row r="54" spans="1:69" s="32" customFormat="1" ht="20.100000000000001" customHeight="1" thickBot="1" x14ac:dyDescent="0.3">
      <c r="A54" s="681" t="str">
        <f>IF(PÁLYÁZÓ!D16&lt;&gt;"","A pályázó vállalkozás három üzleti évre adta meg az adatokat, ezért ezen vállalkozások esetében is három évre kérünk adatot, ha a vállalkozások működtek ebben az időtartamban.",IF(PÁLYÁZÓ!D15&lt;&gt;"","A pályázó vállalkozás két üzleti évre adta meg az adatokat, ezért ezen vállalkozások esetén is két évre kérünk adatot, ha a vállalkozások működtek ebben az időtartamban.",IF(PÁLYÁZÓ!D14&lt;&gt;"","A pályázó vállalkozás egy üzleti évre adta meg az adatokat, ezért ezen vállalkozások esetén is egy évre kérünk adatot, ha a vállalkozások működtek ebben az időtartamban.","")))</f>
        <v/>
      </c>
      <c r="B54" s="682"/>
      <c r="C54" s="682"/>
      <c r="D54" s="682"/>
      <c r="E54" s="682"/>
      <c r="F54" s="683"/>
      <c r="G54" s="40">
        <f>SUM(G56:G80)</f>
        <v>0</v>
      </c>
      <c r="H54" s="33"/>
      <c r="I54" s="33"/>
      <c r="J54" s="33"/>
      <c r="K54" s="33"/>
      <c r="L54" s="33"/>
      <c r="M54" s="33"/>
      <c r="N54" s="40">
        <f>SUM(N56:N80)</f>
        <v>0</v>
      </c>
      <c r="O54" s="191"/>
      <c r="P54" s="191"/>
      <c r="Q54" s="191"/>
      <c r="R54" s="191"/>
      <c r="S54" s="191"/>
      <c r="T54" s="191"/>
      <c r="U54" s="40">
        <f>SUM(U56:U80)</f>
        <v>0</v>
      </c>
      <c r="V54" s="191"/>
      <c r="W54" s="191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W54" s="161"/>
      <c r="AX54" s="161"/>
      <c r="AY54" s="161"/>
      <c r="AZ54" s="161"/>
      <c r="BA54" s="161"/>
      <c r="BB54" s="161"/>
      <c r="BC54" s="161"/>
      <c r="BD54" s="161"/>
      <c r="BE54" s="161"/>
      <c r="BF54" s="161"/>
      <c r="BG54" s="161"/>
      <c r="BH54" s="161"/>
      <c r="BI54" s="162">
        <f>SUM(BI56:BI80)</f>
        <v>0</v>
      </c>
      <c r="BJ54" s="162">
        <f t="shared" ref="BJ54:BQ54" si="7">SUM(BJ56:BJ80)</f>
        <v>0</v>
      </c>
      <c r="BK54" s="162">
        <f t="shared" si="7"/>
        <v>0</v>
      </c>
      <c r="BL54" s="162">
        <f t="shared" si="7"/>
        <v>0</v>
      </c>
      <c r="BM54" s="162">
        <f t="shared" si="7"/>
        <v>0</v>
      </c>
      <c r="BN54" s="162">
        <f t="shared" si="7"/>
        <v>0</v>
      </c>
      <c r="BO54" s="162">
        <f t="shared" si="7"/>
        <v>0</v>
      </c>
      <c r="BP54" s="162">
        <f t="shared" si="7"/>
        <v>0</v>
      </c>
      <c r="BQ54" s="162">
        <f t="shared" si="7"/>
        <v>0</v>
      </c>
    </row>
    <row r="55" spans="1:69" s="48" customFormat="1" ht="45.75" customHeight="1" thickBot="1" x14ac:dyDescent="0.3">
      <c r="A55" s="314" t="str">
        <f>CONCATENATE(B8," ","Partnervállalkozásának megnevezése")</f>
        <v>0 Partnervállalkozásának megnevezése</v>
      </c>
      <c r="B55" s="230" t="s">
        <v>138</v>
      </c>
      <c r="C55" s="230" t="s">
        <v>130</v>
      </c>
      <c r="D55" s="230" t="s">
        <v>129</v>
      </c>
      <c r="E55" s="230" t="s">
        <v>115</v>
      </c>
      <c r="F55" s="230" t="s">
        <v>114</v>
      </c>
      <c r="G55" s="230" t="s">
        <v>116</v>
      </c>
      <c r="H55" s="230" t="s">
        <v>128</v>
      </c>
      <c r="I55" s="230" t="s">
        <v>117</v>
      </c>
      <c r="J55" s="230" t="s">
        <v>131</v>
      </c>
      <c r="K55" s="230" t="s">
        <v>132</v>
      </c>
      <c r="L55" s="230" t="s">
        <v>118</v>
      </c>
      <c r="M55" s="230" t="s">
        <v>119</v>
      </c>
      <c r="N55" s="230" t="s">
        <v>120</v>
      </c>
      <c r="O55" s="230" t="s">
        <v>126</v>
      </c>
      <c r="P55" s="230" t="s">
        <v>121</v>
      </c>
      <c r="Q55" s="230" t="s">
        <v>133</v>
      </c>
      <c r="R55" s="230" t="s">
        <v>134</v>
      </c>
      <c r="S55" s="230" t="s">
        <v>122</v>
      </c>
      <c r="T55" s="230" t="s">
        <v>123</v>
      </c>
      <c r="U55" s="230" t="s">
        <v>124</v>
      </c>
      <c r="V55" s="230" t="s">
        <v>125</v>
      </c>
      <c r="W55" s="313" t="s">
        <v>127</v>
      </c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W55" s="163" t="s">
        <v>43</v>
      </c>
      <c r="AX55" s="163" t="s">
        <v>34</v>
      </c>
      <c r="AY55" s="163" t="s">
        <v>35</v>
      </c>
      <c r="AZ55" s="163" t="s">
        <v>36</v>
      </c>
      <c r="BA55" s="163" t="s">
        <v>44</v>
      </c>
      <c r="BB55" s="163" t="s">
        <v>37</v>
      </c>
      <c r="BC55" s="163" t="s">
        <v>38</v>
      </c>
      <c r="BD55" s="163" t="s">
        <v>39</v>
      </c>
      <c r="BE55" s="163" t="s">
        <v>45</v>
      </c>
      <c r="BF55" s="163" t="s">
        <v>40</v>
      </c>
      <c r="BG55" s="163" t="s">
        <v>41</v>
      </c>
      <c r="BH55" s="163" t="s">
        <v>42</v>
      </c>
      <c r="BI55" s="189" t="s">
        <v>229</v>
      </c>
      <c r="BJ55" s="189" t="s">
        <v>230</v>
      </c>
      <c r="BK55" s="189" t="s">
        <v>231</v>
      </c>
      <c r="BL55" s="189" t="s">
        <v>232</v>
      </c>
      <c r="BM55" s="189" t="s">
        <v>233</v>
      </c>
      <c r="BN55" s="189" t="s">
        <v>234</v>
      </c>
      <c r="BO55" s="189" t="s">
        <v>235</v>
      </c>
      <c r="BP55" s="189" t="s">
        <v>236</v>
      </c>
      <c r="BQ55" s="189" t="s">
        <v>237</v>
      </c>
    </row>
    <row r="56" spans="1:69" s="32" customFormat="1" x14ac:dyDescent="0.25">
      <c r="A56" s="490"/>
      <c r="B56" s="493"/>
      <c r="C56" s="492"/>
      <c r="D56" s="492"/>
      <c r="E56" s="411"/>
      <c r="F56" s="411"/>
      <c r="G56" s="493"/>
      <c r="H56" s="494"/>
      <c r="I56" s="494"/>
      <c r="J56" s="492"/>
      <c r="K56" s="492"/>
      <c r="L56" s="411"/>
      <c r="M56" s="411"/>
      <c r="N56" s="491"/>
      <c r="O56" s="494"/>
      <c r="P56" s="494"/>
      <c r="Q56" s="492"/>
      <c r="R56" s="492"/>
      <c r="S56" s="411"/>
      <c r="T56" s="411"/>
      <c r="U56" s="493"/>
      <c r="V56" s="494"/>
      <c r="W56" s="495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W56" s="164" t="str">
        <f>IF(OR(C56="",D56=""),"",MAX(C56,D56))</f>
        <v/>
      </c>
      <c r="AX56" s="165" t="str">
        <f>IF(F56="","",VLOOKUP(F56,'MNB árfolyam'!A:B,2,0))</f>
        <v/>
      </c>
      <c r="AY56" s="166" t="str">
        <f>IF(OR(AX56=0,AX56=""),"",ROUND(H56/AX56,0))</f>
        <v/>
      </c>
      <c r="AZ56" s="167" t="str">
        <f>IF(OR(AX56=0,AX56=""),"",ROUND(I56/AX56,0))</f>
        <v/>
      </c>
      <c r="BA56" s="168" t="str">
        <f>IF(OR(J56="",K56=""),"",MAX(J56,K56))</f>
        <v/>
      </c>
      <c r="BB56" s="165" t="str">
        <f>IF(M56="","",VLOOKUP(M56,'MNB árfolyam'!A:B,2,0))</f>
        <v/>
      </c>
      <c r="BC56" s="165" t="str">
        <f>IF(OR(BB56=0,BB56=""),"",ROUND(O56/BB56,0))</f>
        <v/>
      </c>
      <c r="BD56" s="169" t="str">
        <f>IF(OR(BB56=0,BB56=""),"",ROUND(P56/BB56,0))</f>
        <v/>
      </c>
      <c r="BE56" s="168" t="str">
        <f>IF(OR(Q56="",R56=""),"",MAX(Q56,R56))</f>
        <v/>
      </c>
      <c r="BF56" s="169" t="str">
        <f>IF(T56="","",VLOOKUP(T56,'MNB árfolyam'!A:B,2,0))</f>
        <v/>
      </c>
      <c r="BG56" s="169" t="str">
        <f>IF(OR(BF56=0,BF56=""),"",ROUND(V56/BF56,0))</f>
        <v/>
      </c>
      <c r="BH56" s="169" t="str">
        <f>IF(OR(BF56=0,BF56=""),"",ROUND(W56/BF56,0))</f>
        <v/>
      </c>
      <c r="BI56" s="169" t="str">
        <f>IF(OR(AW56="",G56=""),"",AW56*G56)</f>
        <v/>
      </c>
      <c r="BJ56" s="165" t="str">
        <f>IF(OR(AW56="",AY56=""),"",AW56*AY56)</f>
        <v/>
      </c>
      <c r="BK56" s="165" t="str">
        <f>IF(OR(AW56="",AZ56=""),"",AW56*AZ56)</f>
        <v/>
      </c>
      <c r="BL56" s="165" t="str">
        <f>IF(OR(BA56="",N56=""),"",BA56*N56)</f>
        <v/>
      </c>
      <c r="BM56" s="165" t="str">
        <f>IF(OR(BA56="",BC56=""),"",BA56*BC56)</f>
        <v/>
      </c>
      <c r="BN56" s="165" t="str">
        <f>IF(OR(BA56="",BD56=""),"",BA56*BD56)</f>
        <v/>
      </c>
      <c r="BO56" s="165" t="str">
        <f>IF(OR(BE56="",U56=""),"",BE56*U56)</f>
        <v/>
      </c>
      <c r="BP56" s="165" t="str">
        <f>IF(OR(BE56="",BG56=""),"",BE56*BG56)</f>
        <v/>
      </c>
      <c r="BQ56" s="165" t="str">
        <f>IF(OR(BE56="",BH56=""),"",BE56*BH56)</f>
        <v/>
      </c>
    </row>
    <row r="57" spans="1:69" s="32" customFormat="1" x14ac:dyDescent="0.25">
      <c r="A57" s="446"/>
      <c r="B57" s="447"/>
      <c r="C57" s="448"/>
      <c r="D57" s="448"/>
      <c r="E57" s="64"/>
      <c r="F57" s="64"/>
      <c r="G57" s="447"/>
      <c r="H57" s="449"/>
      <c r="I57" s="449"/>
      <c r="J57" s="448"/>
      <c r="K57" s="448"/>
      <c r="L57" s="1"/>
      <c r="M57" s="64"/>
      <c r="N57" s="444"/>
      <c r="O57" s="445"/>
      <c r="P57" s="445"/>
      <c r="Q57" s="448"/>
      <c r="R57" s="448"/>
      <c r="S57" s="64"/>
      <c r="T57" s="64"/>
      <c r="U57" s="447"/>
      <c r="V57" s="445"/>
      <c r="W57" s="496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W57" s="164" t="str">
        <f t="shared" ref="AW57:AW80" si="8">IF(OR(C57="",D57=""),"",MAX(C57,D57))</f>
        <v/>
      </c>
      <c r="AX57" s="165" t="str">
        <f>IF(F57="","",VLOOKUP(F57,'MNB árfolyam'!A:B,2,0))</f>
        <v/>
      </c>
      <c r="AY57" s="166" t="str">
        <f t="shared" ref="AY57:AY80" si="9">IF(OR(AX57=0,AX57=""),"",ROUND(H57/AX57,0))</f>
        <v/>
      </c>
      <c r="AZ57" s="167" t="str">
        <f t="shared" ref="AZ57:AZ80" si="10">IF(OR(AX57=0,AX57=""),"",ROUND(I57/AX57,0))</f>
        <v/>
      </c>
      <c r="BA57" s="168" t="str">
        <f t="shared" ref="BA57:BA80" si="11">IF(OR(J57="",K57=""),"",MAX(J57,K57))</f>
        <v/>
      </c>
      <c r="BB57" s="165" t="str">
        <f>IF(M57="","",VLOOKUP(M57,'MNB árfolyam'!A:B,2,0))</f>
        <v/>
      </c>
      <c r="BC57" s="165" t="str">
        <f t="shared" ref="BC57:BC80" si="12">IF(OR(BB57=0,BB57=""),"",ROUND(O57/BB57,0))</f>
        <v/>
      </c>
      <c r="BD57" s="169" t="str">
        <f t="shared" ref="BD57:BD80" si="13">IF(OR(BB57=0,BB57=""),"",ROUND(P57/BB57,0))</f>
        <v/>
      </c>
      <c r="BE57" s="168" t="str">
        <f t="shared" ref="BE57:BE80" si="14">IF(OR(Q57="",R57=""),"",MAX(Q57,R57))</f>
        <v/>
      </c>
      <c r="BF57" s="169" t="str">
        <f>IF(T57="","",VLOOKUP(T57,'MNB árfolyam'!A:B,2,0))</f>
        <v/>
      </c>
      <c r="BG57" s="169" t="str">
        <f t="shared" ref="BG57:BG80" si="15">IF(OR(BF57=0,BF57=""),"",ROUND(V57/BF57,0))</f>
        <v/>
      </c>
      <c r="BH57" s="169" t="str">
        <f t="shared" ref="BH57:BH80" si="16">IF(OR(BF57=0,BF57=""),"",ROUND(W57/BF57,0))</f>
        <v/>
      </c>
      <c r="BI57" s="169" t="str">
        <f t="shared" ref="BI57:BI80" si="17">IF(OR(AW57="",G57=""),"",AW57*G57)</f>
        <v/>
      </c>
      <c r="BJ57" s="165" t="str">
        <f t="shared" ref="BJ57:BJ80" si="18">IF(OR(AW57="",AY57=""),"",AW57*AY57)</f>
        <v/>
      </c>
      <c r="BK57" s="165" t="str">
        <f t="shared" ref="BK57:BK80" si="19">IF(OR(AW57="",AZ57=""),"",AW57*AZ57)</f>
        <v/>
      </c>
      <c r="BL57" s="165" t="str">
        <f t="shared" ref="BL57:BL80" si="20">IF(OR(BA57="",N57=""),"",BA57*N57)</f>
        <v/>
      </c>
      <c r="BM57" s="165" t="str">
        <f t="shared" ref="BM57:BM80" si="21">IF(OR(BA57="",BC57=""),"",BA57*BC57)</f>
        <v/>
      </c>
      <c r="BN57" s="165" t="str">
        <f t="shared" ref="BN57:BN80" si="22">IF(OR(BA57="",BD57=""),"",BA57*BD57)</f>
        <v/>
      </c>
      <c r="BO57" s="165" t="str">
        <f t="shared" ref="BO57:BO80" si="23">IF(OR(BE57="",U57=""),"",BE57*U57)</f>
        <v/>
      </c>
      <c r="BP57" s="165" t="str">
        <f t="shared" ref="BP57:BP80" si="24">IF(OR(BE57="",BG57=""),"",BE57*BG57)</f>
        <v/>
      </c>
      <c r="BQ57" s="165" t="str">
        <f t="shared" ref="BQ57:BQ80" si="25">IF(OR(BE57="",BH57=""),"",BE57*BH57)</f>
        <v/>
      </c>
    </row>
    <row r="58" spans="1:69" s="32" customFormat="1" x14ac:dyDescent="0.25">
      <c r="A58" s="446"/>
      <c r="B58" s="447"/>
      <c r="C58" s="448"/>
      <c r="D58" s="448"/>
      <c r="E58" s="64"/>
      <c r="F58" s="64"/>
      <c r="G58" s="447"/>
      <c r="H58" s="449"/>
      <c r="I58" s="449"/>
      <c r="J58" s="448"/>
      <c r="K58" s="448"/>
      <c r="L58" s="1"/>
      <c r="M58" s="64"/>
      <c r="N58" s="444"/>
      <c r="O58" s="445"/>
      <c r="P58" s="445"/>
      <c r="Q58" s="448"/>
      <c r="R58" s="448"/>
      <c r="S58" s="64"/>
      <c r="T58" s="64"/>
      <c r="U58" s="447"/>
      <c r="V58" s="445"/>
      <c r="W58" s="496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W58" s="164" t="str">
        <f t="shared" si="8"/>
        <v/>
      </c>
      <c r="AX58" s="165" t="str">
        <f>IF(F58="","",VLOOKUP(F58,'MNB árfolyam'!A:B,2,0))</f>
        <v/>
      </c>
      <c r="AY58" s="166" t="str">
        <f t="shared" si="9"/>
        <v/>
      </c>
      <c r="AZ58" s="167" t="str">
        <f t="shared" si="10"/>
        <v/>
      </c>
      <c r="BA58" s="168" t="str">
        <f t="shared" si="11"/>
        <v/>
      </c>
      <c r="BB58" s="165" t="str">
        <f>IF(M58="","",VLOOKUP(M58,'MNB árfolyam'!A:B,2,0))</f>
        <v/>
      </c>
      <c r="BC58" s="165" t="str">
        <f t="shared" si="12"/>
        <v/>
      </c>
      <c r="BD58" s="169" t="str">
        <f t="shared" si="13"/>
        <v/>
      </c>
      <c r="BE58" s="168" t="str">
        <f t="shared" si="14"/>
        <v/>
      </c>
      <c r="BF58" s="169" t="str">
        <f>IF(T58="","",VLOOKUP(T58,'MNB árfolyam'!A:B,2,0))</f>
        <v/>
      </c>
      <c r="BG58" s="169" t="str">
        <f t="shared" si="15"/>
        <v/>
      </c>
      <c r="BH58" s="169" t="str">
        <f t="shared" si="16"/>
        <v/>
      </c>
      <c r="BI58" s="169" t="str">
        <f t="shared" si="17"/>
        <v/>
      </c>
      <c r="BJ58" s="165" t="str">
        <f t="shared" si="18"/>
        <v/>
      </c>
      <c r="BK58" s="165" t="str">
        <f t="shared" si="19"/>
        <v/>
      </c>
      <c r="BL58" s="165" t="str">
        <f t="shared" si="20"/>
        <v/>
      </c>
      <c r="BM58" s="165" t="str">
        <f t="shared" si="21"/>
        <v/>
      </c>
      <c r="BN58" s="165" t="str">
        <f t="shared" si="22"/>
        <v/>
      </c>
      <c r="BO58" s="165" t="str">
        <f t="shared" si="23"/>
        <v/>
      </c>
      <c r="BP58" s="165" t="str">
        <f t="shared" si="24"/>
        <v/>
      </c>
      <c r="BQ58" s="165" t="str">
        <f t="shared" si="25"/>
        <v/>
      </c>
    </row>
    <row r="59" spans="1:69" s="32" customFormat="1" x14ac:dyDescent="0.25">
      <c r="A59" s="446"/>
      <c r="B59" s="447"/>
      <c r="C59" s="448"/>
      <c r="D59" s="448"/>
      <c r="E59" s="64"/>
      <c r="F59" s="64"/>
      <c r="G59" s="447"/>
      <c r="H59" s="449"/>
      <c r="I59" s="449"/>
      <c r="J59" s="448"/>
      <c r="K59" s="448"/>
      <c r="L59" s="1"/>
      <c r="M59" s="64"/>
      <c r="N59" s="444"/>
      <c r="O59" s="445"/>
      <c r="P59" s="445"/>
      <c r="Q59" s="448"/>
      <c r="R59" s="448"/>
      <c r="S59" s="64"/>
      <c r="T59" s="64"/>
      <c r="U59" s="447"/>
      <c r="V59" s="445"/>
      <c r="W59" s="496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W59" s="164" t="str">
        <f t="shared" si="8"/>
        <v/>
      </c>
      <c r="AX59" s="165" t="str">
        <f>IF(F59="","",VLOOKUP(F59,'MNB árfolyam'!A:B,2,0))</f>
        <v/>
      </c>
      <c r="AY59" s="166" t="str">
        <f t="shared" si="9"/>
        <v/>
      </c>
      <c r="AZ59" s="167" t="str">
        <f t="shared" si="10"/>
        <v/>
      </c>
      <c r="BA59" s="168" t="str">
        <f t="shared" si="11"/>
        <v/>
      </c>
      <c r="BB59" s="165" t="str">
        <f>IF(M59="","",VLOOKUP(M59,'MNB árfolyam'!A:B,2,0))</f>
        <v/>
      </c>
      <c r="BC59" s="165" t="str">
        <f t="shared" si="12"/>
        <v/>
      </c>
      <c r="BD59" s="169" t="str">
        <f t="shared" si="13"/>
        <v/>
      </c>
      <c r="BE59" s="168" t="str">
        <f t="shared" si="14"/>
        <v/>
      </c>
      <c r="BF59" s="169" t="str">
        <f>IF(T59="","",VLOOKUP(T59,'MNB árfolyam'!A:B,2,0))</f>
        <v/>
      </c>
      <c r="BG59" s="169" t="str">
        <f t="shared" si="15"/>
        <v/>
      </c>
      <c r="BH59" s="169" t="str">
        <f t="shared" si="16"/>
        <v/>
      </c>
      <c r="BI59" s="169" t="str">
        <f t="shared" si="17"/>
        <v/>
      </c>
      <c r="BJ59" s="165" t="str">
        <f t="shared" si="18"/>
        <v/>
      </c>
      <c r="BK59" s="165" t="str">
        <f t="shared" si="19"/>
        <v/>
      </c>
      <c r="BL59" s="165" t="str">
        <f t="shared" si="20"/>
        <v/>
      </c>
      <c r="BM59" s="165" t="str">
        <f t="shared" si="21"/>
        <v/>
      </c>
      <c r="BN59" s="165" t="str">
        <f t="shared" si="22"/>
        <v/>
      </c>
      <c r="BO59" s="165" t="str">
        <f t="shared" si="23"/>
        <v/>
      </c>
      <c r="BP59" s="165" t="str">
        <f t="shared" si="24"/>
        <v/>
      </c>
      <c r="BQ59" s="165" t="str">
        <f t="shared" si="25"/>
        <v/>
      </c>
    </row>
    <row r="60" spans="1:69" s="32" customFormat="1" x14ac:dyDescent="0.25">
      <c r="A60" s="446"/>
      <c r="B60" s="447"/>
      <c r="C60" s="448"/>
      <c r="D60" s="448"/>
      <c r="E60" s="64"/>
      <c r="F60" s="64"/>
      <c r="G60" s="447"/>
      <c r="H60" s="449"/>
      <c r="I60" s="449"/>
      <c r="J60" s="448"/>
      <c r="K60" s="448"/>
      <c r="L60" s="1"/>
      <c r="M60" s="64"/>
      <c r="N60" s="444"/>
      <c r="O60" s="445"/>
      <c r="P60" s="445"/>
      <c r="Q60" s="448"/>
      <c r="R60" s="448"/>
      <c r="S60" s="64"/>
      <c r="T60" s="64"/>
      <c r="U60" s="447"/>
      <c r="V60" s="445"/>
      <c r="W60" s="496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W60" s="164" t="str">
        <f t="shared" si="8"/>
        <v/>
      </c>
      <c r="AX60" s="165" t="str">
        <f>IF(F60="","",VLOOKUP(F60,'MNB árfolyam'!A:B,2,0))</f>
        <v/>
      </c>
      <c r="AY60" s="166" t="str">
        <f t="shared" si="9"/>
        <v/>
      </c>
      <c r="AZ60" s="167" t="str">
        <f t="shared" si="10"/>
        <v/>
      </c>
      <c r="BA60" s="168" t="str">
        <f t="shared" si="11"/>
        <v/>
      </c>
      <c r="BB60" s="165" t="str">
        <f>IF(M60="","",VLOOKUP(M60,'MNB árfolyam'!A:B,2,0))</f>
        <v/>
      </c>
      <c r="BC60" s="165" t="str">
        <f t="shared" si="12"/>
        <v/>
      </c>
      <c r="BD60" s="169" t="str">
        <f t="shared" si="13"/>
        <v/>
      </c>
      <c r="BE60" s="168" t="str">
        <f t="shared" si="14"/>
        <v/>
      </c>
      <c r="BF60" s="169" t="str">
        <f>IF(T60="","",VLOOKUP(T60,'MNB árfolyam'!A:B,2,0))</f>
        <v/>
      </c>
      <c r="BG60" s="169" t="str">
        <f t="shared" si="15"/>
        <v/>
      </c>
      <c r="BH60" s="169" t="str">
        <f t="shared" si="16"/>
        <v/>
      </c>
      <c r="BI60" s="169" t="str">
        <f t="shared" si="17"/>
        <v/>
      </c>
      <c r="BJ60" s="165" t="str">
        <f t="shared" si="18"/>
        <v/>
      </c>
      <c r="BK60" s="165" t="str">
        <f t="shared" si="19"/>
        <v/>
      </c>
      <c r="BL60" s="165" t="str">
        <f t="shared" si="20"/>
        <v/>
      </c>
      <c r="BM60" s="165" t="str">
        <f t="shared" si="21"/>
        <v/>
      </c>
      <c r="BN60" s="165" t="str">
        <f t="shared" si="22"/>
        <v/>
      </c>
      <c r="BO60" s="165" t="str">
        <f t="shared" si="23"/>
        <v/>
      </c>
      <c r="BP60" s="165" t="str">
        <f t="shared" si="24"/>
        <v/>
      </c>
      <c r="BQ60" s="165" t="str">
        <f t="shared" si="25"/>
        <v/>
      </c>
    </row>
    <row r="61" spans="1:69" s="32" customFormat="1" x14ac:dyDescent="0.25">
      <c r="A61" s="446"/>
      <c r="B61" s="447"/>
      <c r="C61" s="448"/>
      <c r="D61" s="448"/>
      <c r="E61" s="64"/>
      <c r="F61" s="64"/>
      <c r="G61" s="447"/>
      <c r="H61" s="449"/>
      <c r="I61" s="449"/>
      <c r="J61" s="448"/>
      <c r="K61" s="448"/>
      <c r="L61" s="1"/>
      <c r="M61" s="64"/>
      <c r="N61" s="444"/>
      <c r="O61" s="445"/>
      <c r="P61" s="445"/>
      <c r="Q61" s="448"/>
      <c r="R61" s="448"/>
      <c r="S61" s="64"/>
      <c r="T61" s="64"/>
      <c r="U61" s="447"/>
      <c r="V61" s="445"/>
      <c r="W61" s="496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W61" s="164" t="str">
        <f t="shared" si="8"/>
        <v/>
      </c>
      <c r="AX61" s="165" t="str">
        <f>IF(F61="","",VLOOKUP(F61,'MNB árfolyam'!A:B,2,0))</f>
        <v/>
      </c>
      <c r="AY61" s="166" t="str">
        <f t="shared" si="9"/>
        <v/>
      </c>
      <c r="AZ61" s="167" t="str">
        <f t="shared" si="10"/>
        <v/>
      </c>
      <c r="BA61" s="168" t="str">
        <f t="shared" si="11"/>
        <v/>
      </c>
      <c r="BB61" s="165" t="str">
        <f>IF(M61="","",VLOOKUP(M61,'MNB árfolyam'!A:B,2,0))</f>
        <v/>
      </c>
      <c r="BC61" s="165" t="str">
        <f t="shared" si="12"/>
        <v/>
      </c>
      <c r="BD61" s="169" t="str">
        <f t="shared" si="13"/>
        <v/>
      </c>
      <c r="BE61" s="168" t="str">
        <f t="shared" si="14"/>
        <v/>
      </c>
      <c r="BF61" s="169" t="str">
        <f>IF(T61="","",VLOOKUP(T61,'MNB árfolyam'!A:B,2,0))</f>
        <v/>
      </c>
      <c r="BG61" s="169" t="str">
        <f t="shared" si="15"/>
        <v/>
      </c>
      <c r="BH61" s="169" t="str">
        <f t="shared" si="16"/>
        <v/>
      </c>
      <c r="BI61" s="169" t="str">
        <f t="shared" si="17"/>
        <v/>
      </c>
      <c r="BJ61" s="165" t="str">
        <f t="shared" si="18"/>
        <v/>
      </c>
      <c r="BK61" s="165" t="str">
        <f t="shared" si="19"/>
        <v/>
      </c>
      <c r="BL61" s="165" t="str">
        <f t="shared" si="20"/>
        <v/>
      </c>
      <c r="BM61" s="165" t="str">
        <f t="shared" si="21"/>
        <v/>
      </c>
      <c r="BN61" s="165" t="str">
        <f t="shared" si="22"/>
        <v/>
      </c>
      <c r="BO61" s="165" t="str">
        <f t="shared" si="23"/>
        <v/>
      </c>
      <c r="BP61" s="165" t="str">
        <f t="shared" si="24"/>
        <v/>
      </c>
      <c r="BQ61" s="165" t="str">
        <f t="shared" si="25"/>
        <v/>
      </c>
    </row>
    <row r="62" spans="1:69" s="32" customFormat="1" x14ac:dyDescent="0.25">
      <c r="A62" s="446"/>
      <c r="B62" s="447"/>
      <c r="C62" s="448"/>
      <c r="D62" s="448"/>
      <c r="E62" s="64"/>
      <c r="F62" s="64"/>
      <c r="G62" s="447"/>
      <c r="H62" s="449"/>
      <c r="I62" s="449"/>
      <c r="J62" s="448"/>
      <c r="K62" s="448"/>
      <c r="L62" s="1"/>
      <c r="M62" s="64"/>
      <c r="N62" s="444"/>
      <c r="O62" s="445"/>
      <c r="P62" s="445"/>
      <c r="Q62" s="448"/>
      <c r="R62" s="448"/>
      <c r="S62" s="64"/>
      <c r="T62" s="64"/>
      <c r="U62" s="447"/>
      <c r="V62" s="445"/>
      <c r="W62" s="496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W62" s="164" t="str">
        <f t="shared" si="8"/>
        <v/>
      </c>
      <c r="AX62" s="165" t="str">
        <f>IF(F62="","",VLOOKUP(F62,'MNB árfolyam'!A:B,2,0))</f>
        <v/>
      </c>
      <c r="AY62" s="166" t="str">
        <f t="shared" si="9"/>
        <v/>
      </c>
      <c r="AZ62" s="167" t="str">
        <f t="shared" si="10"/>
        <v/>
      </c>
      <c r="BA62" s="168" t="str">
        <f t="shared" si="11"/>
        <v/>
      </c>
      <c r="BB62" s="165" t="str">
        <f>IF(M62="","",VLOOKUP(M62,'MNB árfolyam'!A:B,2,0))</f>
        <v/>
      </c>
      <c r="BC62" s="165" t="str">
        <f t="shared" si="12"/>
        <v/>
      </c>
      <c r="BD62" s="169" t="str">
        <f t="shared" si="13"/>
        <v/>
      </c>
      <c r="BE62" s="168" t="str">
        <f t="shared" si="14"/>
        <v/>
      </c>
      <c r="BF62" s="169" t="str">
        <f>IF(T62="","",VLOOKUP(T62,'MNB árfolyam'!A:B,2,0))</f>
        <v/>
      </c>
      <c r="BG62" s="169" t="str">
        <f t="shared" si="15"/>
        <v/>
      </c>
      <c r="BH62" s="169" t="str">
        <f t="shared" si="16"/>
        <v/>
      </c>
      <c r="BI62" s="169" t="str">
        <f t="shared" si="17"/>
        <v/>
      </c>
      <c r="BJ62" s="165" t="str">
        <f t="shared" si="18"/>
        <v/>
      </c>
      <c r="BK62" s="165" t="str">
        <f t="shared" si="19"/>
        <v/>
      </c>
      <c r="BL62" s="165" t="str">
        <f t="shared" si="20"/>
        <v/>
      </c>
      <c r="BM62" s="165" t="str">
        <f t="shared" si="21"/>
        <v/>
      </c>
      <c r="BN62" s="165" t="str">
        <f t="shared" si="22"/>
        <v/>
      </c>
      <c r="BO62" s="165" t="str">
        <f t="shared" si="23"/>
        <v/>
      </c>
      <c r="BP62" s="165" t="str">
        <f t="shared" si="24"/>
        <v/>
      </c>
      <c r="BQ62" s="165" t="str">
        <f t="shared" si="25"/>
        <v/>
      </c>
    </row>
    <row r="63" spans="1:69" s="32" customFormat="1" x14ac:dyDescent="0.25">
      <c r="A63" s="446"/>
      <c r="B63" s="447"/>
      <c r="C63" s="448"/>
      <c r="D63" s="448"/>
      <c r="E63" s="64"/>
      <c r="F63" s="64"/>
      <c r="G63" s="447"/>
      <c r="H63" s="449"/>
      <c r="I63" s="449"/>
      <c r="J63" s="448"/>
      <c r="K63" s="448"/>
      <c r="L63" s="1"/>
      <c r="M63" s="64"/>
      <c r="N63" s="444"/>
      <c r="O63" s="445"/>
      <c r="P63" s="445"/>
      <c r="Q63" s="448"/>
      <c r="R63" s="448"/>
      <c r="S63" s="64"/>
      <c r="T63" s="64"/>
      <c r="U63" s="447"/>
      <c r="V63" s="445"/>
      <c r="W63" s="496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W63" s="164" t="str">
        <f t="shared" si="8"/>
        <v/>
      </c>
      <c r="AX63" s="165" t="str">
        <f>IF(F63="","",VLOOKUP(F63,'MNB árfolyam'!A:B,2,0))</f>
        <v/>
      </c>
      <c r="AY63" s="166" t="str">
        <f t="shared" si="9"/>
        <v/>
      </c>
      <c r="AZ63" s="167" t="str">
        <f t="shared" si="10"/>
        <v/>
      </c>
      <c r="BA63" s="168" t="str">
        <f t="shared" si="11"/>
        <v/>
      </c>
      <c r="BB63" s="165" t="str">
        <f>IF(M63="","",VLOOKUP(M63,'MNB árfolyam'!A:B,2,0))</f>
        <v/>
      </c>
      <c r="BC63" s="165" t="str">
        <f t="shared" si="12"/>
        <v/>
      </c>
      <c r="BD63" s="169" t="str">
        <f t="shared" si="13"/>
        <v/>
      </c>
      <c r="BE63" s="168" t="str">
        <f t="shared" si="14"/>
        <v/>
      </c>
      <c r="BF63" s="169" t="str">
        <f>IF(T63="","",VLOOKUP(T63,'MNB árfolyam'!A:B,2,0))</f>
        <v/>
      </c>
      <c r="BG63" s="169" t="str">
        <f t="shared" si="15"/>
        <v/>
      </c>
      <c r="BH63" s="169" t="str">
        <f t="shared" si="16"/>
        <v/>
      </c>
      <c r="BI63" s="169" t="str">
        <f t="shared" si="17"/>
        <v/>
      </c>
      <c r="BJ63" s="165" t="str">
        <f t="shared" si="18"/>
        <v/>
      </c>
      <c r="BK63" s="165" t="str">
        <f t="shared" si="19"/>
        <v/>
      </c>
      <c r="BL63" s="165" t="str">
        <f t="shared" si="20"/>
        <v/>
      </c>
      <c r="BM63" s="165" t="str">
        <f t="shared" si="21"/>
        <v/>
      </c>
      <c r="BN63" s="165" t="str">
        <f t="shared" si="22"/>
        <v/>
      </c>
      <c r="BO63" s="165" t="str">
        <f t="shared" si="23"/>
        <v/>
      </c>
      <c r="BP63" s="165" t="str">
        <f t="shared" si="24"/>
        <v/>
      </c>
      <c r="BQ63" s="165" t="str">
        <f t="shared" si="25"/>
        <v/>
      </c>
    </row>
    <row r="64" spans="1:69" s="32" customFormat="1" x14ac:dyDescent="0.25">
      <c r="A64" s="446"/>
      <c r="B64" s="447"/>
      <c r="C64" s="448"/>
      <c r="D64" s="448"/>
      <c r="E64" s="64"/>
      <c r="F64" s="64"/>
      <c r="G64" s="447"/>
      <c r="H64" s="449"/>
      <c r="I64" s="449"/>
      <c r="J64" s="448"/>
      <c r="K64" s="448"/>
      <c r="L64" s="1"/>
      <c r="M64" s="64"/>
      <c r="N64" s="444"/>
      <c r="O64" s="445"/>
      <c r="P64" s="445"/>
      <c r="Q64" s="448"/>
      <c r="R64" s="448"/>
      <c r="S64" s="64"/>
      <c r="T64" s="64"/>
      <c r="U64" s="447"/>
      <c r="V64" s="445"/>
      <c r="W64" s="496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W64" s="164" t="str">
        <f t="shared" si="8"/>
        <v/>
      </c>
      <c r="AX64" s="165" t="str">
        <f>IF(F64="","",VLOOKUP(F64,'MNB árfolyam'!A:B,2,0))</f>
        <v/>
      </c>
      <c r="AY64" s="166" t="str">
        <f t="shared" si="9"/>
        <v/>
      </c>
      <c r="AZ64" s="167" t="str">
        <f t="shared" si="10"/>
        <v/>
      </c>
      <c r="BA64" s="168" t="str">
        <f t="shared" si="11"/>
        <v/>
      </c>
      <c r="BB64" s="165" t="str">
        <f>IF(M64="","",VLOOKUP(M64,'MNB árfolyam'!A:B,2,0))</f>
        <v/>
      </c>
      <c r="BC64" s="165" t="str">
        <f t="shared" si="12"/>
        <v/>
      </c>
      <c r="BD64" s="169" t="str">
        <f t="shared" si="13"/>
        <v/>
      </c>
      <c r="BE64" s="168" t="str">
        <f t="shared" si="14"/>
        <v/>
      </c>
      <c r="BF64" s="169" t="str">
        <f>IF(T64="","",VLOOKUP(T64,'MNB árfolyam'!A:B,2,0))</f>
        <v/>
      </c>
      <c r="BG64" s="169" t="str">
        <f t="shared" si="15"/>
        <v/>
      </c>
      <c r="BH64" s="169" t="str">
        <f t="shared" si="16"/>
        <v/>
      </c>
      <c r="BI64" s="169" t="str">
        <f t="shared" si="17"/>
        <v/>
      </c>
      <c r="BJ64" s="165" t="str">
        <f t="shared" si="18"/>
        <v/>
      </c>
      <c r="BK64" s="165" t="str">
        <f t="shared" si="19"/>
        <v/>
      </c>
      <c r="BL64" s="165" t="str">
        <f t="shared" si="20"/>
        <v/>
      </c>
      <c r="BM64" s="165" t="str">
        <f t="shared" si="21"/>
        <v/>
      </c>
      <c r="BN64" s="165" t="str">
        <f t="shared" si="22"/>
        <v/>
      </c>
      <c r="BO64" s="165" t="str">
        <f t="shared" si="23"/>
        <v/>
      </c>
      <c r="BP64" s="165" t="str">
        <f t="shared" si="24"/>
        <v/>
      </c>
      <c r="BQ64" s="165" t="str">
        <f t="shared" si="25"/>
        <v/>
      </c>
    </row>
    <row r="65" spans="1:69" s="32" customFormat="1" x14ac:dyDescent="0.25">
      <c r="A65" s="446"/>
      <c r="B65" s="447"/>
      <c r="C65" s="448"/>
      <c r="D65" s="448"/>
      <c r="E65" s="64"/>
      <c r="F65" s="64"/>
      <c r="G65" s="447"/>
      <c r="H65" s="449"/>
      <c r="I65" s="449"/>
      <c r="J65" s="448"/>
      <c r="K65" s="448"/>
      <c r="L65" s="1"/>
      <c r="M65" s="64"/>
      <c r="N65" s="444"/>
      <c r="O65" s="445"/>
      <c r="P65" s="445"/>
      <c r="Q65" s="448"/>
      <c r="R65" s="448"/>
      <c r="S65" s="64"/>
      <c r="T65" s="64"/>
      <c r="U65" s="447"/>
      <c r="V65" s="445"/>
      <c r="W65" s="496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W65" s="164" t="str">
        <f t="shared" si="8"/>
        <v/>
      </c>
      <c r="AX65" s="165" t="str">
        <f>IF(F65="","",VLOOKUP(F65,'MNB árfolyam'!A:B,2,0))</f>
        <v/>
      </c>
      <c r="AY65" s="166" t="str">
        <f t="shared" si="9"/>
        <v/>
      </c>
      <c r="AZ65" s="167" t="str">
        <f t="shared" si="10"/>
        <v/>
      </c>
      <c r="BA65" s="168" t="str">
        <f t="shared" si="11"/>
        <v/>
      </c>
      <c r="BB65" s="165" t="str">
        <f>IF(M65="","",VLOOKUP(M65,'MNB árfolyam'!A:B,2,0))</f>
        <v/>
      </c>
      <c r="BC65" s="165" t="str">
        <f t="shared" si="12"/>
        <v/>
      </c>
      <c r="BD65" s="169" t="str">
        <f t="shared" si="13"/>
        <v/>
      </c>
      <c r="BE65" s="168" t="str">
        <f t="shared" si="14"/>
        <v/>
      </c>
      <c r="BF65" s="169" t="str">
        <f>IF(T65="","",VLOOKUP(T65,'MNB árfolyam'!A:B,2,0))</f>
        <v/>
      </c>
      <c r="BG65" s="169" t="str">
        <f t="shared" si="15"/>
        <v/>
      </c>
      <c r="BH65" s="169" t="str">
        <f t="shared" si="16"/>
        <v/>
      </c>
      <c r="BI65" s="169" t="str">
        <f t="shared" si="17"/>
        <v/>
      </c>
      <c r="BJ65" s="165" t="str">
        <f t="shared" si="18"/>
        <v/>
      </c>
      <c r="BK65" s="165" t="str">
        <f t="shared" si="19"/>
        <v/>
      </c>
      <c r="BL65" s="165" t="str">
        <f t="shared" si="20"/>
        <v/>
      </c>
      <c r="BM65" s="165" t="str">
        <f t="shared" si="21"/>
        <v/>
      </c>
      <c r="BN65" s="165" t="str">
        <f t="shared" si="22"/>
        <v/>
      </c>
      <c r="BO65" s="165" t="str">
        <f t="shared" si="23"/>
        <v/>
      </c>
      <c r="BP65" s="165" t="str">
        <f t="shared" si="24"/>
        <v/>
      </c>
      <c r="BQ65" s="165" t="str">
        <f t="shared" si="25"/>
        <v/>
      </c>
    </row>
    <row r="66" spans="1:69" s="32" customFormat="1" x14ac:dyDescent="0.25">
      <c r="A66" s="446"/>
      <c r="B66" s="447"/>
      <c r="C66" s="448"/>
      <c r="D66" s="448"/>
      <c r="E66" s="64"/>
      <c r="F66" s="64"/>
      <c r="G66" s="447"/>
      <c r="H66" s="449"/>
      <c r="I66" s="449"/>
      <c r="J66" s="448"/>
      <c r="K66" s="448"/>
      <c r="L66" s="1"/>
      <c r="M66" s="64"/>
      <c r="N66" s="444"/>
      <c r="O66" s="445"/>
      <c r="P66" s="445"/>
      <c r="Q66" s="448"/>
      <c r="R66" s="448"/>
      <c r="S66" s="64"/>
      <c r="T66" s="64"/>
      <c r="U66" s="447"/>
      <c r="V66" s="445"/>
      <c r="W66" s="496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81"/>
      <c r="AW66" s="164" t="str">
        <f t="shared" si="8"/>
        <v/>
      </c>
      <c r="AX66" s="165" t="str">
        <f>IF(F66="","",VLOOKUP(F66,'MNB árfolyam'!A:B,2,0))</f>
        <v/>
      </c>
      <c r="AY66" s="166" t="str">
        <f t="shared" si="9"/>
        <v/>
      </c>
      <c r="AZ66" s="167" t="str">
        <f t="shared" si="10"/>
        <v/>
      </c>
      <c r="BA66" s="168" t="str">
        <f t="shared" si="11"/>
        <v/>
      </c>
      <c r="BB66" s="165" t="str">
        <f>IF(M66="","",VLOOKUP(M66,'MNB árfolyam'!A:B,2,0))</f>
        <v/>
      </c>
      <c r="BC66" s="165" t="str">
        <f t="shared" si="12"/>
        <v/>
      </c>
      <c r="BD66" s="169" t="str">
        <f t="shared" si="13"/>
        <v/>
      </c>
      <c r="BE66" s="168" t="str">
        <f t="shared" si="14"/>
        <v/>
      </c>
      <c r="BF66" s="169" t="str">
        <f>IF(T66="","",VLOOKUP(T66,'MNB árfolyam'!A:B,2,0))</f>
        <v/>
      </c>
      <c r="BG66" s="169" t="str">
        <f t="shared" si="15"/>
        <v/>
      </c>
      <c r="BH66" s="169" t="str">
        <f t="shared" si="16"/>
        <v/>
      </c>
      <c r="BI66" s="169" t="str">
        <f t="shared" si="17"/>
        <v/>
      </c>
      <c r="BJ66" s="165" t="str">
        <f t="shared" si="18"/>
        <v/>
      </c>
      <c r="BK66" s="165" t="str">
        <f t="shared" si="19"/>
        <v/>
      </c>
      <c r="BL66" s="165" t="str">
        <f t="shared" si="20"/>
        <v/>
      </c>
      <c r="BM66" s="165" t="str">
        <f t="shared" si="21"/>
        <v/>
      </c>
      <c r="BN66" s="165" t="str">
        <f t="shared" si="22"/>
        <v/>
      </c>
      <c r="BO66" s="165" t="str">
        <f t="shared" si="23"/>
        <v/>
      </c>
      <c r="BP66" s="165" t="str">
        <f t="shared" si="24"/>
        <v/>
      </c>
      <c r="BQ66" s="165" t="str">
        <f t="shared" si="25"/>
        <v/>
      </c>
    </row>
    <row r="67" spans="1:69" s="32" customFormat="1" x14ac:dyDescent="0.25">
      <c r="A67" s="446"/>
      <c r="B67" s="447"/>
      <c r="C67" s="448"/>
      <c r="D67" s="448"/>
      <c r="E67" s="64"/>
      <c r="F67" s="64"/>
      <c r="G67" s="447"/>
      <c r="H67" s="449"/>
      <c r="I67" s="449"/>
      <c r="J67" s="448"/>
      <c r="K67" s="448"/>
      <c r="L67" s="1"/>
      <c r="M67" s="64"/>
      <c r="N67" s="444"/>
      <c r="O67" s="445"/>
      <c r="P67" s="445"/>
      <c r="Q67" s="448"/>
      <c r="R67" s="448"/>
      <c r="S67" s="64"/>
      <c r="T67" s="64"/>
      <c r="U67" s="447"/>
      <c r="V67" s="445"/>
      <c r="W67" s="496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W67" s="164" t="str">
        <f t="shared" si="8"/>
        <v/>
      </c>
      <c r="AX67" s="165" t="str">
        <f>IF(F67="","",VLOOKUP(F67,'MNB árfolyam'!A:B,2,0))</f>
        <v/>
      </c>
      <c r="AY67" s="166" t="str">
        <f t="shared" si="9"/>
        <v/>
      </c>
      <c r="AZ67" s="167" t="str">
        <f t="shared" si="10"/>
        <v/>
      </c>
      <c r="BA67" s="168" t="str">
        <f t="shared" si="11"/>
        <v/>
      </c>
      <c r="BB67" s="165" t="str">
        <f>IF(M67="","",VLOOKUP(M67,'MNB árfolyam'!A:B,2,0))</f>
        <v/>
      </c>
      <c r="BC67" s="165" t="str">
        <f t="shared" si="12"/>
        <v/>
      </c>
      <c r="BD67" s="169" t="str">
        <f t="shared" si="13"/>
        <v/>
      </c>
      <c r="BE67" s="168" t="str">
        <f t="shared" si="14"/>
        <v/>
      </c>
      <c r="BF67" s="169" t="str">
        <f>IF(T67="","",VLOOKUP(T67,'MNB árfolyam'!A:B,2,0))</f>
        <v/>
      </c>
      <c r="BG67" s="169" t="str">
        <f t="shared" si="15"/>
        <v/>
      </c>
      <c r="BH67" s="169" t="str">
        <f t="shared" si="16"/>
        <v/>
      </c>
      <c r="BI67" s="169" t="str">
        <f t="shared" si="17"/>
        <v/>
      </c>
      <c r="BJ67" s="165" t="str">
        <f t="shared" si="18"/>
        <v/>
      </c>
      <c r="BK67" s="165" t="str">
        <f t="shared" si="19"/>
        <v/>
      </c>
      <c r="BL67" s="165" t="str">
        <f t="shared" si="20"/>
        <v/>
      </c>
      <c r="BM67" s="165" t="str">
        <f t="shared" si="21"/>
        <v/>
      </c>
      <c r="BN67" s="165" t="str">
        <f t="shared" si="22"/>
        <v/>
      </c>
      <c r="BO67" s="165" t="str">
        <f t="shared" si="23"/>
        <v/>
      </c>
      <c r="BP67" s="165" t="str">
        <f t="shared" si="24"/>
        <v/>
      </c>
      <c r="BQ67" s="165" t="str">
        <f t="shared" si="25"/>
        <v/>
      </c>
    </row>
    <row r="68" spans="1:69" s="32" customFormat="1" x14ac:dyDescent="0.25">
      <c r="A68" s="446"/>
      <c r="B68" s="447"/>
      <c r="C68" s="448"/>
      <c r="D68" s="448"/>
      <c r="E68" s="64"/>
      <c r="F68" s="64"/>
      <c r="G68" s="447"/>
      <c r="H68" s="449"/>
      <c r="I68" s="449"/>
      <c r="J68" s="448"/>
      <c r="K68" s="448"/>
      <c r="L68" s="1"/>
      <c r="M68" s="64"/>
      <c r="N68" s="444"/>
      <c r="O68" s="445"/>
      <c r="P68" s="445"/>
      <c r="Q68" s="448"/>
      <c r="R68" s="448"/>
      <c r="S68" s="64"/>
      <c r="T68" s="64"/>
      <c r="U68" s="447"/>
      <c r="V68" s="445"/>
      <c r="W68" s="496"/>
      <c r="X68" s="181"/>
      <c r="Y68" s="181"/>
      <c r="Z68" s="181"/>
      <c r="AA68" s="181"/>
      <c r="AB68" s="181"/>
      <c r="AC68" s="181"/>
      <c r="AD68" s="181"/>
      <c r="AE68" s="181"/>
      <c r="AF68" s="181"/>
      <c r="AG68" s="181"/>
      <c r="AH68" s="181"/>
      <c r="AW68" s="164" t="str">
        <f t="shared" si="8"/>
        <v/>
      </c>
      <c r="AX68" s="165" t="str">
        <f>IF(F68="","",VLOOKUP(F68,'MNB árfolyam'!A:B,2,0))</f>
        <v/>
      </c>
      <c r="AY68" s="166" t="str">
        <f t="shared" si="9"/>
        <v/>
      </c>
      <c r="AZ68" s="167" t="str">
        <f t="shared" si="10"/>
        <v/>
      </c>
      <c r="BA68" s="168" t="str">
        <f t="shared" si="11"/>
        <v/>
      </c>
      <c r="BB68" s="165" t="str">
        <f>IF(M68="","",VLOOKUP(M68,'MNB árfolyam'!A:B,2,0))</f>
        <v/>
      </c>
      <c r="BC68" s="165" t="str">
        <f t="shared" si="12"/>
        <v/>
      </c>
      <c r="BD68" s="169" t="str">
        <f t="shared" si="13"/>
        <v/>
      </c>
      <c r="BE68" s="168" t="str">
        <f t="shared" si="14"/>
        <v/>
      </c>
      <c r="BF68" s="169" t="str">
        <f>IF(T68="","",VLOOKUP(T68,'MNB árfolyam'!A:B,2,0))</f>
        <v/>
      </c>
      <c r="BG68" s="169" t="str">
        <f t="shared" si="15"/>
        <v/>
      </c>
      <c r="BH68" s="169" t="str">
        <f t="shared" si="16"/>
        <v/>
      </c>
      <c r="BI68" s="169" t="str">
        <f t="shared" si="17"/>
        <v/>
      </c>
      <c r="BJ68" s="165" t="str">
        <f t="shared" si="18"/>
        <v/>
      </c>
      <c r="BK68" s="165" t="str">
        <f t="shared" si="19"/>
        <v/>
      </c>
      <c r="BL68" s="165" t="str">
        <f t="shared" si="20"/>
        <v/>
      </c>
      <c r="BM68" s="165" t="str">
        <f t="shared" si="21"/>
        <v/>
      </c>
      <c r="BN68" s="165" t="str">
        <f t="shared" si="22"/>
        <v/>
      </c>
      <c r="BO68" s="165" t="str">
        <f t="shared" si="23"/>
        <v/>
      </c>
      <c r="BP68" s="165" t="str">
        <f t="shared" si="24"/>
        <v/>
      </c>
      <c r="BQ68" s="165" t="str">
        <f t="shared" si="25"/>
        <v/>
      </c>
    </row>
    <row r="69" spans="1:69" s="32" customFormat="1" x14ac:dyDescent="0.25">
      <c r="A69" s="446"/>
      <c r="B69" s="447"/>
      <c r="C69" s="448"/>
      <c r="D69" s="448"/>
      <c r="E69" s="64"/>
      <c r="F69" s="64"/>
      <c r="G69" s="447"/>
      <c r="H69" s="449"/>
      <c r="I69" s="449"/>
      <c r="J69" s="448"/>
      <c r="K69" s="448"/>
      <c r="L69" s="1"/>
      <c r="M69" s="64"/>
      <c r="N69" s="444"/>
      <c r="O69" s="445"/>
      <c r="P69" s="445"/>
      <c r="Q69" s="448"/>
      <c r="R69" s="448"/>
      <c r="S69" s="64"/>
      <c r="T69" s="64"/>
      <c r="U69" s="447"/>
      <c r="V69" s="445"/>
      <c r="W69" s="496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181"/>
      <c r="AW69" s="164" t="str">
        <f t="shared" si="8"/>
        <v/>
      </c>
      <c r="AX69" s="165" t="str">
        <f>IF(F69="","",VLOOKUP(F69,'MNB árfolyam'!A:B,2,0))</f>
        <v/>
      </c>
      <c r="AY69" s="166" t="str">
        <f t="shared" si="9"/>
        <v/>
      </c>
      <c r="AZ69" s="167" t="str">
        <f t="shared" si="10"/>
        <v/>
      </c>
      <c r="BA69" s="168" t="str">
        <f t="shared" si="11"/>
        <v/>
      </c>
      <c r="BB69" s="165" t="str">
        <f>IF(M69="","",VLOOKUP(M69,'MNB árfolyam'!A:B,2,0))</f>
        <v/>
      </c>
      <c r="BC69" s="165" t="str">
        <f t="shared" si="12"/>
        <v/>
      </c>
      <c r="BD69" s="169" t="str">
        <f t="shared" si="13"/>
        <v/>
      </c>
      <c r="BE69" s="168" t="str">
        <f t="shared" si="14"/>
        <v/>
      </c>
      <c r="BF69" s="169" t="str">
        <f>IF(T69="","",VLOOKUP(T69,'MNB árfolyam'!A:B,2,0))</f>
        <v/>
      </c>
      <c r="BG69" s="169" t="str">
        <f t="shared" si="15"/>
        <v/>
      </c>
      <c r="BH69" s="169" t="str">
        <f t="shared" si="16"/>
        <v/>
      </c>
      <c r="BI69" s="169" t="str">
        <f t="shared" si="17"/>
        <v/>
      </c>
      <c r="BJ69" s="165" t="str">
        <f t="shared" si="18"/>
        <v/>
      </c>
      <c r="BK69" s="165" t="str">
        <f t="shared" si="19"/>
        <v/>
      </c>
      <c r="BL69" s="165" t="str">
        <f t="shared" si="20"/>
        <v/>
      </c>
      <c r="BM69" s="165" t="str">
        <f t="shared" si="21"/>
        <v/>
      </c>
      <c r="BN69" s="165" t="str">
        <f t="shared" si="22"/>
        <v/>
      </c>
      <c r="BO69" s="165" t="str">
        <f t="shared" si="23"/>
        <v/>
      </c>
      <c r="BP69" s="165" t="str">
        <f t="shared" si="24"/>
        <v/>
      </c>
      <c r="BQ69" s="165" t="str">
        <f t="shared" si="25"/>
        <v/>
      </c>
    </row>
    <row r="70" spans="1:69" s="32" customFormat="1" x14ac:dyDescent="0.25">
      <c r="A70" s="446"/>
      <c r="B70" s="447"/>
      <c r="C70" s="448"/>
      <c r="D70" s="448"/>
      <c r="E70" s="64"/>
      <c r="F70" s="64"/>
      <c r="G70" s="447"/>
      <c r="H70" s="449"/>
      <c r="I70" s="449"/>
      <c r="J70" s="448"/>
      <c r="K70" s="448"/>
      <c r="L70" s="1"/>
      <c r="M70" s="64"/>
      <c r="N70" s="444"/>
      <c r="O70" s="445"/>
      <c r="P70" s="445"/>
      <c r="Q70" s="448"/>
      <c r="R70" s="448"/>
      <c r="S70" s="64"/>
      <c r="T70" s="64"/>
      <c r="U70" s="447"/>
      <c r="V70" s="445"/>
      <c r="W70" s="496"/>
      <c r="X70" s="181"/>
      <c r="Y70" s="181"/>
      <c r="Z70" s="181"/>
      <c r="AA70" s="181"/>
      <c r="AB70" s="181"/>
      <c r="AC70" s="181"/>
      <c r="AD70" s="181"/>
      <c r="AE70" s="181"/>
      <c r="AF70" s="181"/>
      <c r="AG70" s="181"/>
      <c r="AH70" s="181"/>
      <c r="AW70" s="164" t="str">
        <f t="shared" si="8"/>
        <v/>
      </c>
      <c r="AX70" s="165" t="str">
        <f>IF(F70="","",VLOOKUP(F70,'MNB árfolyam'!A:B,2,0))</f>
        <v/>
      </c>
      <c r="AY70" s="166" t="str">
        <f t="shared" si="9"/>
        <v/>
      </c>
      <c r="AZ70" s="167" t="str">
        <f t="shared" si="10"/>
        <v/>
      </c>
      <c r="BA70" s="168" t="str">
        <f t="shared" si="11"/>
        <v/>
      </c>
      <c r="BB70" s="165" t="str">
        <f>IF(M70="","",VLOOKUP(M70,'MNB árfolyam'!A:B,2,0))</f>
        <v/>
      </c>
      <c r="BC70" s="165" t="str">
        <f t="shared" si="12"/>
        <v/>
      </c>
      <c r="BD70" s="169" t="str">
        <f t="shared" si="13"/>
        <v/>
      </c>
      <c r="BE70" s="168" t="str">
        <f t="shared" si="14"/>
        <v/>
      </c>
      <c r="BF70" s="169" t="str">
        <f>IF(T70="","",VLOOKUP(T70,'MNB árfolyam'!A:B,2,0))</f>
        <v/>
      </c>
      <c r="BG70" s="169" t="str">
        <f t="shared" si="15"/>
        <v/>
      </c>
      <c r="BH70" s="169" t="str">
        <f t="shared" si="16"/>
        <v/>
      </c>
      <c r="BI70" s="169" t="str">
        <f t="shared" si="17"/>
        <v/>
      </c>
      <c r="BJ70" s="165" t="str">
        <f t="shared" si="18"/>
        <v/>
      </c>
      <c r="BK70" s="165" t="str">
        <f t="shared" si="19"/>
        <v/>
      </c>
      <c r="BL70" s="165" t="str">
        <f t="shared" si="20"/>
        <v/>
      </c>
      <c r="BM70" s="165" t="str">
        <f t="shared" si="21"/>
        <v/>
      </c>
      <c r="BN70" s="165" t="str">
        <f t="shared" si="22"/>
        <v/>
      </c>
      <c r="BO70" s="165" t="str">
        <f t="shared" si="23"/>
        <v/>
      </c>
      <c r="BP70" s="165" t="str">
        <f t="shared" si="24"/>
        <v/>
      </c>
      <c r="BQ70" s="165" t="str">
        <f t="shared" si="25"/>
        <v/>
      </c>
    </row>
    <row r="71" spans="1:69" s="32" customFormat="1" x14ac:dyDescent="0.25">
      <c r="A71" s="446"/>
      <c r="B71" s="447"/>
      <c r="C71" s="448"/>
      <c r="D71" s="448"/>
      <c r="E71" s="64"/>
      <c r="F71" s="64"/>
      <c r="G71" s="447"/>
      <c r="H71" s="449"/>
      <c r="I71" s="449"/>
      <c r="J71" s="448"/>
      <c r="K71" s="448"/>
      <c r="L71" s="1"/>
      <c r="M71" s="64"/>
      <c r="N71" s="444"/>
      <c r="O71" s="445"/>
      <c r="P71" s="445"/>
      <c r="Q71" s="448"/>
      <c r="R71" s="448"/>
      <c r="S71" s="64"/>
      <c r="T71" s="64"/>
      <c r="U71" s="447"/>
      <c r="V71" s="445"/>
      <c r="W71" s="496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1"/>
      <c r="AW71" s="164" t="str">
        <f t="shared" si="8"/>
        <v/>
      </c>
      <c r="AX71" s="165" t="str">
        <f>IF(F71="","",VLOOKUP(F71,'MNB árfolyam'!A:B,2,0))</f>
        <v/>
      </c>
      <c r="AY71" s="166" t="str">
        <f t="shared" si="9"/>
        <v/>
      </c>
      <c r="AZ71" s="167" t="str">
        <f t="shared" si="10"/>
        <v/>
      </c>
      <c r="BA71" s="168" t="str">
        <f t="shared" si="11"/>
        <v/>
      </c>
      <c r="BB71" s="165" t="str">
        <f>IF(M71="","",VLOOKUP(M71,'MNB árfolyam'!A:B,2,0))</f>
        <v/>
      </c>
      <c r="BC71" s="165" t="str">
        <f t="shared" si="12"/>
        <v/>
      </c>
      <c r="BD71" s="169" t="str">
        <f t="shared" si="13"/>
        <v/>
      </c>
      <c r="BE71" s="168" t="str">
        <f t="shared" si="14"/>
        <v/>
      </c>
      <c r="BF71" s="169" t="str">
        <f>IF(T71="","",VLOOKUP(T71,'MNB árfolyam'!A:B,2,0))</f>
        <v/>
      </c>
      <c r="BG71" s="169" t="str">
        <f t="shared" si="15"/>
        <v/>
      </c>
      <c r="BH71" s="169" t="str">
        <f t="shared" si="16"/>
        <v/>
      </c>
      <c r="BI71" s="169" t="str">
        <f t="shared" si="17"/>
        <v/>
      </c>
      <c r="BJ71" s="165" t="str">
        <f t="shared" si="18"/>
        <v/>
      </c>
      <c r="BK71" s="165" t="str">
        <f t="shared" si="19"/>
        <v/>
      </c>
      <c r="BL71" s="165" t="str">
        <f t="shared" si="20"/>
        <v/>
      </c>
      <c r="BM71" s="165" t="str">
        <f t="shared" si="21"/>
        <v/>
      </c>
      <c r="BN71" s="165" t="str">
        <f t="shared" si="22"/>
        <v/>
      </c>
      <c r="BO71" s="165" t="str">
        <f t="shared" si="23"/>
        <v/>
      </c>
      <c r="BP71" s="165" t="str">
        <f t="shared" si="24"/>
        <v/>
      </c>
      <c r="BQ71" s="165" t="str">
        <f t="shared" si="25"/>
        <v/>
      </c>
    </row>
    <row r="72" spans="1:69" s="32" customFormat="1" x14ac:dyDescent="0.25">
      <c r="A72" s="446"/>
      <c r="B72" s="447"/>
      <c r="C72" s="448"/>
      <c r="D72" s="448"/>
      <c r="E72" s="64"/>
      <c r="F72" s="64"/>
      <c r="G72" s="447"/>
      <c r="H72" s="449"/>
      <c r="I72" s="449"/>
      <c r="J72" s="448"/>
      <c r="K72" s="448"/>
      <c r="L72" s="1"/>
      <c r="M72" s="64"/>
      <c r="N72" s="444"/>
      <c r="O72" s="445"/>
      <c r="P72" s="445"/>
      <c r="Q72" s="448"/>
      <c r="R72" s="448"/>
      <c r="S72" s="64"/>
      <c r="T72" s="64"/>
      <c r="U72" s="447"/>
      <c r="V72" s="445"/>
      <c r="W72" s="496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W72" s="164" t="str">
        <f t="shared" si="8"/>
        <v/>
      </c>
      <c r="AX72" s="165" t="str">
        <f>IF(F72="","",VLOOKUP(F72,'MNB árfolyam'!A:B,2,0))</f>
        <v/>
      </c>
      <c r="AY72" s="166" t="str">
        <f t="shared" si="9"/>
        <v/>
      </c>
      <c r="AZ72" s="167" t="str">
        <f t="shared" si="10"/>
        <v/>
      </c>
      <c r="BA72" s="168" t="str">
        <f t="shared" si="11"/>
        <v/>
      </c>
      <c r="BB72" s="165" t="str">
        <f>IF(M72="","",VLOOKUP(M72,'MNB árfolyam'!A:B,2,0))</f>
        <v/>
      </c>
      <c r="BC72" s="165" t="str">
        <f t="shared" si="12"/>
        <v/>
      </c>
      <c r="BD72" s="169" t="str">
        <f t="shared" si="13"/>
        <v/>
      </c>
      <c r="BE72" s="168" t="str">
        <f t="shared" si="14"/>
        <v/>
      </c>
      <c r="BF72" s="169" t="str">
        <f>IF(T72="","",VLOOKUP(T72,'MNB árfolyam'!A:B,2,0))</f>
        <v/>
      </c>
      <c r="BG72" s="169" t="str">
        <f t="shared" si="15"/>
        <v/>
      </c>
      <c r="BH72" s="169" t="str">
        <f t="shared" si="16"/>
        <v/>
      </c>
      <c r="BI72" s="169" t="str">
        <f t="shared" si="17"/>
        <v/>
      </c>
      <c r="BJ72" s="165" t="str">
        <f t="shared" si="18"/>
        <v/>
      </c>
      <c r="BK72" s="165" t="str">
        <f t="shared" si="19"/>
        <v/>
      </c>
      <c r="BL72" s="165" t="str">
        <f t="shared" si="20"/>
        <v/>
      </c>
      <c r="BM72" s="165" t="str">
        <f t="shared" si="21"/>
        <v/>
      </c>
      <c r="BN72" s="165" t="str">
        <f t="shared" si="22"/>
        <v/>
      </c>
      <c r="BO72" s="165" t="str">
        <f t="shared" si="23"/>
        <v/>
      </c>
      <c r="BP72" s="165" t="str">
        <f t="shared" si="24"/>
        <v/>
      </c>
      <c r="BQ72" s="165" t="str">
        <f t="shared" si="25"/>
        <v/>
      </c>
    </row>
    <row r="73" spans="1:69" s="32" customFormat="1" x14ac:dyDescent="0.25">
      <c r="A73" s="446"/>
      <c r="B73" s="447"/>
      <c r="C73" s="448"/>
      <c r="D73" s="448"/>
      <c r="E73" s="64"/>
      <c r="F73" s="64"/>
      <c r="G73" s="447"/>
      <c r="H73" s="449"/>
      <c r="I73" s="449"/>
      <c r="J73" s="448"/>
      <c r="K73" s="448"/>
      <c r="L73" s="1"/>
      <c r="M73" s="64"/>
      <c r="N73" s="444"/>
      <c r="O73" s="445"/>
      <c r="P73" s="445"/>
      <c r="Q73" s="448"/>
      <c r="R73" s="448"/>
      <c r="S73" s="64"/>
      <c r="T73" s="64"/>
      <c r="U73" s="447"/>
      <c r="V73" s="445"/>
      <c r="W73" s="496"/>
      <c r="X73" s="181"/>
      <c r="Y73" s="181"/>
      <c r="Z73" s="181"/>
      <c r="AA73" s="181"/>
      <c r="AB73" s="181"/>
      <c r="AC73" s="181"/>
      <c r="AD73" s="181"/>
      <c r="AE73" s="181"/>
      <c r="AF73" s="181"/>
      <c r="AG73" s="181"/>
      <c r="AH73" s="181"/>
      <c r="AW73" s="164" t="str">
        <f t="shared" si="8"/>
        <v/>
      </c>
      <c r="AX73" s="165" t="str">
        <f>IF(F73="","",VLOOKUP(F73,'MNB árfolyam'!A:B,2,0))</f>
        <v/>
      </c>
      <c r="AY73" s="166" t="str">
        <f t="shared" si="9"/>
        <v/>
      </c>
      <c r="AZ73" s="167" t="str">
        <f t="shared" si="10"/>
        <v/>
      </c>
      <c r="BA73" s="168" t="str">
        <f t="shared" si="11"/>
        <v/>
      </c>
      <c r="BB73" s="165" t="str">
        <f>IF(M73="","",VLOOKUP(M73,'MNB árfolyam'!A:B,2,0))</f>
        <v/>
      </c>
      <c r="BC73" s="165" t="str">
        <f t="shared" si="12"/>
        <v/>
      </c>
      <c r="BD73" s="169" t="str">
        <f t="shared" si="13"/>
        <v/>
      </c>
      <c r="BE73" s="168" t="str">
        <f t="shared" si="14"/>
        <v/>
      </c>
      <c r="BF73" s="169" t="str">
        <f>IF(T73="","",VLOOKUP(T73,'MNB árfolyam'!A:B,2,0))</f>
        <v/>
      </c>
      <c r="BG73" s="169" t="str">
        <f t="shared" si="15"/>
        <v/>
      </c>
      <c r="BH73" s="169" t="str">
        <f t="shared" si="16"/>
        <v/>
      </c>
      <c r="BI73" s="169" t="str">
        <f t="shared" si="17"/>
        <v/>
      </c>
      <c r="BJ73" s="165" t="str">
        <f t="shared" si="18"/>
        <v/>
      </c>
      <c r="BK73" s="165" t="str">
        <f t="shared" si="19"/>
        <v/>
      </c>
      <c r="BL73" s="165" t="str">
        <f t="shared" si="20"/>
        <v/>
      </c>
      <c r="BM73" s="165" t="str">
        <f t="shared" si="21"/>
        <v/>
      </c>
      <c r="BN73" s="165" t="str">
        <f t="shared" si="22"/>
        <v/>
      </c>
      <c r="BO73" s="165" t="str">
        <f t="shared" si="23"/>
        <v/>
      </c>
      <c r="BP73" s="165" t="str">
        <f t="shared" si="24"/>
        <v/>
      </c>
      <c r="BQ73" s="165" t="str">
        <f t="shared" si="25"/>
        <v/>
      </c>
    </row>
    <row r="74" spans="1:69" s="32" customFormat="1" x14ac:dyDescent="0.25">
      <c r="A74" s="446"/>
      <c r="B74" s="447"/>
      <c r="C74" s="448"/>
      <c r="D74" s="448"/>
      <c r="E74" s="64"/>
      <c r="F74" s="64"/>
      <c r="G74" s="447"/>
      <c r="H74" s="449"/>
      <c r="I74" s="449"/>
      <c r="J74" s="448"/>
      <c r="K74" s="448"/>
      <c r="L74" s="1"/>
      <c r="M74" s="64"/>
      <c r="N74" s="444"/>
      <c r="O74" s="445"/>
      <c r="P74" s="445"/>
      <c r="Q74" s="448"/>
      <c r="R74" s="448"/>
      <c r="S74" s="64"/>
      <c r="T74" s="64"/>
      <c r="U74" s="447"/>
      <c r="V74" s="445"/>
      <c r="W74" s="496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W74" s="164" t="str">
        <f t="shared" si="8"/>
        <v/>
      </c>
      <c r="AX74" s="165" t="str">
        <f>IF(F74="","",VLOOKUP(F74,'MNB árfolyam'!A:B,2,0))</f>
        <v/>
      </c>
      <c r="AY74" s="166" t="str">
        <f t="shared" si="9"/>
        <v/>
      </c>
      <c r="AZ74" s="167" t="str">
        <f t="shared" si="10"/>
        <v/>
      </c>
      <c r="BA74" s="168" t="str">
        <f t="shared" si="11"/>
        <v/>
      </c>
      <c r="BB74" s="165" t="str">
        <f>IF(M74="","",VLOOKUP(M74,'MNB árfolyam'!A:B,2,0))</f>
        <v/>
      </c>
      <c r="BC74" s="165" t="str">
        <f t="shared" si="12"/>
        <v/>
      </c>
      <c r="BD74" s="169" t="str">
        <f t="shared" si="13"/>
        <v/>
      </c>
      <c r="BE74" s="168" t="str">
        <f t="shared" si="14"/>
        <v/>
      </c>
      <c r="BF74" s="169" t="str">
        <f>IF(T74="","",VLOOKUP(T74,'MNB árfolyam'!A:B,2,0))</f>
        <v/>
      </c>
      <c r="BG74" s="169" t="str">
        <f t="shared" si="15"/>
        <v/>
      </c>
      <c r="BH74" s="169" t="str">
        <f t="shared" si="16"/>
        <v/>
      </c>
      <c r="BI74" s="169" t="str">
        <f t="shared" si="17"/>
        <v/>
      </c>
      <c r="BJ74" s="165" t="str">
        <f t="shared" si="18"/>
        <v/>
      </c>
      <c r="BK74" s="165" t="str">
        <f t="shared" si="19"/>
        <v/>
      </c>
      <c r="BL74" s="165" t="str">
        <f t="shared" si="20"/>
        <v/>
      </c>
      <c r="BM74" s="165" t="str">
        <f t="shared" si="21"/>
        <v/>
      </c>
      <c r="BN74" s="165" t="str">
        <f t="shared" si="22"/>
        <v/>
      </c>
      <c r="BO74" s="165" t="str">
        <f t="shared" si="23"/>
        <v/>
      </c>
      <c r="BP74" s="165" t="str">
        <f t="shared" si="24"/>
        <v/>
      </c>
      <c r="BQ74" s="165" t="str">
        <f t="shared" si="25"/>
        <v/>
      </c>
    </row>
    <row r="75" spans="1:69" s="32" customFormat="1" x14ac:dyDescent="0.25">
      <c r="A75" s="446"/>
      <c r="B75" s="447"/>
      <c r="C75" s="448"/>
      <c r="D75" s="448"/>
      <c r="E75" s="64"/>
      <c r="F75" s="64"/>
      <c r="G75" s="447"/>
      <c r="H75" s="449"/>
      <c r="I75" s="449"/>
      <c r="J75" s="448"/>
      <c r="K75" s="448"/>
      <c r="L75" s="1"/>
      <c r="M75" s="64"/>
      <c r="N75" s="444"/>
      <c r="O75" s="445"/>
      <c r="P75" s="445"/>
      <c r="Q75" s="448"/>
      <c r="R75" s="448"/>
      <c r="S75" s="64"/>
      <c r="T75" s="64"/>
      <c r="U75" s="447"/>
      <c r="V75" s="445"/>
      <c r="W75" s="496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W75" s="164" t="str">
        <f t="shared" si="8"/>
        <v/>
      </c>
      <c r="AX75" s="165" t="str">
        <f>IF(F75="","",VLOOKUP(F75,'MNB árfolyam'!A:B,2,0))</f>
        <v/>
      </c>
      <c r="AY75" s="166" t="str">
        <f t="shared" si="9"/>
        <v/>
      </c>
      <c r="AZ75" s="167" t="str">
        <f t="shared" si="10"/>
        <v/>
      </c>
      <c r="BA75" s="168" t="str">
        <f t="shared" si="11"/>
        <v/>
      </c>
      <c r="BB75" s="165" t="str">
        <f>IF(M75="","",VLOOKUP(M75,'MNB árfolyam'!A:B,2,0))</f>
        <v/>
      </c>
      <c r="BC75" s="165" t="str">
        <f t="shared" si="12"/>
        <v/>
      </c>
      <c r="BD75" s="169" t="str">
        <f t="shared" si="13"/>
        <v/>
      </c>
      <c r="BE75" s="168" t="str">
        <f t="shared" si="14"/>
        <v/>
      </c>
      <c r="BF75" s="169" t="str">
        <f>IF(T75="","",VLOOKUP(T75,'MNB árfolyam'!A:B,2,0))</f>
        <v/>
      </c>
      <c r="BG75" s="169" t="str">
        <f t="shared" si="15"/>
        <v/>
      </c>
      <c r="BH75" s="169" t="str">
        <f t="shared" si="16"/>
        <v/>
      </c>
      <c r="BI75" s="169" t="str">
        <f t="shared" si="17"/>
        <v/>
      </c>
      <c r="BJ75" s="165" t="str">
        <f t="shared" si="18"/>
        <v/>
      </c>
      <c r="BK75" s="165" t="str">
        <f t="shared" si="19"/>
        <v/>
      </c>
      <c r="BL75" s="165" t="str">
        <f t="shared" si="20"/>
        <v/>
      </c>
      <c r="BM75" s="165" t="str">
        <f t="shared" si="21"/>
        <v/>
      </c>
      <c r="BN75" s="165" t="str">
        <f t="shared" si="22"/>
        <v/>
      </c>
      <c r="BO75" s="165" t="str">
        <f t="shared" si="23"/>
        <v/>
      </c>
      <c r="BP75" s="165" t="str">
        <f t="shared" si="24"/>
        <v/>
      </c>
      <c r="BQ75" s="165" t="str">
        <f t="shared" si="25"/>
        <v/>
      </c>
    </row>
    <row r="76" spans="1:69" s="32" customFormat="1" x14ac:dyDescent="0.25">
      <c r="A76" s="446"/>
      <c r="B76" s="447"/>
      <c r="C76" s="448"/>
      <c r="D76" s="448"/>
      <c r="E76" s="64"/>
      <c r="F76" s="64"/>
      <c r="G76" s="447"/>
      <c r="H76" s="449"/>
      <c r="I76" s="449"/>
      <c r="J76" s="448"/>
      <c r="K76" s="448"/>
      <c r="L76" s="1"/>
      <c r="M76" s="64"/>
      <c r="N76" s="444"/>
      <c r="O76" s="445"/>
      <c r="P76" s="445"/>
      <c r="Q76" s="448"/>
      <c r="R76" s="448"/>
      <c r="S76" s="64"/>
      <c r="T76" s="64"/>
      <c r="U76" s="447"/>
      <c r="V76" s="445"/>
      <c r="W76" s="496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W76" s="164" t="str">
        <f t="shared" si="8"/>
        <v/>
      </c>
      <c r="AX76" s="165" t="str">
        <f>IF(F76="","",VLOOKUP(F76,'MNB árfolyam'!A:B,2,0))</f>
        <v/>
      </c>
      <c r="AY76" s="166" t="str">
        <f t="shared" si="9"/>
        <v/>
      </c>
      <c r="AZ76" s="167" t="str">
        <f t="shared" si="10"/>
        <v/>
      </c>
      <c r="BA76" s="168" t="str">
        <f t="shared" si="11"/>
        <v/>
      </c>
      <c r="BB76" s="165" t="str">
        <f>IF(M76="","",VLOOKUP(M76,'MNB árfolyam'!A:B,2,0))</f>
        <v/>
      </c>
      <c r="BC76" s="165" t="str">
        <f t="shared" si="12"/>
        <v/>
      </c>
      <c r="BD76" s="169" t="str">
        <f t="shared" si="13"/>
        <v/>
      </c>
      <c r="BE76" s="168" t="str">
        <f t="shared" si="14"/>
        <v/>
      </c>
      <c r="BF76" s="169" t="str">
        <f>IF(T76="","",VLOOKUP(T76,'MNB árfolyam'!A:B,2,0))</f>
        <v/>
      </c>
      <c r="BG76" s="169" t="str">
        <f t="shared" si="15"/>
        <v/>
      </c>
      <c r="BH76" s="169" t="str">
        <f t="shared" si="16"/>
        <v/>
      </c>
      <c r="BI76" s="169" t="str">
        <f t="shared" si="17"/>
        <v/>
      </c>
      <c r="BJ76" s="165" t="str">
        <f t="shared" si="18"/>
        <v/>
      </c>
      <c r="BK76" s="165" t="str">
        <f t="shared" si="19"/>
        <v/>
      </c>
      <c r="BL76" s="165" t="str">
        <f t="shared" si="20"/>
        <v/>
      </c>
      <c r="BM76" s="165" t="str">
        <f t="shared" si="21"/>
        <v/>
      </c>
      <c r="BN76" s="165" t="str">
        <f t="shared" si="22"/>
        <v/>
      </c>
      <c r="BO76" s="165" t="str">
        <f t="shared" si="23"/>
        <v/>
      </c>
      <c r="BP76" s="165" t="str">
        <f t="shared" si="24"/>
        <v/>
      </c>
      <c r="BQ76" s="165" t="str">
        <f t="shared" si="25"/>
        <v/>
      </c>
    </row>
    <row r="77" spans="1:69" s="32" customFormat="1" x14ac:dyDescent="0.25">
      <c r="A77" s="446"/>
      <c r="B77" s="447"/>
      <c r="C77" s="448"/>
      <c r="D77" s="448"/>
      <c r="E77" s="64"/>
      <c r="F77" s="64"/>
      <c r="G77" s="447"/>
      <c r="H77" s="449"/>
      <c r="I77" s="449"/>
      <c r="J77" s="448"/>
      <c r="K77" s="448"/>
      <c r="L77" s="1"/>
      <c r="M77" s="64"/>
      <c r="N77" s="444"/>
      <c r="O77" s="445"/>
      <c r="P77" s="445"/>
      <c r="Q77" s="448"/>
      <c r="R77" s="448"/>
      <c r="S77" s="64"/>
      <c r="T77" s="64"/>
      <c r="U77" s="447"/>
      <c r="V77" s="445"/>
      <c r="W77" s="496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W77" s="164" t="str">
        <f t="shared" si="8"/>
        <v/>
      </c>
      <c r="AX77" s="165" t="str">
        <f>IF(F77="","",VLOOKUP(F77,'MNB árfolyam'!A:B,2,0))</f>
        <v/>
      </c>
      <c r="AY77" s="166" t="str">
        <f t="shared" si="9"/>
        <v/>
      </c>
      <c r="AZ77" s="167" t="str">
        <f t="shared" si="10"/>
        <v/>
      </c>
      <c r="BA77" s="168" t="str">
        <f t="shared" si="11"/>
        <v/>
      </c>
      <c r="BB77" s="165" t="str">
        <f>IF(M77="","",VLOOKUP(M77,'MNB árfolyam'!A:B,2,0))</f>
        <v/>
      </c>
      <c r="BC77" s="165" t="str">
        <f t="shared" si="12"/>
        <v/>
      </c>
      <c r="BD77" s="169" t="str">
        <f t="shared" si="13"/>
        <v/>
      </c>
      <c r="BE77" s="168" t="str">
        <f t="shared" si="14"/>
        <v/>
      </c>
      <c r="BF77" s="169" t="str">
        <f>IF(T77="","",VLOOKUP(T77,'MNB árfolyam'!A:B,2,0))</f>
        <v/>
      </c>
      <c r="BG77" s="169" t="str">
        <f t="shared" si="15"/>
        <v/>
      </c>
      <c r="BH77" s="169" t="str">
        <f t="shared" si="16"/>
        <v/>
      </c>
      <c r="BI77" s="169" t="str">
        <f t="shared" si="17"/>
        <v/>
      </c>
      <c r="BJ77" s="165" t="str">
        <f t="shared" si="18"/>
        <v/>
      </c>
      <c r="BK77" s="165" t="str">
        <f t="shared" si="19"/>
        <v/>
      </c>
      <c r="BL77" s="165" t="str">
        <f t="shared" si="20"/>
        <v/>
      </c>
      <c r="BM77" s="165" t="str">
        <f t="shared" si="21"/>
        <v/>
      </c>
      <c r="BN77" s="165" t="str">
        <f t="shared" si="22"/>
        <v/>
      </c>
      <c r="BO77" s="165" t="str">
        <f t="shared" si="23"/>
        <v/>
      </c>
      <c r="BP77" s="165" t="str">
        <f t="shared" si="24"/>
        <v/>
      </c>
      <c r="BQ77" s="165" t="str">
        <f t="shared" si="25"/>
        <v/>
      </c>
    </row>
    <row r="78" spans="1:69" s="32" customFormat="1" x14ac:dyDescent="0.25">
      <c r="A78" s="446"/>
      <c r="B78" s="447"/>
      <c r="C78" s="448"/>
      <c r="D78" s="448"/>
      <c r="E78" s="64"/>
      <c r="F78" s="64"/>
      <c r="G78" s="447"/>
      <c r="H78" s="449"/>
      <c r="I78" s="449"/>
      <c r="J78" s="448"/>
      <c r="K78" s="448"/>
      <c r="L78" s="1"/>
      <c r="M78" s="64"/>
      <c r="N78" s="444"/>
      <c r="O78" s="445"/>
      <c r="P78" s="445"/>
      <c r="Q78" s="448"/>
      <c r="R78" s="448"/>
      <c r="S78" s="64"/>
      <c r="T78" s="64"/>
      <c r="U78" s="447"/>
      <c r="V78" s="445"/>
      <c r="W78" s="496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W78" s="164" t="str">
        <f t="shared" si="8"/>
        <v/>
      </c>
      <c r="AX78" s="165" t="str">
        <f>IF(F78="","",VLOOKUP(F78,'MNB árfolyam'!A:B,2,0))</f>
        <v/>
      </c>
      <c r="AY78" s="166" t="str">
        <f t="shared" si="9"/>
        <v/>
      </c>
      <c r="AZ78" s="167" t="str">
        <f t="shared" si="10"/>
        <v/>
      </c>
      <c r="BA78" s="168" t="str">
        <f t="shared" si="11"/>
        <v/>
      </c>
      <c r="BB78" s="165" t="str">
        <f>IF(M78="","",VLOOKUP(M78,'MNB árfolyam'!A:B,2,0))</f>
        <v/>
      </c>
      <c r="BC78" s="165" t="str">
        <f t="shared" si="12"/>
        <v/>
      </c>
      <c r="BD78" s="169" t="str">
        <f t="shared" si="13"/>
        <v/>
      </c>
      <c r="BE78" s="168" t="str">
        <f t="shared" si="14"/>
        <v/>
      </c>
      <c r="BF78" s="169" t="str">
        <f>IF(T78="","",VLOOKUP(T78,'MNB árfolyam'!A:B,2,0))</f>
        <v/>
      </c>
      <c r="BG78" s="169" t="str">
        <f t="shared" si="15"/>
        <v/>
      </c>
      <c r="BH78" s="169" t="str">
        <f t="shared" si="16"/>
        <v/>
      </c>
      <c r="BI78" s="169" t="str">
        <f t="shared" si="17"/>
        <v/>
      </c>
      <c r="BJ78" s="165" t="str">
        <f t="shared" si="18"/>
        <v/>
      </c>
      <c r="BK78" s="165" t="str">
        <f t="shared" si="19"/>
        <v/>
      </c>
      <c r="BL78" s="165" t="str">
        <f t="shared" si="20"/>
        <v/>
      </c>
      <c r="BM78" s="165" t="str">
        <f t="shared" si="21"/>
        <v/>
      </c>
      <c r="BN78" s="165" t="str">
        <f t="shared" si="22"/>
        <v/>
      </c>
      <c r="BO78" s="165" t="str">
        <f t="shared" si="23"/>
        <v/>
      </c>
      <c r="BP78" s="165" t="str">
        <f t="shared" si="24"/>
        <v/>
      </c>
      <c r="BQ78" s="165" t="str">
        <f t="shared" si="25"/>
        <v/>
      </c>
    </row>
    <row r="79" spans="1:69" s="32" customFormat="1" x14ac:dyDescent="0.25">
      <c r="A79" s="446"/>
      <c r="B79" s="447"/>
      <c r="C79" s="448"/>
      <c r="D79" s="448"/>
      <c r="E79" s="64"/>
      <c r="F79" s="64"/>
      <c r="G79" s="447"/>
      <c r="H79" s="449"/>
      <c r="I79" s="449"/>
      <c r="J79" s="448"/>
      <c r="K79" s="448"/>
      <c r="L79" s="1"/>
      <c r="M79" s="64"/>
      <c r="N79" s="444"/>
      <c r="O79" s="445"/>
      <c r="P79" s="445"/>
      <c r="Q79" s="448"/>
      <c r="R79" s="448"/>
      <c r="S79" s="64"/>
      <c r="T79" s="64"/>
      <c r="U79" s="447"/>
      <c r="V79" s="445"/>
      <c r="W79" s="496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W79" s="164" t="str">
        <f t="shared" si="8"/>
        <v/>
      </c>
      <c r="AX79" s="165" t="str">
        <f>IF(F79="","",VLOOKUP(F79,'MNB árfolyam'!A:B,2,0))</f>
        <v/>
      </c>
      <c r="AY79" s="166" t="str">
        <f t="shared" si="9"/>
        <v/>
      </c>
      <c r="AZ79" s="167" t="str">
        <f t="shared" si="10"/>
        <v/>
      </c>
      <c r="BA79" s="168" t="str">
        <f t="shared" si="11"/>
        <v/>
      </c>
      <c r="BB79" s="165" t="str">
        <f>IF(M79="","",VLOOKUP(M79,'MNB árfolyam'!A:B,2,0))</f>
        <v/>
      </c>
      <c r="BC79" s="165" t="str">
        <f t="shared" si="12"/>
        <v/>
      </c>
      <c r="BD79" s="169" t="str">
        <f t="shared" si="13"/>
        <v/>
      </c>
      <c r="BE79" s="168" t="str">
        <f t="shared" si="14"/>
        <v/>
      </c>
      <c r="BF79" s="169" t="str">
        <f>IF(T79="","",VLOOKUP(T79,'MNB árfolyam'!A:B,2,0))</f>
        <v/>
      </c>
      <c r="BG79" s="169" t="str">
        <f t="shared" si="15"/>
        <v/>
      </c>
      <c r="BH79" s="169" t="str">
        <f t="shared" si="16"/>
        <v/>
      </c>
      <c r="BI79" s="169" t="str">
        <f t="shared" si="17"/>
        <v/>
      </c>
      <c r="BJ79" s="165" t="str">
        <f t="shared" si="18"/>
        <v/>
      </c>
      <c r="BK79" s="165" t="str">
        <f t="shared" si="19"/>
        <v/>
      </c>
      <c r="BL79" s="165" t="str">
        <f t="shared" si="20"/>
        <v/>
      </c>
      <c r="BM79" s="165" t="str">
        <f t="shared" si="21"/>
        <v/>
      </c>
      <c r="BN79" s="165" t="str">
        <f t="shared" si="22"/>
        <v/>
      </c>
      <c r="BO79" s="165" t="str">
        <f t="shared" si="23"/>
        <v/>
      </c>
      <c r="BP79" s="165" t="str">
        <f t="shared" si="24"/>
        <v/>
      </c>
      <c r="BQ79" s="165" t="str">
        <f t="shared" si="25"/>
        <v/>
      </c>
    </row>
    <row r="80" spans="1:69" s="32" customFormat="1" ht="15.75" thickBot="1" x14ac:dyDescent="0.3">
      <c r="A80" s="450"/>
      <c r="B80" s="451"/>
      <c r="C80" s="452"/>
      <c r="D80" s="452"/>
      <c r="E80" s="417"/>
      <c r="F80" s="417"/>
      <c r="G80" s="451"/>
      <c r="H80" s="453"/>
      <c r="I80" s="453"/>
      <c r="J80" s="452"/>
      <c r="K80" s="452"/>
      <c r="L80" s="7"/>
      <c r="M80" s="417"/>
      <c r="N80" s="506"/>
      <c r="O80" s="497"/>
      <c r="P80" s="497"/>
      <c r="Q80" s="452"/>
      <c r="R80" s="452"/>
      <c r="S80" s="417"/>
      <c r="T80" s="417"/>
      <c r="U80" s="451"/>
      <c r="V80" s="497"/>
      <c r="W80" s="498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W80" s="164" t="str">
        <f t="shared" si="8"/>
        <v/>
      </c>
      <c r="AX80" s="165" t="str">
        <f>IF(F80="","",VLOOKUP(F80,'MNB árfolyam'!A:B,2,0))</f>
        <v/>
      </c>
      <c r="AY80" s="166" t="str">
        <f t="shared" si="9"/>
        <v/>
      </c>
      <c r="AZ80" s="167" t="str">
        <f t="shared" si="10"/>
        <v/>
      </c>
      <c r="BA80" s="168" t="str">
        <f t="shared" si="11"/>
        <v/>
      </c>
      <c r="BB80" s="165" t="str">
        <f>IF(M80="","",VLOOKUP(M80,'MNB árfolyam'!A:B,2,0))</f>
        <v/>
      </c>
      <c r="BC80" s="165" t="str">
        <f t="shared" si="12"/>
        <v/>
      </c>
      <c r="BD80" s="169" t="str">
        <f t="shared" si="13"/>
        <v/>
      </c>
      <c r="BE80" s="168" t="str">
        <f t="shared" si="14"/>
        <v/>
      </c>
      <c r="BF80" s="169" t="str">
        <f>IF(T80="","",VLOOKUP(T80,'MNB árfolyam'!A:B,2,0))</f>
        <v/>
      </c>
      <c r="BG80" s="169" t="str">
        <f t="shared" si="15"/>
        <v/>
      </c>
      <c r="BH80" s="169" t="str">
        <f t="shared" si="16"/>
        <v/>
      </c>
      <c r="BI80" s="169" t="str">
        <f t="shared" si="17"/>
        <v/>
      </c>
      <c r="BJ80" s="165" t="str">
        <f t="shared" si="18"/>
        <v/>
      </c>
      <c r="BK80" s="165" t="str">
        <f t="shared" si="19"/>
        <v/>
      </c>
      <c r="BL80" s="165" t="str">
        <f t="shared" si="20"/>
        <v/>
      </c>
      <c r="BM80" s="165" t="str">
        <f t="shared" si="21"/>
        <v/>
      </c>
      <c r="BN80" s="165" t="str">
        <f t="shared" si="22"/>
        <v/>
      </c>
      <c r="BO80" s="165" t="str">
        <f t="shared" si="23"/>
        <v/>
      </c>
      <c r="BP80" s="165" t="str">
        <f t="shared" si="24"/>
        <v/>
      </c>
      <c r="BQ80" s="165" t="str">
        <f t="shared" si="25"/>
        <v/>
      </c>
    </row>
    <row r="81" spans="1:34" s="32" customFormat="1" ht="15" customHeight="1" x14ac:dyDescent="0.25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</row>
  </sheetData>
  <sheetProtection algorithmName="SHA-512" hashValue="QXKmHUCFtXPSeBfcwZCoGG1tQe8kkd2ozwUNbHjWhuXtZ+hn7JIHMjV5c8AF/2dCzuvgqWEF0rPEMrNWvamr0Q==" saltValue="RWmqzhMzA19OXTtN30LgbQ==" spinCount="100000" sheet="1" formatColumns="0" formatRows="0"/>
  <mergeCells count="11">
    <mergeCell ref="A1:D1"/>
    <mergeCell ref="A7:W7"/>
    <mergeCell ref="A11:F11"/>
    <mergeCell ref="A18:F19"/>
    <mergeCell ref="A21:W21"/>
    <mergeCell ref="A12:F12"/>
    <mergeCell ref="A23:F23"/>
    <mergeCell ref="A52:W52"/>
    <mergeCell ref="A53:H53"/>
    <mergeCell ref="A54:F54"/>
    <mergeCell ref="A22:H22"/>
  </mergeCells>
  <dataValidations count="17">
    <dataValidation type="whole" allowBlank="1" showInputMessage="1" showErrorMessage="1" errorTitle="Figyelmeztetés" error="Kérjük az adatokat forintban tüntesse fel, ügyeljen a szóközök nélküli kitöltésre!" sqref="K26:L50" xr:uid="{C9350A22-BAFF-4633-A8E4-A77EE7BCE5E6}">
      <formula1>0</formula1>
      <formula2>9.99999999999999E+41</formula2>
    </dataValidation>
    <dataValidation type="whole" allowBlank="1" showInputMessage="1" showErrorMessage="1" errorTitle="Figyelmeztetés" error="Kérjük az adatokat forintban tüntesse fel, ügyeljen a szóközök nélküli kitöltésre!" sqref="F26:G50" xr:uid="{C58BB937-E480-4717-B794-020CB89137A9}">
      <formula1>0</formula1>
      <formula2>9.99999999999999E+43</formula2>
    </dataValidation>
    <dataValidation type="whole" allowBlank="1" showInputMessage="1" showErrorMessage="1" errorTitle="Figyelmeztetés" error="Kérjük az adatokat forintban tüntesse fel, ügyeljen a szóközök nélküli kitöltésre!" sqref="H56:I80" xr:uid="{54C7F6BB-A1B0-40FE-B8D5-0260C770C86D}">
      <formula1>0</formula1>
      <formula2>9.99999999999999E+37</formula2>
    </dataValidation>
    <dataValidation type="date" allowBlank="1" showInputMessage="1" showErrorMessage="1" sqref="B20:C20" xr:uid="{FF18C0E8-6F3A-4F96-B3F2-C4823B434A4A}">
      <formula1>43831</formula1>
      <formula2>46022</formula2>
    </dataValidation>
    <dataValidation type="date" allowBlank="1" showInputMessage="1" showErrorMessage="1" errorTitle="Hibás kitöltési formátum!" error="Kérjük, dátum formátumot használjon: éééé.hh.nn." sqref="B14:C16" xr:uid="{EBDD8F6D-03AE-4E80-8979-8BC9FE6E7492}">
      <formula1>36526</formula1>
      <formula2>54789</formula2>
    </dataValidation>
    <dataValidation type="decimal" allowBlank="1" showInputMessage="1" showErrorMessage="1" error="Kérjük a létszámadatot szám formátumban adja meg, például 2,54." sqref="D14:D16" xr:uid="{EE943E8F-F237-4B66-9202-A49BC9A361B4}">
      <formula1>0</formula1>
      <formula2>1E+41</formula2>
    </dataValidation>
    <dataValidation type="date" allowBlank="1" showInputMessage="1" showErrorMessage="1" errorTitle="Figyelmeztetés" error="Kérjük, dátum formátumot használjon: éééé.hh.nn." sqref="C26:D50 H26:H50 S56:T80" xr:uid="{E1D8B49F-86DD-494F-8112-224F58BEF95B}">
      <formula1>36526</formula1>
      <formula2>54789</formula2>
    </dataValidation>
    <dataValidation type="date" allowBlank="1" showInputMessage="1" showErrorMessage="1" errorTitle="Figyelmeztetés" error="Kérjük, dátum formátumot használjon: éééé.hh.nn." sqref="I26:I50 M26:N50 E56:F80 L56:M80" xr:uid="{4909FAEA-D60D-4E84-9571-5D67E240C400}">
      <formula1>36526</formula1>
      <formula2>55153</formula2>
    </dataValidation>
    <dataValidation type="decimal" allowBlank="1" showInputMessage="1" showErrorMessage="1" errorTitle="Figyelmeztetés" error="Kérjük a létszámadatot szám formátumban adja meg, például 2,54." sqref="E26:E50" xr:uid="{EEE18E05-B21F-40BC-9A5C-481DC6E6F630}">
      <formula1>0</formula1>
      <formula2>1E+38</formula2>
    </dataValidation>
    <dataValidation type="decimal" allowBlank="1" showInputMessage="1" showErrorMessage="1" errorTitle="Figyelmeztetés" error="Kérjük a létszámadatot szám formátumban adja meg, például 2,54." sqref="J26:J50 O26:O50" xr:uid="{5A8E1557-0B44-487E-B37B-870B796FB017}">
      <formula1>0</formula1>
      <formula2>1E+22</formula2>
    </dataValidation>
    <dataValidation type="decimal" allowBlank="1" showInputMessage="1" showErrorMessage="1" errorTitle="Figyelmeztetés" error="Kérjük a létszámadatot szám formátumban adja meg, például 2,54." sqref="G56:G80" xr:uid="{14865375-2567-4677-B2D5-A411769EFF89}">
      <formula1>0</formula1>
      <formula2>10000000000000000000</formula2>
    </dataValidation>
    <dataValidation type="decimal" allowBlank="1" showInputMessage="1" showErrorMessage="1" errorTitle="Figyelmeztetés" error="Kérjük a létszámadatot szám formátumban adja meg, például 2,54." sqref="N56:N80" xr:uid="{4A27B039-A50E-4D1B-8099-83E95E881C2D}">
      <formula1>0</formula1>
      <formula2>1000000000000000</formula2>
    </dataValidation>
    <dataValidation type="decimal" allowBlank="1" showInputMessage="1" showErrorMessage="1" errorTitle="Figyelmeztetés" error="Kérjük a létszámadatot szám formátumban adja meg, például 2,54." sqref="U56:U80" xr:uid="{ED184048-9201-4FAC-8425-458FCE1514E6}">
      <formula1>0</formula1>
      <formula2>100000000000000000000</formula2>
    </dataValidation>
    <dataValidation type="whole" allowBlank="1" showInputMessage="1" showErrorMessage="1" errorTitle="Figyelmeztetés" error="Kérjük az adatokat forintban tüntesse fel, ügyeljen a szóközök nélküli kitöltésre!" sqref="E14:F16 P26:Q50" xr:uid="{EC9C7841-65AF-4CA2-9477-5EEA18F9C9B4}">
      <formula1>0</formula1>
      <formula2>9.99999999999999E+38</formula2>
    </dataValidation>
    <dataValidation type="whole" allowBlank="1" showInputMessage="1" showErrorMessage="1" errorTitle="Figyelmeztetés" error="Kérjük az adatokat forintban tüntesse fel, ügyeljen a szóközök nélküli kitöltésre!" sqref="O56:P80" xr:uid="{25588460-CDE0-4093-98E5-C476D0873A84}">
      <formula1>0</formula1>
      <formula2>9.99999999999999E+33</formula2>
    </dataValidation>
    <dataValidation type="whole" allowBlank="1" showInputMessage="1" showErrorMessage="1" errorTitle="Figyelmeztetés" error="Kérjük az adatokat forintban tüntesse fel, ügyeljen a szóközök nélküli kitöltésre!" sqref="V56:W80" xr:uid="{38E1F2FE-CD8D-4A61-8DB9-886BF4781C9F}">
      <formula1>0</formula1>
      <formula2>9.99999999999999E+34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Q56:R80 C56:D80 J56:K80" xr:uid="{9E3D0936-5789-49FB-A99A-BD4881E7418B}">
      <formula1>0</formula1>
      <formula2>0.5</formula2>
    </dataValidation>
  </dataValidations>
  <hyperlinks>
    <hyperlink ref="F1" location="PÁLYÁZÓ!A1" display="VISSZA A PÁLYÁZÓ FÜLRE" xr:uid="{0090676A-5B9E-4BCB-A6B2-F2ECB418DB2E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008B-931B-4097-8722-4D59EEDA5791}">
  <sheetPr codeName="Munka14">
    <tabColor theme="6" tint="-0.499984740745262"/>
  </sheetPr>
  <dimension ref="A1:BQ81"/>
  <sheetViews>
    <sheetView zoomScale="90" zoomScaleNormal="90" workbookViewId="0">
      <selection activeCell="E1" sqref="E1"/>
    </sheetView>
  </sheetViews>
  <sheetFormatPr defaultColWidth="0" defaultRowHeight="15" zeroHeight="1" x14ac:dyDescent="0.25"/>
  <cols>
    <col min="1" max="1" width="44.28515625" style="161" customWidth="1"/>
    <col min="2" max="2" width="36.5703125" style="161" customWidth="1"/>
    <col min="3" max="3" width="34.7109375" style="161" customWidth="1"/>
    <col min="4" max="4" width="29" style="161" customWidth="1"/>
    <col min="5" max="5" width="30" style="161" customWidth="1"/>
    <col min="6" max="6" width="33.85546875" style="161" customWidth="1"/>
    <col min="7" max="7" width="29" style="161" customWidth="1"/>
    <col min="8" max="8" width="39.140625" style="161" customWidth="1"/>
    <col min="9" max="9" width="33" style="161" customWidth="1"/>
    <col min="10" max="10" width="28" style="161" customWidth="1"/>
    <col min="11" max="11" width="25.5703125" style="161" customWidth="1"/>
    <col min="12" max="12" width="40.28515625" style="161" customWidth="1"/>
    <col min="13" max="13" width="33.85546875" style="161" customWidth="1"/>
    <col min="14" max="14" width="33.7109375" style="161" customWidth="1"/>
    <col min="15" max="15" width="30" style="161" customWidth="1"/>
    <col min="16" max="18" width="25.5703125" style="161" customWidth="1"/>
    <col min="19" max="19" width="30.140625" style="161" customWidth="1"/>
    <col min="20" max="21" width="28.85546875" style="161" customWidth="1"/>
    <col min="22" max="23" width="25.5703125" style="161" customWidth="1"/>
    <col min="24" max="48" width="9.140625" style="161" hidden="1" customWidth="1"/>
    <col min="49" max="60" width="25.5703125" style="161" hidden="1" customWidth="1"/>
    <col min="61" max="61" width="39.42578125" style="161" hidden="1" customWidth="1"/>
    <col min="62" max="62" width="31.5703125" style="161" hidden="1" customWidth="1"/>
    <col min="63" max="66" width="25.5703125" style="161" hidden="1" customWidth="1"/>
    <col min="67" max="67" width="33.140625" style="161" hidden="1" customWidth="1"/>
    <col min="68" max="68" width="27.28515625" style="161" hidden="1" customWidth="1"/>
    <col min="69" max="69" width="27.7109375" style="161" hidden="1" customWidth="1"/>
    <col min="70" max="16384" width="9.140625" style="161" hidden="1"/>
  </cols>
  <sheetData>
    <row r="1" spans="1:52" s="32" customFormat="1" ht="27" customHeight="1" thickBot="1" x14ac:dyDescent="0.3">
      <c r="A1" s="666" t="s">
        <v>104</v>
      </c>
      <c r="B1" s="667"/>
      <c r="C1" s="667"/>
      <c r="D1" s="668"/>
      <c r="E1" s="192"/>
      <c r="F1" s="731" t="s">
        <v>283</v>
      </c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</row>
    <row r="2" spans="1:52" s="32" customFormat="1" ht="30.75" thickBot="1" x14ac:dyDescent="0.3">
      <c r="A2" s="324"/>
      <c r="B2" s="325" t="s">
        <v>4</v>
      </c>
      <c r="C2" s="326" t="s">
        <v>8</v>
      </c>
      <c r="D2" s="327" t="s">
        <v>9</v>
      </c>
      <c r="E2" s="192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</row>
    <row r="3" spans="1:52" s="32" customFormat="1" x14ac:dyDescent="0.25">
      <c r="A3" s="136" t="s">
        <v>10</v>
      </c>
      <c r="B3" s="334">
        <f>D14+E24+BI54</f>
        <v>0</v>
      </c>
      <c r="C3" s="58">
        <f>AX14+AX24+BJ54</f>
        <v>0</v>
      </c>
      <c r="D3" s="59">
        <f>AY14+AY24+BK54</f>
        <v>0</v>
      </c>
      <c r="E3" s="192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</row>
    <row r="4" spans="1:52" s="32" customFormat="1" x14ac:dyDescent="0.25">
      <c r="A4" s="137" t="s">
        <v>11</v>
      </c>
      <c r="B4" s="334">
        <f>D15+J24+BL54</f>
        <v>0</v>
      </c>
      <c r="C4" s="58">
        <f>AX15+BA24+BM54</f>
        <v>0</v>
      </c>
      <c r="D4" s="59">
        <f>AY15+BB24+BN54</f>
        <v>0</v>
      </c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</row>
    <row r="5" spans="1:52" s="32" customFormat="1" ht="15.75" thickBot="1" x14ac:dyDescent="0.3">
      <c r="A5" s="141" t="s">
        <v>12</v>
      </c>
      <c r="B5" s="335">
        <f>D16+O24+BO54</f>
        <v>0</v>
      </c>
      <c r="C5" s="60">
        <f>AX16+BD24+BP54</f>
        <v>0</v>
      </c>
      <c r="D5" s="61">
        <f>AY16+BE24+BQ54</f>
        <v>0</v>
      </c>
      <c r="E5" s="192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</row>
    <row r="6" spans="1:52" s="32" customFormat="1" x14ac:dyDescent="0.25">
      <c r="A6" s="191"/>
      <c r="B6" s="193"/>
      <c r="C6" s="192"/>
      <c r="D6" s="192"/>
      <c r="E6" s="192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</row>
    <row r="7" spans="1:52" s="32" customFormat="1" ht="20.100000000000001" customHeight="1" thickBot="1" x14ac:dyDescent="0.3">
      <c r="A7" s="684" t="s">
        <v>250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</row>
    <row r="8" spans="1:52" s="32" customFormat="1" ht="69" customHeight="1" x14ac:dyDescent="0.25">
      <c r="A8" s="332" t="s">
        <v>218</v>
      </c>
      <c r="B8" s="330">
        <f>PÁLYÁZÓ!B90</f>
        <v>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</row>
    <row r="9" spans="1:52" s="32" customFormat="1" ht="54.75" customHeight="1" thickBot="1" x14ac:dyDescent="0.3">
      <c r="A9" s="333" t="s">
        <v>219</v>
      </c>
      <c r="B9" s="331">
        <f>PÁLYÁZÓ!C90</f>
        <v>0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</row>
    <row r="10" spans="1:52" s="32" customFormat="1" ht="15" customHeight="1" thickBot="1" x14ac:dyDescent="0.3">
      <c r="A10" s="242"/>
      <c r="B10" s="221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</row>
    <row r="11" spans="1:52" s="32" customFormat="1" ht="360.75" customHeight="1" thickBot="1" x14ac:dyDescent="0.3">
      <c r="A11" s="669" t="s">
        <v>254</v>
      </c>
      <c r="B11" s="670"/>
      <c r="C11" s="670"/>
      <c r="D11" s="670"/>
      <c r="E11" s="670"/>
      <c r="F11" s="671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W11" s="161"/>
      <c r="AX11" s="161"/>
      <c r="AY11" s="161"/>
      <c r="AZ11" s="161"/>
    </row>
    <row r="12" spans="1:52" s="32" customFormat="1" ht="20.100000000000001" customHeight="1" thickBot="1" x14ac:dyDescent="0.3">
      <c r="A12" s="687" t="str">
        <f>IF(PÁLYÁZÓ!D16&lt;&gt;"","A pályázó vállalkozás három üzleti évre adta meg az adatokat, ezért a kapcsolódó vállalkozás esetén is három évre kérünk adatot, ha a vállalkozás működött ebben az időtartamban.",IF(PÁLYÁZÓ!D15&lt;&gt;"","A pályázó vállalkozás két üzleti évre adta meg az adatokat, ezért a kapcsolódó vállalkozás esetén is két évre kérünk adatot, ha a vállalkozás működött ebben az időtartamban.",IF(PÁLYÁZÓ!D14&lt;&gt;"","A pályázó vállalkozás egy üzleti évre adta meg az adatokat, ezért a kapcsolódó vállalkozás esetén is egy évre kérünk adatot, ha a vállalkozás működött ebben az időtartamban.","")))</f>
        <v/>
      </c>
      <c r="B12" s="688"/>
      <c r="C12" s="688"/>
      <c r="D12" s="688"/>
      <c r="E12" s="688"/>
      <c r="F12" s="68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W12" s="161"/>
      <c r="AX12" s="161"/>
      <c r="AY12" s="161"/>
      <c r="AZ12" s="161"/>
    </row>
    <row r="13" spans="1:52" s="32" customFormat="1" ht="30.75" thickBot="1" x14ac:dyDescent="0.3">
      <c r="A13" s="318"/>
      <c r="B13" s="229" t="s">
        <v>2</v>
      </c>
      <c r="C13" s="296" t="s">
        <v>3</v>
      </c>
      <c r="D13" s="230" t="s">
        <v>4</v>
      </c>
      <c r="E13" s="296" t="s">
        <v>5</v>
      </c>
      <c r="F13" s="297" t="s">
        <v>6</v>
      </c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W13" s="101" t="s">
        <v>7</v>
      </c>
      <c r="AX13" s="102" t="s">
        <v>8</v>
      </c>
      <c r="AY13" s="103" t="s">
        <v>9</v>
      </c>
      <c r="AZ13" s="161"/>
    </row>
    <row r="14" spans="1:52" s="32" customFormat="1" x14ac:dyDescent="0.25">
      <c r="A14" s="226" t="s">
        <v>10</v>
      </c>
      <c r="B14" s="65"/>
      <c r="C14" s="64"/>
      <c r="D14" s="315"/>
      <c r="E14" s="316"/>
      <c r="F14" s="317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W14" s="187" t="str">
        <f>IF(C14="","",VLOOKUP(C14,'MNB árfolyam'!A:B,2,0))</f>
        <v/>
      </c>
      <c r="AX14" s="188">
        <f>IFERROR(ROUND(E14/AW14,0),0)</f>
        <v>0</v>
      </c>
      <c r="AY14" s="188">
        <f>IFERROR(ROUND(F14/AW14,0),0)</f>
        <v>0</v>
      </c>
      <c r="AZ14" s="161"/>
    </row>
    <row r="15" spans="1:52" s="32" customFormat="1" x14ac:dyDescent="0.25">
      <c r="A15" s="227" t="s">
        <v>11</v>
      </c>
      <c r="B15" s="66"/>
      <c r="C15" s="1"/>
      <c r="D15" s="2"/>
      <c r="E15" s="3"/>
      <c r="F15" s="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W15" s="187" t="str">
        <f>IF(C15="","",VLOOKUP(C15,'MNB árfolyam'!A:B,2,0))</f>
        <v/>
      </c>
      <c r="AX15" s="188">
        <f>IFERROR(ROUND(E15/AW15,0),0)</f>
        <v>0</v>
      </c>
      <c r="AY15" s="188">
        <f>IFERROR(ROUND(F15/AW15,0),0)</f>
        <v>0</v>
      </c>
      <c r="AZ15" s="161"/>
    </row>
    <row r="16" spans="1:52" s="32" customFormat="1" ht="15.75" thickBot="1" x14ac:dyDescent="0.3">
      <c r="A16" s="228" t="s">
        <v>12</v>
      </c>
      <c r="B16" s="67"/>
      <c r="C16" s="7"/>
      <c r="D16" s="10"/>
      <c r="E16" s="11"/>
      <c r="F16" s="12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W16" s="187" t="str">
        <f>IF(C16="","",VLOOKUP(C16,'MNB árfolyam'!A:B,2,0))</f>
        <v/>
      </c>
      <c r="AX16" s="188">
        <f>IFERROR(ROUND(E16/AW16,0),0)</f>
        <v>0</v>
      </c>
      <c r="AY16" s="188">
        <f>IFERROR(ROUND(F16/AW16,0),0)</f>
        <v>0</v>
      </c>
      <c r="AZ16" s="161"/>
    </row>
    <row r="17" spans="1:58" s="32" customFormat="1" ht="15" customHeight="1" thickBot="1" x14ac:dyDescent="0.3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W17" s="161"/>
      <c r="AX17" s="161"/>
      <c r="AY17" s="161"/>
      <c r="AZ17" s="161"/>
    </row>
    <row r="18" spans="1:58" s="32" customFormat="1" ht="15" customHeight="1" x14ac:dyDescent="0.25">
      <c r="A18" s="672" t="s">
        <v>192</v>
      </c>
      <c r="B18" s="673"/>
      <c r="C18" s="673"/>
      <c r="D18" s="673"/>
      <c r="E18" s="673"/>
      <c r="F18" s="674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W18" s="161"/>
      <c r="AX18" s="161"/>
      <c r="AY18" s="161"/>
      <c r="AZ18" s="161"/>
    </row>
    <row r="19" spans="1:58" s="32" customFormat="1" ht="31.5" customHeight="1" thickBot="1" x14ac:dyDescent="0.3">
      <c r="A19" s="675"/>
      <c r="B19" s="676"/>
      <c r="C19" s="676"/>
      <c r="D19" s="676"/>
      <c r="E19" s="676"/>
      <c r="F19" s="677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W19" s="161"/>
      <c r="AX19" s="161"/>
      <c r="AY19" s="161"/>
      <c r="AZ19" s="161"/>
    </row>
    <row r="20" spans="1:58" s="32" customFormat="1" ht="15" customHeight="1" x14ac:dyDescent="0.25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W20" s="161"/>
      <c r="AX20" s="161"/>
      <c r="AY20" s="161"/>
      <c r="AZ20" s="161"/>
    </row>
    <row r="21" spans="1:58" s="340" customFormat="1" ht="20.100000000000001" customHeight="1" thickBot="1" x14ac:dyDescent="0.3">
      <c r="A21" s="686" t="str">
        <f>CONCATENATE("II. BLOKK: ",B8," ","KAPCSOLÓDÓ VÁLLALKOZÁSAI:")</f>
        <v>II. BLOKK: 0 KAPCSOLÓDÓ VÁLLALKOZÁSAI: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338"/>
      <c r="Y21" s="339"/>
      <c r="Z21" s="339"/>
      <c r="AA21" s="338"/>
      <c r="AB21" s="338"/>
      <c r="AC21" s="338"/>
      <c r="AD21" s="338"/>
      <c r="AE21" s="338"/>
      <c r="AF21" s="338"/>
      <c r="AG21" s="338"/>
      <c r="AH21" s="338"/>
      <c r="AW21" s="341"/>
      <c r="AX21" s="341"/>
      <c r="AY21" s="341"/>
      <c r="AZ21" s="341"/>
    </row>
    <row r="22" spans="1:58" s="37" customFormat="1" ht="324.75" customHeight="1" thickBot="1" x14ac:dyDescent="0.3">
      <c r="A22" s="678" t="s">
        <v>255</v>
      </c>
      <c r="B22" s="679"/>
      <c r="C22" s="679"/>
      <c r="D22" s="679"/>
      <c r="E22" s="679"/>
      <c r="F22" s="679"/>
      <c r="G22" s="679"/>
      <c r="H22" s="680"/>
      <c r="I22" s="311"/>
      <c r="J22" s="311"/>
      <c r="K22" s="311"/>
      <c r="L22" s="311"/>
      <c r="M22" s="311"/>
      <c r="N22" s="311"/>
      <c r="O22" s="311"/>
      <c r="P22" s="311"/>
      <c r="Q22" s="311"/>
      <c r="R22" s="310"/>
      <c r="S22" s="249"/>
      <c r="T22" s="249"/>
      <c r="U22" s="310"/>
      <c r="V22" s="249"/>
      <c r="W22" s="249"/>
      <c r="X22" s="182"/>
      <c r="Y22" s="183"/>
      <c r="Z22" s="183"/>
      <c r="AA22" s="182"/>
      <c r="AB22" s="182"/>
      <c r="AC22" s="182"/>
      <c r="AD22" s="182"/>
      <c r="AE22" s="182"/>
      <c r="AF22" s="182"/>
      <c r="AG22" s="182"/>
      <c r="AH22" s="182"/>
      <c r="AW22" s="39"/>
      <c r="AX22" s="39"/>
      <c r="AY22" s="39"/>
      <c r="AZ22" s="39"/>
      <c r="BA22" s="39"/>
      <c r="BB22" s="39"/>
      <c r="BC22" s="39"/>
      <c r="BD22" s="39"/>
      <c r="BE22" s="39"/>
      <c r="BF22" s="39"/>
    </row>
    <row r="23" spans="1:58" s="37" customFormat="1" ht="20.100000000000001" customHeight="1" thickBot="1" x14ac:dyDescent="0.3">
      <c r="A23" s="681" t="str">
        <f>A12</f>
        <v/>
      </c>
      <c r="B23" s="682"/>
      <c r="C23" s="682"/>
      <c r="D23" s="682"/>
      <c r="E23" s="682"/>
      <c r="F23" s="683"/>
      <c r="G23" s="312"/>
      <c r="H23" s="312"/>
      <c r="I23" s="311"/>
      <c r="J23" s="311"/>
      <c r="K23" s="311"/>
      <c r="L23" s="311"/>
      <c r="M23" s="311"/>
      <c r="N23" s="311"/>
      <c r="O23" s="311"/>
      <c r="P23" s="311"/>
      <c r="Q23" s="311"/>
      <c r="R23" s="310"/>
      <c r="S23" s="249"/>
      <c r="T23" s="249"/>
      <c r="U23" s="310"/>
      <c r="V23" s="249"/>
      <c r="W23" s="249"/>
      <c r="X23" s="182"/>
      <c r="Y23" s="183"/>
      <c r="Z23" s="183"/>
      <c r="AA23" s="182"/>
      <c r="AB23" s="182"/>
      <c r="AC23" s="182"/>
      <c r="AD23" s="182"/>
      <c r="AE23" s="182"/>
      <c r="AF23" s="182"/>
      <c r="AG23" s="182"/>
      <c r="AH23" s="182"/>
      <c r="AW23" s="39"/>
      <c r="AX23" s="39"/>
      <c r="AY23" s="39"/>
      <c r="AZ23" s="39"/>
      <c r="BA23" s="39"/>
      <c r="BB23" s="39"/>
      <c r="BC23" s="39"/>
      <c r="BD23" s="39"/>
      <c r="BE23" s="39"/>
      <c r="BF23" s="39"/>
    </row>
    <row r="24" spans="1:58" s="37" customFormat="1" ht="15" customHeight="1" thickBot="1" x14ac:dyDescent="0.3">
      <c r="A24" s="347"/>
      <c r="B24" s="347"/>
      <c r="C24" s="347"/>
      <c r="D24" s="347"/>
      <c r="E24" s="40">
        <f>SUM(E26:E50)</f>
        <v>0</v>
      </c>
      <c r="F24" s="40"/>
      <c r="G24" s="249"/>
      <c r="H24" s="249"/>
      <c r="I24" s="310"/>
      <c r="J24" s="40">
        <f>SUM(J26:J50)</f>
        <v>0</v>
      </c>
      <c r="K24" s="249"/>
      <c r="L24" s="249"/>
      <c r="M24" s="310"/>
      <c r="N24" s="249"/>
      <c r="O24" s="40">
        <f>SUM(O26:O50)</f>
        <v>0</v>
      </c>
      <c r="P24" s="249"/>
      <c r="Q24" s="310"/>
      <c r="R24" s="310"/>
      <c r="S24" s="249"/>
      <c r="T24" s="249"/>
      <c r="U24" s="310"/>
      <c r="V24" s="249"/>
      <c r="W24" s="249"/>
      <c r="X24" s="182"/>
      <c r="Y24" s="183"/>
      <c r="Z24" s="183"/>
      <c r="AA24" s="182"/>
      <c r="AB24" s="182"/>
      <c r="AC24" s="182"/>
      <c r="AD24" s="182"/>
      <c r="AE24" s="182"/>
      <c r="AF24" s="182"/>
      <c r="AG24" s="182"/>
      <c r="AH24" s="182"/>
      <c r="AW24" s="39"/>
      <c r="AX24" s="38">
        <f>SUM(AX26:AX50)</f>
        <v>0</v>
      </c>
      <c r="AY24" s="38">
        <f t="shared" ref="AY24:BE24" si="0">SUM(AY26:AY50)</f>
        <v>0</v>
      </c>
      <c r="AZ24" s="38"/>
      <c r="BA24" s="38">
        <f t="shared" si="0"/>
        <v>0</v>
      </c>
      <c r="BB24" s="38">
        <f t="shared" si="0"/>
        <v>0</v>
      </c>
      <c r="BC24" s="38"/>
      <c r="BD24" s="38">
        <f t="shared" si="0"/>
        <v>0</v>
      </c>
      <c r="BE24" s="38">
        <f t="shared" si="0"/>
        <v>0</v>
      </c>
      <c r="BF24" s="39"/>
    </row>
    <row r="25" spans="1:58" s="37" customFormat="1" ht="54.75" customHeight="1" thickBot="1" x14ac:dyDescent="0.3">
      <c r="A25" s="502" t="str">
        <f>CONCATENATE(B8," ","Kapcsolódó vállalkozásának neve")</f>
        <v>0 Kapcsolódó vállalkozásának neve</v>
      </c>
      <c r="B25" s="503" t="s">
        <v>20</v>
      </c>
      <c r="C25" s="504" t="s">
        <v>115</v>
      </c>
      <c r="D25" s="504" t="s">
        <v>114</v>
      </c>
      <c r="E25" s="504" t="s">
        <v>116</v>
      </c>
      <c r="F25" s="504" t="s">
        <v>128</v>
      </c>
      <c r="G25" s="504" t="s">
        <v>117</v>
      </c>
      <c r="H25" s="504" t="s">
        <v>118</v>
      </c>
      <c r="I25" s="504" t="s">
        <v>119</v>
      </c>
      <c r="J25" s="504" t="s">
        <v>120</v>
      </c>
      <c r="K25" s="504" t="s">
        <v>126</v>
      </c>
      <c r="L25" s="504" t="s">
        <v>121</v>
      </c>
      <c r="M25" s="504" t="s">
        <v>122</v>
      </c>
      <c r="N25" s="504" t="s">
        <v>123</v>
      </c>
      <c r="O25" s="504" t="s">
        <v>124</v>
      </c>
      <c r="P25" s="504" t="s">
        <v>125</v>
      </c>
      <c r="Q25" s="505" t="s">
        <v>127</v>
      </c>
      <c r="R25" s="249"/>
      <c r="S25" s="249"/>
      <c r="T25" s="249"/>
      <c r="U25" s="249"/>
      <c r="V25" s="249"/>
      <c r="W25" s="249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W25" s="170" t="s">
        <v>34</v>
      </c>
      <c r="AX25" s="163" t="s">
        <v>22</v>
      </c>
      <c r="AY25" s="163" t="s">
        <v>23</v>
      </c>
      <c r="AZ25" s="170" t="s">
        <v>37</v>
      </c>
      <c r="BA25" s="163" t="s">
        <v>47</v>
      </c>
      <c r="BB25" s="163" t="s">
        <v>39</v>
      </c>
      <c r="BC25" s="170" t="s">
        <v>40</v>
      </c>
      <c r="BD25" s="163" t="s">
        <v>41</v>
      </c>
      <c r="BE25" s="163" t="s">
        <v>42</v>
      </c>
      <c r="BF25" s="39"/>
    </row>
    <row r="26" spans="1:58" s="37" customFormat="1" x14ac:dyDescent="0.25">
      <c r="A26" s="482"/>
      <c r="B26" s="96"/>
      <c r="C26" s="411"/>
      <c r="D26" s="411"/>
      <c r="E26" s="96"/>
      <c r="F26" s="423"/>
      <c r="G26" s="423"/>
      <c r="H26" s="411"/>
      <c r="I26" s="411"/>
      <c r="J26" s="96"/>
      <c r="K26" s="423"/>
      <c r="L26" s="423"/>
      <c r="M26" s="411"/>
      <c r="N26" s="411"/>
      <c r="O26" s="96"/>
      <c r="P26" s="423"/>
      <c r="Q26" s="424"/>
      <c r="R26" s="249"/>
      <c r="S26" s="249"/>
      <c r="T26" s="249"/>
      <c r="U26" s="249"/>
      <c r="V26" s="249"/>
      <c r="W26" s="249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W26" s="171" t="str">
        <f>IF(D26="","",VLOOKUP(D26,'MNB árfolyam'!A:B,2,0))</f>
        <v/>
      </c>
      <c r="AX26" s="172" t="str">
        <f>IF(ISBLANK(F26),"",ROUND(F26/AW26,0))</f>
        <v/>
      </c>
      <c r="AY26" s="172" t="str">
        <f>IF(ISBLANK(G26),"",ROUND(G26/AW26,0))</f>
        <v/>
      </c>
      <c r="AZ26" s="171" t="str">
        <f>IF(I26="","",VLOOKUP(I26,'MNB árfolyam'!A:B,2,0))</f>
        <v/>
      </c>
      <c r="BA26" s="171" t="str">
        <f>IF(ISBLANK(K26),"",ROUND(K26/AZ26,0))</f>
        <v/>
      </c>
      <c r="BB26" s="171" t="str">
        <f>IF(ISBLANK(L26),"",ROUND(L26/AZ26,0))</f>
        <v/>
      </c>
      <c r="BC26" s="171" t="str">
        <f>IF(N26="","",VLOOKUP(N26,'MNB árfolyam'!A:B,2,0))</f>
        <v/>
      </c>
      <c r="BD26" s="171" t="str">
        <f>IF(ISBLANK(P26),"",ROUND(P26/BC26,0))</f>
        <v/>
      </c>
      <c r="BE26" s="171" t="str">
        <f>IF(ISBLANK(Q26),"",ROUND(Q26/BC26,0))</f>
        <v/>
      </c>
      <c r="BF26" s="39"/>
    </row>
    <row r="27" spans="1:58" s="37" customFormat="1" x14ac:dyDescent="0.25">
      <c r="A27" s="440"/>
      <c r="B27" s="478"/>
      <c r="C27" s="1"/>
      <c r="D27" s="1"/>
      <c r="E27" s="478"/>
      <c r="F27" s="3"/>
      <c r="G27" s="3"/>
      <c r="H27" s="1"/>
      <c r="I27" s="1"/>
      <c r="J27" s="478"/>
      <c r="K27" s="3"/>
      <c r="L27" s="3"/>
      <c r="M27" s="1"/>
      <c r="N27" s="1"/>
      <c r="O27" s="478"/>
      <c r="P27" s="3"/>
      <c r="Q27" s="9"/>
      <c r="R27" s="249"/>
      <c r="S27" s="249"/>
      <c r="T27" s="249"/>
      <c r="U27" s="249"/>
      <c r="V27" s="249"/>
      <c r="W27" s="249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W27" s="171" t="str">
        <f>IF(D27="","",VLOOKUP(D27,'MNB árfolyam'!A:B,2,0))</f>
        <v/>
      </c>
      <c r="AX27" s="172" t="str">
        <f t="shared" ref="AX27:AX50" si="1">IF(ISBLANK(F27),"",ROUND(F27/AW27,0))</f>
        <v/>
      </c>
      <c r="AY27" s="172" t="str">
        <f t="shared" ref="AY27:AY50" si="2">IF(ISBLANK(G27),"",ROUND(G27/AW27,0))</f>
        <v/>
      </c>
      <c r="AZ27" s="171" t="str">
        <f>IF(I27="","",VLOOKUP(I27,'MNB árfolyam'!A:B,2,0))</f>
        <v/>
      </c>
      <c r="BA27" s="171" t="str">
        <f t="shared" ref="BA27:BA50" si="3">IF(ISBLANK(K27),"",ROUND(K27/AZ27,0))</f>
        <v/>
      </c>
      <c r="BB27" s="171" t="str">
        <f t="shared" ref="BB27:BB50" si="4">IF(ISBLANK(L27),"",ROUND(L27/AZ27,0))</f>
        <v/>
      </c>
      <c r="BC27" s="171" t="str">
        <f>IF(N27="","",VLOOKUP(N27,'MNB árfolyam'!A:B,2,0))</f>
        <v/>
      </c>
      <c r="BD27" s="171" t="str">
        <f t="shared" ref="BD27:BD50" si="5">IF(ISBLANK(P27),"",ROUND(P27/BC27,0))</f>
        <v/>
      </c>
      <c r="BE27" s="171" t="str">
        <f t="shared" ref="BE27:BE50" si="6">IF(ISBLANK(Q27),"",ROUND(Q27/BC27,0))</f>
        <v/>
      </c>
      <c r="BF27" s="39"/>
    </row>
    <row r="28" spans="1:58" s="37" customFormat="1" x14ac:dyDescent="0.25">
      <c r="A28" s="440"/>
      <c r="B28" s="478"/>
      <c r="C28" s="1"/>
      <c r="D28" s="1"/>
      <c r="E28" s="478"/>
      <c r="F28" s="3"/>
      <c r="G28" s="3"/>
      <c r="H28" s="1"/>
      <c r="I28" s="1"/>
      <c r="J28" s="478"/>
      <c r="K28" s="3"/>
      <c r="L28" s="3"/>
      <c r="M28" s="1"/>
      <c r="N28" s="1"/>
      <c r="O28" s="478"/>
      <c r="P28" s="3"/>
      <c r="Q28" s="9"/>
      <c r="R28" s="249"/>
      <c r="S28" s="249"/>
      <c r="T28" s="249"/>
      <c r="U28" s="249"/>
      <c r="V28" s="249"/>
      <c r="W28" s="249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W28" s="171" t="str">
        <f>IF(D28="","",VLOOKUP(D28,'MNB árfolyam'!A:B,2,0))</f>
        <v/>
      </c>
      <c r="AX28" s="172" t="str">
        <f t="shared" si="1"/>
        <v/>
      </c>
      <c r="AY28" s="172" t="str">
        <f t="shared" si="2"/>
        <v/>
      </c>
      <c r="AZ28" s="171" t="str">
        <f>IF(I28="","",VLOOKUP(I28,'MNB árfolyam'!A:B,2,0))</f>
        <v/>
      </c>
      <c r="BA28" s="171" t="str">
        <f t="shared" si="3"/>
        <v/>
      </c>
      <c r="BB28" s="171" t="str">
        <f t="shared" si="4"/>
        <v/>
      </c>
      <c r="BC28" s="171" t="str">
        <f>IF(N28="","",VLOOKUP(N28,'MNB árfolyam'!A:B,2,0))</f>
        <v/>
      </c>
      <c r="BD28" s="171" t="str">
        <f t="shared" si="5"/>
        <v/>
      </c>
      <c r="BE28" s="171" t="str">
        <f t="shared" si="6"/>
        <v/>
      </c>
      <c r="BF28" s="39"/>
    </row>
    <row r="29" spans="1:58" s="37" customFormat="1" x14ac:dyDescent="0.25">
      <c r="A29" s="440"/>
      <c r="B29" s="478"/>
      <c r="C29" s="1"/>
      <c r="D29" s="1"/>
      <c r="E29" s="478"/>
      <c r="F29" s="3"/>
      <c r="G29" s="3"/>
      <c r="H29" s="1"/>
      <c r="I29" s="1"/>
      <c r="J29" s="478"/>
      <c r="K29" s="3"/>
      <c r="L29" s="3"/>
      <c r="M29" s="1"/>
      <c r="N29" s="1"/>
      <c r="O29" s="478"/>
      <c r="P29" s="3"/>
      <c r="Q29" s="9"/>
      <c r="R29" s="249"/>
      <c r="S29" s="249"/>
      <c r="T29" s="249"/>
      <c r="U29" s="249"/>
      <c r="V29" s="249"/>
      <c r="W29" s="249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W29" s="171" t="str">
        <f>IF(D29="","",VLOOKUP(D29,'MNB árfolyam'!A:B,2,0))</f>
        <v/>
      </c>
      <c r="AX29" s="172" t="str">
        <f t="shared" si="1"/>
        <v/>
      </c>
      <c r="AY29" s="172" t="str">
        <f t="shared" si="2"/>
        <v/>
      </c>
      <c r="AZ29" s="171" t="str">
        <f>IF(I29="","",VLOOKUP(I29,'MNB árfolyam'!A:B,2,0))</f>
        <v/>
      </c>
      <c r="BA29" s="171" t="str">
        <f t="shared" si="3"/>
        <v/>
      </c>
      <c r="BB29" s="171" t="str">
        <f t="shared" si="4"/>
        <v/>
      </c>
      <c r="BC29" s="171" t="str">
        <f>IF(N29="","",VLOOKUP(N29,'MNB árfolyam'!A:B,2,0))</f>
        <v/>
      </c>
      <c r="BD29" s="171" t="str">
        <f t="shared" si="5"/>
        <v/>
      </c>
      <c r="BE29" s="171" t="str">
        <f t="shared" si="6"/>
        <v/>
      </c>
      <c r="BF29" s="39"/>
    </row>
    <row r="30" spans="1:58" s="37" customFormat="1" x14ac:dyDescent="0.25">
      <c r="A30" s="440"/>
      <c r="B30" s="478"/>
      <c r="C30" s="1"/>
      <c r="D30" s="1"/>
      <c r="E30" s="478"/>
      <c r="F30" s="3"/>
      <c r="G30" s="3"/>
      <c r="H30" s="1"/>
      <c r="I30" s="1"/>
      <c r="J30" s="478"/>
      <c r="K30" s="3"/>
      <c r="L30" s="3"/>
      <c r="M30" s="1"/>
      <c r="N30" s="1"/>
      <c r="O30" s="478"/>
      <c r="P30" s="3"/>
      <c r="Q30" s="9"/>
      <c r="R30" s="249"/>
      <c r="S30" s="249"/>
      <c r="T30" s="249"/>
      <c r="U30" s="249"/>
      <c r="V30" s="249"/>
      <c r="W30" s="249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W30" s="171" t="str">
        <f>IF(D30="","",VLOOKUP(D30,'MNB árfolyam'!A:B,2,0))</f>
        <v/>
      </c>
      <c r="AX30" s="172" t="str">
        <f t="shared" si="1"/>
        <v/>
      </c>
      <c r="AY30" s="172" t="str">
        <f t="shared" si="2"/>
        <v/>
      </c>
      <c r="AZ30" s="171" t="str">
        <f>IF(I30="","",VLOOKUP(I30,'MNB árfolyam'!A:B,2,0))</f>
        <v/>
      </c>
      <c r="BA30" s="171" t="str">
        <f t="shared" si="3"/>
        <v/>
      </c>
      <c r="BB30" s="171" t="str">
        <f t="shared" si="4"/>
        <v/>
      </c>
      <c r="BC30" s="171" t="str">
        <f>IF(N30="","",VLOOKUP(N30,'MNB árfolyam'!A:B,2,0))</f>
        <v/>
      </c>
      <c r="BD30" s="171" t="str">
        <f t="shared" si="5"/>
        <v/>
      </c>
      <c r="BE30" s="171" t="str">
        <f t="shared" si="6"/>
        <v/>
      </c>
      <c r="BF30" s="39"/>
    </row>
    <row r="31" spans="1:58" s="37" customFormat="1" x14ac:dyDescent="0.25">
      <c r="A31" s="440"/>
      <c r="B31" s="478"/>
      <c r="C31" s="1"/>
      <c r="D31" s="1"/>
      <c r="E31" s="478"/>
      <c r="F31" s="3"/>
      <c r="G31" s="3"/>
      <c r="H31" s="1"/>
      <c r="I31" s="1"/>
      <c r="J31" s="478"/>
      <c r="K31" s="3"/>
      <c r="L31" s="3"/>
      <c r="M31" s="1"/>
      <c r="N31" s="1"/>
      <c r="O31" s="478"/>
      <c r="P31" s="3"/>
      <c r="Q31" s="9"/>
      <c r="R31" s="249"/>
      <c r="S31" s="249"/>
      <c r="T31" s="249"/>
      <c r="U31" s="249"/>
      <c r="V31" s="249"/>
      <c r="W31" s="249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W31" s="171" t="str">
        <f>IF(D31="","",VLOOKUP(D31,'MNB árfolyam'!A:B,2,0))</f>
        <v/>
      </c>
      <c r="AX31" s="172" t="str">
        <f t="shared" si="1"/>
        <v/>
      </c>
      <c r="AY31" s="172" t="str">
        <f t="shared" si="2"/>
        <v/>
      </c>
      <c r="AZ31" s="171" t="str">
        <f>IF(I31="","",VLOOKUP(I31,'MNB árfolyam'!A:B,2,0))</f>
        <v/>
      </c>
      <c r="BA31" s="171" t="str">
        <f t="shared" si="3"/>
        <v/>
      </c>
      <c r="BB31" s="171" t="str">
        <f t="shared" si="4"/>
        <v/>
      </c>
      <c r="BC31" s="171" t="str">
        <f>IF(N31="","",VLOOKUP(N31,'MNB árfolyam'!A:B,2,0))</f>
        <v/>
      </c>
      <c r="BD31" s="171" t="str">
        <f t="shared" si="5"/>
        <v/>
      </c>
      <c r="BE31" s="171" t="str">
        <f t="shared" si="6"/>
        <v/>
      </c>
      <c r="BF31" s="39"/>
    </row>
    <row r="32" spans="1:58" s="37" customFormat="1" x14ac:dyDescent="0.25">
      <c r="A32" s="440"/>
      <c r="B32" s="478"/>
      <c r="C32" s="1"/>
      <c r="D32" s="1"/>
      <c r="E32" s="478"/>
      <c r="F32" s="3"/>
      <c r="G32" s="3"/>
      <c r="H32" s="1"/>
      <c r="I32" s="1"/>
      <c r="J32" s="478"/>
      <c r="K32" s="3"/>
      <c r="L32" s="3"/>
      <c r="M32" s="1"/>
      <c r="N32" s="1"/>
      <c r="O32" s="478"/>
      <c r="P32" s="3"/>
      <c r="Q32" s="9"/>
      <c r="R32" s="249"/>
      <c r="S32" s="249"/>
      <c r="T32" s="249"/>
      <c r="U32" s="249"/>
      <c r="V32" s="249"/>
      <c r="W32" s="249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W32" s="171" t="str">
        <f>IF(D32="","",VLOOKUP(D32,'MNB árfolyam'!A:B,2,0))</f>
        <v/>
      </c>
      <c r="AX32" s="172" t="str">
        <f t="shared" si="1"/>
        <v/>
      </c>
      <c r="AY32" s="172" t="str">
        <f t="shared" si="2"/>
        <v/>
      </c>
      <c r="AZ32" s="171" t="str">
        <f>IF(I32="","",VLOOKUP(I32,'MNB árfolyam'!A:B,2,0))</f>
        <v/>
      </c>
      <c r="BA32" s="171" t="str">
        <f t="shared" si="3"/>
        <v/>
      </c>
      <c r="BB32" s="171" t="str">
        <f t="shared" si="4"/>
        <v/>
      </c>
      <c r="BC32" s="171" t="str">
        <f>IF(N32="","",VLOOKUP(N32,'MNB árfolyam'!A:B,2,0))</f>
        <v/>
      </c>
      <c r="BD32" s="171" t="str">
        <f t="shared" si="5"/>
        <v/>
      </c>
      <c r="BE32" s="171" t="str">
        <f t="shared" si="6"/>
        <v/>
      </c>
      <c r="BF32" s="39"/>
    </row>
    <row r="33" spans="1:58" s="37" customFormat="1" x14ac:dyDescent="0.25">
      <c r="A33" s="440"/>
      <c r="B33" s="478"/>
      <c r="C33" s="1"/>
      <c r="D33" s="1"/>
      <c r="E33" s="478"/>
      <c r="F33" s="3"/>
      <c r="G33" s="3"/>
      <c r="H33" s="1"/>
      <c r="I33" s="1"/>
      <c r="J33" s="478"/>
      <c r="K33" s="3"/>
      <c r="L33" s="3"/>
      <c r="M33" s="1"/>
      <c r="N33" s="1"/>
      <c r="O33" s="478"/>
      <c r="P33" s="3"/>
      <c r="Q33" s="9"/>
      <c r="R33" s="249"/>
      <c r="S33" s="249"/>
      <c r="T33" s="249"/>
      <c r="U33" s="249"/>
      <c r="V33" s="249"/>
      <c r="W33" s="249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W33" s="171" t="str">
        <f>IF(D33="","",VLOOKUP(D33,'MNB árfolyam'!A:B,2,0))</f>
        <v/>
      </c>
      <c r="AX33" s="172" t="str">
        <f t="shared" si="1"/>
        <v/>
      </c>
      <c r="AY33" s="172" t="str">
        <f t="shared" si="2"/>
        <v/>
      </c>
      <c r="AZ33" s="171" t="str">
        <f>IF(I33="","",VLOOKUP(I33,'MNB árfolyam'!A:B,2,0))</f>
        <v/>
      </c>
      <c r="BA33" s="171" t="str">
        <f t="shared" si="3"/>
        <v/>
      </c>
      <c r="BB33" s="171" t="str">
        <f t="shared" si="4"/>
        <v/>
      </c>
      <c r="BC33" s="171" t="str">
        <f>IF(N33="","",VLOOKUP(N33,'MNB árfolyam'!A:B,2,0))</f>
        <v/>
      </c>
      <c r="BD33" s="171" t="str">
        <f t="shared" si="5"/>
        <v/>
      </c>
      <c r="BE33" s="171" t="str">
        <f t="shared" si="6"/>
        <v/>
      </c>
      <c r="BF33" s="39"/>
    </row>
    <row r="34" spans="1:58" s="37" customFormat="1" x14ac:dyDescent="0.25">
      <c r="A34" s="440"/>
      <c r="B34" s="478"/>
      <c r="C34" s="1"/>
      <c r="D34" s="1"/>
      <c r="E34" s="478"/>
      <c r="F34" s="3"/>
      <c r="G34" s="3"/>
      <c r="H34" s="1"/>
      <c r="I34" s="1"/>
      <c r="J34" s="478"/>
      <c r="K34" s="3"/>
      <c r="L34" s="3"/>
      <c r="M34" s="1"/>
      <c r="N34" s="1"/>
      <c r="O34" s="478"/>
      <c r="P34" s="3"/>
      <c r="Q34" s="9"/>
      <c r="R34" s="249"/>
      <c r="S34" s="249"/>
      <c r="T34" s="249"/>
      <c r="U34" s="249"/>
      <c r="V34" s="249"/>
      <c r="W34" s="249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W34" s="171" t="str">
        <f>IF(D34="","",VLOOKUP(D34,'MNB árfolyam'!A:B,2,0))</f>
        <v/>
      </c>
      <c r="AX34" s="172" t="str">
        <f t="shared" si="1"/>
        <v/>
      </c>
      <c r="AY34" s="172" t="str">
        <f t="shared" si="2"/>
        <v/>
      </c>
      <c r="AZ34" s="171" t="str">
        <f>IF(I34="","",VLOOKUP(I34,'MNB árfolyam'!A:B,2,0))</f>
        <v/>
      </c>
      <c r="BA34" s="171" t="str">
        <f t="shared" si="3"/>
        <v/>
      </c>
      <c r="BB34" s="171" t="str">
        <f t="shared" si="4"/>
        <v/>
      </c>
      <c r="BC34" s="171" t="str">
        <f>IF(N34="","",VLOOKUP(N34,'MNB árfolyam'!A:B,2,0))</f>
        <v/>
      </c>
      <c r="BD34" s="171" t="str">
        <f t="shared" si="5"/>
        <v/>
      </c>
      <c r="BE34" s="171" t="str">
        <f t="shared" si="6"/>
        <v/>
      </c>
      <c r="BF34" s="39"/>
    </row>
    <row r="35" spans="1:58" s="37" customFormat="1" x14ac:dyDescent="0.25">
      <c r="A35" s="440"/>
      <c r="B35" s="478"/>
      <c r="C35" s="1"/>
      <c r="D35" s="1"/>
      <c r="E35" s="478"/>
      <c r="F35" s="3"/>
      <c r="G35" s="3"/>
      <c r="H35" s="1"/>
      <c r="I35" s="1"/>
      <c r="J35" s="478"/>
      <c r="K35" s="3"/>
      <c r="L35" s="3"/>
      <c r="M35" s="1"/>
      <c r="N35" s="1"/>
      <c r="O35" s="478"/>
      <c r="P35" s="3"/>
      <c r="Q35" s="9"/>
      <c r="R35" s="249"/>
      <c r="S35" s="249"/>
      <c r="T35" s="249"/>
      <c r="U35" s="249"/>
      <c r="V35" s="249"/>
      <c r="W35" s="249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W35" s="171" t="str">
        <f>IF(D35="","",VLOOKUP(D35,'MNB árfolyam'!A:B,2,0))</f>
        <v/>
      </c>
      <c r="AX35" s="172" t="str">
        <f t="shared" si="1"/>
        <v/>
      </c>
      <c r="AY35" s="172" t="str">
        <f t="shared" si="2"/>
        <v/>
      </c>
      <c r="AZ35" s="171" t="str">
        <f>IF(I35="","",VLOOKUP(I35,'MNB árfolyam'!A:B,2,0))</f>
        <v/>
      </c>
      <c r="BA35" s="171" t="str">
        <f t="shared" si="3"/>
        <v/>
      </c>
      <c r="BB35" s="171" t="str">
        <f t="shared" si="4"/>
        <v/>
      </c>
      <c r="BC35" s="171" t="str">
        <f>IF(N35="","",VLOOKUP(N35,'MNB árfolyam'!A:B,2,0))</f>
        <v/>
      </c>
      <c r="BD35" s="171" t="str">
        <f t="shared" si="5"/>
        <v/>
      </c>
      <c r="BE35" s="171" t="str">
        <f t="shared" si="6"/>
        <v/>
      </c>
      <c r="BF35" s="39"/>
    </row>
    <row r="36" spans="1:58" s="37" customFormat="1" x14ac:dyDescent="0.25">
      <c r="A36" s="440"/>
      <c r="B36" s="478"/>
      <c r="C36" s="1"/>
      <c r="D36" s="1"/>
      <c r="E36" s="478"/>
      <c r="F36" s="3"/>
      <c r="G36" s="3"/>
      <c r="H36" s="1"/>
      <c r="I36" s="1"/>
      <c r="J36" s="478"/>
      <c r="K36" s="3"/>
      <c r="L36" s="3"/>
      <c r="M36" s="1"/>
      <c r="N36" s="1"/>
      <c r="O36" s="478"/>
      <c r="P36" s="3"/>
      <c r="Q36" s="9"/>
      <c r="R36" s="249"/>
      <c r="S36" s="249"/>
      <c r="T36" s="249"/>
      <c r="U36" s="249"/>
      <c r="V36" s="249"/>
      <c r="W36" s="249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W36" s="171" t="str">
        <f>IF(D36="","",VLOOKUP(D36,'MNB árfolyam'!A:B,2,0))</f>
        <v/>
      </c>
      <c r="AX36" s="172" t="str">
        <f t="shared" si="1"/>
        <v/>
      </c>
      <c r="AY36" s="172" t="str">
        <f t="shared" si="2"/>
        <v/>
      </c>
      <c r="AZ36" s="171" t="str">
        <f>IF(I36="","",VLOOKUP(I36,'MNB árfolyam'!A:B,2,0))</f>
        <v/>
      </c>
      <c r="BA36" s="171" t="str">
        <f t="shared" si="3"/>
        <v/>
      </c>
      <c r="BB36" s="171" t="str">
        <f t="shared" si="4"/>
        <v/>
      </c>
      <c r="BC36" s="171" t="str">
        <f>IF(N36="","",VLOOKUP(N36,'MNB árfolyam'!A:B,2,0))</f>
        <v/>
      </c>
      <c r="BD36" s="171" t="str">
        <f t="shared" si="5"/>
        <v/>
      </c>
      <c r="BE36" s="171" t="str">
        <f t="shared" si="6"/>
        <v/>
      </c>
      <c r="BF36" s="39"/>
    </row>
    <row r="37" spans="1:58" s="37" customFormat="1" x14ac:dyDescent="0.25">
      <c r="A37" s="440"/>
      <c r="B37" s="478"/>
      <c r="C37" s="1"/>
      <c r="D37" s="1"/>
      <c r="E37" s="478"/>
      <c r="F37" s="3"/>
      <c r="G37" s="3"/>
      <c r="H37" s="1"/>
      <c r="I37" s="1"/>
      <c r="J37" s="478"/>
      <c r="K37" s="3"/>
      <c r="L37" s="3"/>
      <c r="M37" s="1"/>
      <c r="N37" s="1"/>
      <c r="O37" s="478"/>
      <c r="P37" s="3"/>
      <c r="Q37" s="9"/>
      <c r="R37" s="249"/>
      <c r="S37" s="249"/>
      <c r="T37" s="249"/>
      <c r="U37" s="249"/>
      <c r="V37" s="249"/>
      <c r="W37" s="249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W37" s="171" t="str">
        <f>IF(D37="","",VLOOKUP(D37,'MNB árfolyam'!A:B,2,0))</f>
        <v/>
      </c>
      <c r="AX37" s="172" t="str">
        <f t="shared" si="1"/>
        <v/>
      </c>
      <c r="AY37" s="172" t="str">
        <f t="shared" si="2"/>
        <v/>
      </c>
      <c r="AZ37" s="171" t="str">
        <f>IF(I37="","",VLOOKUP(I37,'MNB árfolyam'!A:B,2,0))</f>
        <v/>
      </c>
      <c r="BA37" s="171" t="str">
        <f t="shared" si="3"/>
        <v/>
      </c>
      <c r="BB37" s="171" t="str">
        <f t="shared" si="4"/>
        <v/>
      </c>
      <c r="BC37" s="171" t="str">
        <f>IF(N37="","",VLOOKUP(N37,'MNB árfolyam'!A:B,2,0))</f>
        <v/>
      </c>
      <c r="BD37" s="171" t="str">
        <f t="shared" si="5"/>
        <v/>
      </c>
      <c r="BE37" s="171" t="str">
        <f t="shared" si="6"/>
        <v/>
      </c>
      <c r="BF37" s="39"/>
    </row>
    <row r="38" spans="1:58" s="37" customFormat="1" x14ac:dyDescent="0.25">
      <c r="A38" s="440"/>
      <c r="B38" s="478"/>
      <c r="C38" s="1"/>
      <c r="D38" s="1"/>
      <c r="E38" s="478"/>
      <c r="F38" s="3"/>
      <c r="G38" s="3"/>
      <c r="H38" s="1"/>
      <c r="I38" s="1"/>
      <c r="J38" s="478"/>
      <c r="K38" s="3"/>
      <c r="L38" s="3"/>
      <c r="M38" s="1"/>
      <c r="N38" s="1"/>
      <c r="O38" s="478"/>
      <c r="P38" s="3"/>
      <c r="Q38" s="9"/>
      <c r="R38" s="249"/>
      <c r="S38" s="249"/>
      <c r="T38" s="249"/>
      <c r="U38" s="249"/>
      <c r="V38" s="249"/>
      <c r="W38" s="249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W38" s="171" t="str">
        <f>IF(D38="","",VLOOKUP(D38,'MNB árfolyam'!A:B,2,0))</f>
        <v/>
      </c>
      <c r="AX38" s="172" t="str">
        <f t="shared" si="1"/>
        <v/>
      </c>
      <c r="AY38" s="172" t="str">
        <f t="shared" si="2"/>
        <v/>
      </c>
      <c r="AZ38" s="171" t="str">
        <f>IF(I38="","",VLOOKUP(I38,'MNB árfolyam'!A:B,2,0))</f>
        <v/>
      </c>
      <c r="BA38" s="171" t="str">
        <f t="shared" si="3"/>
        <v/>
      </c>
      <c r="BB38" s="171" t="str">
        <f t="shared" si="4"/>
        <v/>
      </c>
      <c r="BC38" s="171" t="str">
        <f>IF(N38="","",VLOOKUP(N38,'MNB árfolyam'!A:B,2,0))</f>
        <v/>
      </c>
      <c r="BD38" s="171" t="str">
        <f t="shared" si="5"/>
        <v/>
      </c>
      <c r="BE38" s="171" t="str">
        <f t="shared" si="6"/>
        <v/>
      </c>
      <c r="BF38" s="39"/>
    </row>
    <row r="39" spans="1:58" s="37" customFormat="1" x14ac:dyDescent="0.25">
      <c r="A39" s="440"/>
      <c r="B39" s="478"/>
      <c r="C39" s="1"/>
      <c r="D39" s="1"/>
      <c r="E39" s="478"/>
      <c r="F39" s="3"/>
      <c r="G39" s="3"/>
      <c r="H39" s="1"/>
      <c r="I39" s="1"/>
      <c r="J39" s="478"/>
      <c r="K39" s="3"/>
      <c r="L39" s="3"/>
      <c r="M39" s="1"/>
      <c r="N39" s="1"/>
      <c r="O39" s="478"/>
      <c r="P39" s="3"/>
      <c r="Q39" s="9"/>
      <c r="R39" s="249"/>
      <c r="S39" s="249"/>
      <c r="T39" s="249"/>
      <c r="U39" s="249"/>
      <c r="V39" s="249"/>
      <c r="W39" s="249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W39" s="171" t="str">
        <f>IF(D39="","",VLOOKUP(D39,'MNB árfolyam'!A:B,2,0))</f>
        <v/>
      </c>
      <c r="AX39" s="172" t="str">
        <f t="shared" si="1"/>
        <v/>
      </c>
      <c r="AY39" s="172" t="str">
        <f t="shared" si="2"/>
        <v/>
      </c>
      <c r="AZ39" s="171" t="str">
        <f>IF(I39="","",VLOOKUP(I39,'MNB árfolyam'!A:B,2,0))</f>
        <v/>
      </c>
      <c r="BA39" s="171" t="str">
        <f t="shared" si="3"/>
        <v/>
      </c>
      <c r="BB39" s="171" t="str">
        <f t="shared" si="4"/>
        <v/>
      </c>
      <c r="BC39" s="171" t="str">
        <f>IF(N39="","",VLOOKUP(N39,'MNB árfolyam'!A:B,2,0))</f>
        <v/>
      </c>
      <c r="BD39" s="171" t="str">
        <f t="shared" si="5"/>
        <v/>
      </c>
      <c r="BE39" s="171" t="str">
        <f t="shared" si="6"/>
        <v/>
      </c>
      <c r="BF39" s="39"/>
    </row>
    <row r="40" spans="1:58" s="37" customFormat="1" x14ac:dyDescent="0.25">
      <c r="A40" s="440"/>
      <c r="B40" s="478"/>
      <c r="C40" s="1"/>
      <c r="D40" s="1"/>
      <c r="E40" s="478"/>
      <c r="F40" s="3"/>
      <c r="G40" s="3"/>
      <c r="H40" s="1"/>
      <c r="I40" s="1"/>
      <c r="J40" s="478"/>
      <c r="K40" s="3"/>
      <c r="L40" s="3"/>
      <c r="M40" s="1"/>
      <c r="N40" s="1"/>
      <c r="O40" s="478"/>
      <c r="P40" s="3"/>
      <c r="Q40" s="9"/>
      <c r="R40" s="249"/>
      <c r="S40" s="249"/>
      <c r="T40" s="249"/>
      <c r="U40" s="249"/>
      <c r="V40" s="249"/>
      <c r="W40" s="249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W40" s="171" t="str">
        <f>IF(D40="","",VLOOKUP(D40,'MNB árfolyam'!A:B,2,0))</f>
        <v/>
      </c>
      <c r="AX40" s="172" t="str">
        <f t="shared" si="1"/>
        <v/>
      </c>
      <c r="AY40" s="172" t="str">
        <f t="shared" si="2"/>
        <v/>
      </c>
      <c r="AZ40" s="171" t="str">
        <f>IF(I40="","",VLOOKUP(I40,'MNB árfolyam'!A:B,2,0))</f>
        <v/>
      </c>
      <c r="BA40" s="171" t="str">
        <f t="shared" si="3"/>
        <v/>
      </c>
      <c r="BB40" s="171" t="str">
        <f t="shared" si="4"/>
        <v/>
      </c>
      <c r="BC40" s="171" t="str">
        <f>IF(N40="","",VLOOKUP(N40,'MNB árfolyam'!A:B,2,0))</f>
        <v/>
      </c>
      <c r="BD40" s="171" t="str">
        <f t="shared" si="5"/>
        <v/>
      </c>
      <c r="BE40" s="171" t="str">
        <f t="shared" si="6"/>
        <v/>
      </c>
      <c r="BF40" s="39"/>
    </row>
    <row r="41" spans="1:58" s="37" customFormat="1" x14ac:dyDescent="0.25">
      <c r="A41" s="440"/>
      <c r="B41" s="478"/>
      <c r="C41" s="1"/>
      <c r="D41" s="1"/>
      <c r="E41" s="478"/>
      <c r="F41" s="3"/>
      <c r="G41" s="3"/>
      <c r="H41" s="1"/>
      <c r="I41" s="1"/>
      <c r="J41" s="478"/>
      <c r="K41" s="3"/>
      <c r="L41" s="3"/>
      <c r="M41" s="1"/>
      <c r="N41" s="1"/>
      <c r="O41" s="478"/>
      <c r="P41" s="3"/>
      <c r="Q41" s="9"/>
      <c r="R41" s="249"/>
      <c r="S41" s="249"/>
      <c r="T41" s="249"/>
      <c r="U41" s="249"/>
      <c r="V41" s="249"/>
      <c r="W41" s="249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W41" s="171" t="str">
        <f>IF(D41="","",VLOOKUP(D41,'MNB árfolyam'!A:B,2,0))</f>
        <v/>
      </c>
      <c r="AX41" s="172" t="str">
        <f t="shared" si="1"/>
        <v/>
      </c>
      <c r="AY41" s="172" t="str">
        <f t="shared" si="2"/>
        <v/>
      </c>
      <c r="AZ41" s="171" t="str">
        <f>IF(I41="","",VLOOKUP(I41,'MNB árfolyam'!A:B,2,0))</f>
        <v/>
      </c>
      <c r="BA41" s="171" t="str">
        <f t="shared" si="3"/>
        <v/>
      </c>
      <c r="BB41" s="171" t="str">
        <f t="shared" si="4"/>
        <v/>
      </c>
      <c r="BC41" s="171" t="str">
        <f>IF(N41="","",VLOOKUP(N41,'MNB árfolyam'!A:B,2,0))</f>
        <v/>
      </c>
      <c r="BD41" s="171" t="str">
        <f t="shared" si="5"/>
        <v/>
      </c>
      <c r="BE41" s="171" t="str">
        <f t="shared" si="6"/>
        <v/>
      </c>
      <c r="BF41" s="39"/>
    </row>
    <row r="42" spans="1:58" s="37" customFormat="1" x14ac:dyDescent="0.25">
      <c r="A42" s="440"/>
      <c r="B42" s="478"/>
      <c r="C42" s="1"/>
      <c r="D42" s="1"/>
      <c r="E42" s="478"/>
      <c r="F42" s="3"/>
      <c r="G42" s="3"/>
      <c r="H42" s="1"/>
      <c r="I42" s="1"/>
      <c r="J42" s="478"/>
      <c r="K42" s="3"/>
      <c r="L42" s="3"/>
      <c r="M42" s="1"/>
      <c r="N42" s="1"/>
      <c r="O42" s="478"/>
      <c r="P42" s="3"/>
      <c r="Q42" s="9"/>
      <c r="R42" s="249"/>
      <c r="S42" s="249"/>
      <c r="T42" s="249"/>
      <c r="U42" s="249"/>
      <c r="V42" s="249"/>
      <c r="W42" s="249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W42" s="171" t="str">
        <f>IF(D42="","",VLOOKUP(D42,'MNB árfolyam'!A:B,2,0))</f>
        <v/>
      </c>
      <c r="AX42" s="172" t="str">
        <f t="shared" si="1"/>
        <v/>
      </c>
      <c r="AY42" s="172" t="str">
        <f t="shared" si="2"/>
        <v/>
      </c>
      <c r="AZ42" s="171" t="str">
        <f>IF(I42="","",VLOOKUP(I42,'MNB árfolyam'!A:B,2,0))</f>
        <v/>
      </c>
      <c r="BA42" s="171" t="str">
        <f t="shared" si="3"/>
        <v/>
      </c>
      <c r="BB42" s="171" t="str">
        <f t="shared" si="4"/>
        <v/>
      </c>
      <c r="BC42" s="171" t="str">
        <f>IF(N42="","",VLOOKUP(N42,'MNB árfolyam'!A:B,2,0))</f>
        <v/>
      </c>
      <c r="BD42" s="171" t="str">
        <f t="shared" si="5"/>
        <v/>
      </c>
      <c r="BE42" s="171" t="str">
        <f t="shared" si="6"/>
        <v/>
      </c>
      <c r="BF42" s="39"/>
    </row>
    <row r="43" spans="1:58" s="37" customFormat="1" x14ac:dyDescent="0.25">
      <c r="A43" s="440"/>
      <c r="B43" s="478"/>
      <c r="C43" s="1"/>
      <c r="D43" s="1"/>
      <c r="E43" s="478"/>
      <c r="F43" s="3"/>
      <c r="G43" s="3"/>
      <c r="H43" s="1"/>
      <c r="I43" s="1"/>
      <c r="J43" s="478"/>
      <c r="K43" s="3"/>
      <c r="L43" s="3"/>
      <c r="M43" s="1"/>
      <c r="N43" s="1"/>
      <c r="O43" s="478"/>
      <c r="P43" s="3"/>
      <c r="Q43" s="9"/>
      <c r="R43" s="249"/>
      <c r="S43" s="249"/>
      <c r="T43" s="249"/>
      <c r="U43" s="249"/>
      <c r="V43" s="249"/>
      <c r="W43" s="249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W43" s="171" t="str">
        <f>IF(D43="","",VLOOKUP(D43,'MNB árfolyam'!A:B,2,0))</f>
        <v/>
      </c>
      <c r="AX43" s="172" t="str">
        <f t="shared" si="1"/>
        <v/>
      </c>
      <c r="AY43" s="172" t="str">
        <f t="shared" si="2"/>
        <v/>
      </c>
      <c r="AZ43" s="171" t="str">
        <f>IF(I43="","",VLOOKUP(I43,'MNB árfolyam'!A:B,2,0))</f>
        <v/>
      </c>
      <c r="BA43" s="171" t="str">
        <f t="shared" si="3"/>
        <v/>
      </c>
      <c r="BB43" s="171" t="str">
        <f t="shared" si="4"/>
        <v/>
      </c>
      <c r="BC43" s="171" t="str">
        <f>IF(N43="","",VLOOKUP(N43,'MNB árfolyam'!A:B,2,0))</f>
        <v/>
      </c>
      <c r="BD43" s="171" t="str">
        <f t="shared" si="5"/>
        <v/>
      </c>
      <c r="BE43" s="171" t="str">
        <f t="shared" si="6"/>
        <v/>
      </c>
      <c r="BF43" s="39"/>
    </row>
    <row r="44" spans="1:58" s="37" customFormat="1" x14ac:dyDescent="0.25">
      <c r="A44" s="440"/>
      <c r="B44" s="478"/>
      <c r="C44" s="1"/>
      <c r="D44" s="1"/>
      <c r="E44" s="478"/>
      <c r="F44" s="3"/>
      <c r="G44" s="3"/>
      <c r="H44" s="1"/>
      <c r="I44" s="1"/>
      <c r="J44" s="478"/>
      <c r="K44" s="3"/>
      <c r="L44" s="3"/>
      <c r="M44" s="1"/>
      <c r="N44" s="1"/>
      <c r="O44" s="478"/>
      <c r="P44" s="3"/>
      <c r="Q44" s="9"/>
      <c r="R44" s="249"/>
      <c r="S44" s="249"/>
      <c r="T44" s="249"/>
      <c r="U44" s="249"/>
      <c r="V44" s="249"/>
      <c r="W44" s="249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W44" s="171" t="str">
        <f>IF(D44="","",VLOOKUP(D44,'MNB árfolyam'!A:B,2,0))</f>
        <v/>
      </c>
      <c r="AX44" s="172" t="str">
        <f t="shared" si="1"/>
        <v/>
      </c>
      <c r="AY44" s="172" t="str">
        <f t="shared" si="2"/>
        <v/>
      </c>
      <c r="AZ44" s="171" t="str">
        <f>IF(I44="","",VLOOKUP(I44,'MNB árfolyam'!A:B,2,0))</f>
        <v/>
      </c>
      <c r="BA44" s="171" t="str">
        <f t="shared" si="3"/>
        <v/>
      </c>
      <c r="BB44" s="171" t="str">
        <f t="shared" si="4"/>
        <v/>
      </c>
      <c r="BC44" s="171" t="str">
        <f>IF(N44="","",VLOOKUP(N44,'MNB árfolyam'!A:B,2,0))</f>
        <v/>
      </c>
      <c r="BD44" s="171" t="str">
        <f t="shared" si="5"/>
        <v/>
      </c>
      <c r="BE44" s="171" t="str">
        <f t="shared" si="6"/>
        <v/>
      </c>
      <c r="BF44" s="39"/>
    </row>
    <row r="45" spans="1:58" s="37" customFormat="1" x14ac:dyDescent="0.25">
      <c r="A45" s="440"/>
      <c r="B45" s="478"/>
      <c r="C45" s="1"/>
      <c r="D45" s="1"/>
      <c r="E45" s="478"/>
      <c r="F45" s="3"/>
      <c r="G45" s="3"/>
      <c r="H45" s="1"/>
      <c r="I45" s="1"/>
      <c r="J45" s="478"/>
      <c r="K45" s="3"/>
      <c r="L45" s="3"/>
      <c r="M45" s="1"/>
      <c r="N45" s="1"/>
      <c r="O45" s="478"/>
      <c r="P45" s="3"/>
      <c r="Q45" s="9"/>
      <c r="R45" s="249"/>
      <c r="S45" s="249"/>
      <c r="T45" s="249"/>
      <c r="U45" s="249"/>
      <c r="V45" s="249"/>
      <c r="W45" s="249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W45" s="171" t="str">
        <f>IF(D45="","",VLOOKUP(D45,'MNB árfolyam'!A:B,2,0))</f>
        <v/>
      </c>
      <c r="AX45" s="172" t="str">
        <f t="shared" si="1"/>
        <v/>
      </c>
      <c r="AY45" s="172" t="str">
        <f t="shared" si="2"/>
        <v/>
      </c>
      <c r="AZ45" s="171" t="str">
        <f>IF(I45="","",VLOOKUP(I45,'MNB árfolyam'!A:B,2,0))</f>
        <v/>
      </c>
      <c r="BA45" s="171" t="str">
        <f t="shared" si="3"/>
        <v/>
      </c>
      <c r="BB45" s="171" t="str">
        <f t="shared" si="4"/>
        <v/>
      </c>
      <c r="BC45" s="171" t="str">
        <f>IF(N45="","",VLOOKUP(N45,'MNB árfolyam'!A:B,2,0))</f>
        <v/>
      </c>
      <c r="BD45" s="171" t="str">
        <f t="shared" si="5"/>
        <v/>
      </c>
      <c r="BE45" s="171" t="str">
        <f t="shared" si="6"/>
        <v/>
      </c>
      <c r="BF45" s="39"/>
    </row>
    <row r="46" spans="1:58" s="37" customFormat="1" x14ac:dyDescent="0.25">
      <c r="A46" s="440"/>
      <c r="B46" s="478"/>
      <c r="C46" s="1"/>
      <c r="D46" s="1"/>
      <c r="E46" s="478"/>
      <c r="F46" s="3"/>
      <c r="G46" s="3"/>
      <c r="H46" s="1"/>
      <c r="I46" s="1"/>
      <c r="J46" s="478"/>
      <c r="K46" s="3"/>
      <c r="L46" s="3"/>
      <c r="M46" s="1"/>
      <c r="N46" s="1"/>
      <c r="O46" s="478"/>
      <c r="P46" s="3"/>
      <c r="Q46" s="9"/>
      <c r="R46" s="249"/>
      <c r="S46" s="249"/>
      <c r="T46" s="249"/>
      <c r="U46" s="249"/>
      <c r="V46" s="249"/>
      <c r="W46" s="249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W46" s="171" t="str">
        <f>IF(D46="","",VLOOKUP(D46,'MNB árfolyam'!A:B,2,0))</f>
        <v/>
      </c>
      <c r="AX46" s="172" t="str">
        <f t="shared" si="1"/>
        <v/>
      </c>
      <c r="AY46" s="172" t="str">
        <f t="shared" si="2"/>
        <v/>
      </c>
      <c r="AZ46" s="171" t="str">
        <f>IF(I46="","",VLOOKUP(I46,'MNB árfolyam'!A:B,2,0))</f>
        <v/>
      </c>
      <c r="BA46" s="171" t="str">
        <f t="shared" si="3"/>
        <v/>
      </c>
      <c r="BB46" s="171" t="str">
        <f t="shared" si="4"/>
        <v/>
      </c>
      <c r="BC46" s="171" t="str">
        <f>IF(N46="","",VLOOKUP(N46,'MNB árfolyam'!A:B,2,0))</f>
        <v/>
      </c>
      <c r="BD46" s="171" t="str">
        <f t="shared" si="5"/>
        <v/>
      </c>
      <c r="BE46" s="171" t="str">
        <f t="shared" si="6"/>
        <v/>
      </c>
      <c r="BF46" s="39"/>
    </row>
    <row r="47" spans="1:58" s="37" customFormat="1" x14ac:dyDescent="0.25">
      <c r="A47" s="440"/>
      <c r="B47" s="478"/>
      <c r="C47" s="1"/>
      <c r="D47" s="1"/>
      <c r="E47" s="478"/>
      <c r="F47" s="3"/>
      <c r="G47" s="3"/>
      <c r="H47" s="1"/>
      <c r="I47" s="1"/>
      <c r="J47" s="478"/>
      <c r="K47" s="3"/>
      <c r="L47" s="3"/>
      <c r="M47" s="1"/>
      <c r="N47" s="1"/>
      <c r="O47" s="478"/>
      <c r="P47" s="3"/>
      <c r="Q47" s="9"/>
      <c r="R47" s="249"/>
      <c r="S47" s="249"/>
      <c r="T47" s="249"/>
      <c r="U47" s="249"/>
      <c r="V47" s="249"/>
      <c r="W47" s="249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W47" s="171" t="str">
        <f>IF(D47="","",VLOOKUP(D47,'MNB árfolyam'!A:B,2,0))</f>
        <v/>
      </c>
      <c r="AX47" s="172" t="str">
        <f t="shared" si="1"/>
        <v/>
      </c>
      <c r="AY47" s="172" t="str">
        <f t="shared" si="2"/>
        <v/>
      </c>
      <c r="AZ47" s="171" t="str">
        <f>IF(I47="","",VLOOKUP(I47,'MNB árfolyam'!A:B,2,0))</f>
        <v/>
      </c>
      <c r="BA47" s="171" t="str">
        <f t="shared" si="3"/>
        <v/>
      </c>
      <c r="BB47" s="171" t="str">
        <f t="shared" si="4"/>
        <v/>
      </c>
      <c r="BC47" s="171" t="str">
        <f>IF(N47="","",VLOOKUP(N47,'MNB árfolyam'!A:B,2,0))</f>
        <v/>
      </c>
      <c r="BD47" s="171" t="str">
        <f t="shared" si="5"/>
        <v/>
      </c>
      <c r="BE47" s="171" t="str">
        <f t="shared" si="6"/>
        <v/>
      </c>
      <c r="BF47" s="39"/>
    </row>
    <row r="48" spans="1:58" s="37" customFormat="1" x14ac:dyDescent="0.25">
      <c r="A48" s="440"/>
      <c r="B48" s="478"/>
      <c r="C48" s="1"/>
      <c r="D48" s="1"/>
      <c r="E48" s="478"/>
      <c r="F48" s="3"/>
      <c r="G48" s="3"/>
      <c r="H48" s="1"/>
      <c r="I48" s="1"/>
      <c r="J48" s="478"/>
      <c r="K48" s="3"/>
      <c r="L48" s="3"/>
      <c r="M48" s="1"/>
      <c r="N48" s="1"/>
      <c r="O48" s="478"/>
      <c r="P48" s="3"/>
      <c r="Q48" s="9"/>
      <c r="R48" s="249"/>
      <c r="S48" s="249"/>
      <c r="T48" s="249"/>
      <c r="U48" s="249"/>
      <c r="V48" s="249"/>
      <c r="W48" s="249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W48" s="171" t="str">
        <f>IF(D48="","",VLOOKUP(D48,'MNB árfolyam'!A:B,2,0))</f>
        <v/>
      </c>
      <c r="AX48" s="172" t="str">
        <f t="shared" si="1"/>
        <v/>
      </c>
      <c r="AY48" s="172" t="str">
        <f t="shared" si="2"/>
        <v/>
      </c>
      <c r="AZ48" s="171" t="str">
        <f>IF(I48="","",VLOOKUP(I48,'MNB árfolyam'!A:B,2,0))</f>
        <v/>
      </c>
      <c r="BA48" s="171" t="str">
        <f t="shared" si="3"/>
        <v/>
      </c>
      <c r="BB48" s="171" t="str">
        <f t="shared" si="4"/>
        <v/>
      </c>
      <c r="BC48" s="171" t="str">
        <f>IF(N48="","",VLOOKUP(N48,'MNB árfolyam'!A:B,2,0))</f>
        <v/>
      </c>
      <c r="BD48" s="171" t="str">
        <f t="shared" si="5"/>
        <v/>
      </c>
      <c r="BE48" s="171" t="str">
        <f t="shared" si="6"/>
        <v/>
      </c>
      <c r="BF48" s="39"/>
    </row>
    <row r="49" spans="1:69" s="37" customFormat="1" x14ac:dyDescent="0.25">
      <c r="A49" s="440"/>
      <c r="B49" s="478"/>
      <c r="C49" s="1"/>
      <c r="D49" s="1"/>
      <c r="E49" s="478"/>
      <c r="F49" s="3"/>
      <c r="G49" s="3"/>
      <c r="H49" s="1"/>
      <c r="I49" s="1"/>
      <c r="J49" s="478"/>
      <c r="K49" s="3"/>
      <c r="L49" s="3"/>
      <c r="M49" s="1"/>
      <c r="N49" s="1"/>
      <c r="O49" s="478"/>
      <c r="P49" s="3"/>
      <c r="Q49" s="9"/>
      <c r="R49" s="249"/>
      <c r="S49" s="249"/>
      <c r="T49" s="249"/>
      <c r="U49" s="249"/>
      <c r="V49" s="249"/>
      <c r="W49" s="249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W49" s="171" t="str">
        <f>IF(D49="","",VLOOKUP(D49,'MNB árfolyam'!A:B,2,0))</f>
        <v/>
      </c>
      <c r="AX49" s="172" t="str">
        <f t="shared" si="1"/>
        <v/>
      </c>
      <c r="AY49" s="172" t="str">
        <f t="shared" si="2"/>
        <v/>
      </c>
      <c r="AZ49" s="171" t="str">
        <f>IF(I49="","",VLOOKUP(I49,'MNB árfolyam'!A:B,2,0))</f>
        <v/>
      </c>
      <c r="BA49" s="171" t="str">
        <f t="shared" si="3"/>
        <v/>
      </c>
      <c r="BB49" s="171" t="str">
        <f t="shared" si="4"/>
        <v/>
      </c>
      <c r="BC49" s="171" t="str">
        <f>IF(N49="","",VLOOKUP(N49,'MNB árfolyam'!A:B,2,0))</f>
        <v/>
      </c>
      <c r="BD49" s="171" t="str">
        <f t="shared" si="5"/>
        <v/>
      </c>
      <c r="BE49" s="171" t="str">
        <f t="shared" si="6"/>
        <v/>
      </c>
      <c r="BF49" s="39"/>
    </row>
    <row r="50" spans="1:69" s="37" customFormat="1" ht="15.75" thickBot="1" x14ac:dyDescent="0.3">
      <c r="A50" s="442"/>
      <c r="B50" s="94"/>
      <c r="C50" s="7"/>
      <c r="D50" s="7"/>
      <c r="E50" s="94"/>
      <c r="F50" s="11"/>
      <c r="G50" s="11"/>
      <c r="H50" s="7"/>
      <c r="I50" s="7"/>
      <c r="J50" s="94"/>
      <c r="K50" s="11"/>
      <c r="L50" s="11"/>
      <c r="M50" s="7"/>
      <c r="N50" s="7"/>
      <c r="O50" s="94"/>
      <c r="P50" s="11"/>
      <c r="Q50" s="12"/>
      <c r="R50" s="249"/>
      <c r="S50" s="249"/>
      <c r="T50" s="249"/>
      <c r="U50" s="249"/>
      <c r="V50" s="249"/>
      <c r="W50" s="249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W50" s="171" t="str">
        <f>IF(D50="","",VLOOKUP(D50,'MNB árfolyam'!A:B,2,0))</f>
        <v/>
      </c>
      <c r="AX50" s="172" t="str">
        <f t="shared" si="1"/>
        <v/>
      </c>
      <c r="AY50" s="172" t="str">
        <f t="shared" si="2"/>
        <v/>
      </c>
      <c r="AZ50" s="171" t="str">
        <f>IF(I50="","",VLOOKUP(I50,'MNB árfolyam'!A:B,2,0))</f>
        <v/>
      </c>
      <c r="BA50" s="171" t="str">
        <f t="shared" si="3"/>
        <v/>
      </c>
      <c r="BB50" s="171" t="str">
        <f t="shared" si="4"/>
        <v/>
      </c>
      <c r="BC50" s="171" t="str">
        <f>IF(N50="","",VLOOKUP(N50,'MNB árfolyam'!A:B,2,0))</f>
        <v/>
      </c>
      <c r="BD50" s="171" t="str">
        <f t="shared" si="5"/>
        <v/>
      </c>
      <c r="BE50" s="171" t="str">
        <f t="shared" si="6"/>
        <v/>
      </c>
      <c r="BF50" s="39"/>
    </row>
    <row r="51" spans="1:69" s="32" customFormat="1" ht="15" customHeight="1" x14ac:dyDescent="0.25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W51" s="161"/>
      <c r="AX51" s="161"/>
      <c r="AY51" s="161"/>
      <c r="AZ51" s="161"/>
      <c r="BA51" s="161"/>
      <c r="BB51" s="161"/>
      <c r="BC51" s="161"/>
      <c r="BD51" s="161"/>
      <c r="BE51" s="161"/>
      <c r="BF51" s="161"/>
    </row>
    <row r="52" spans="1:69" s="32" customFormat="1" ht="20.100000000000001" customHeight="1" thickBot="1" x14ac:dyDescent="0.3">
      <c r="A52" s="543" t="str">
        <f>CONCATENATE("III. BLOKK: ",B8," ","PARTNER VÁLLALKOZÁSAI:")</f>
        <v>III. BLOKK: 0 PARTNER VÁLLALKOZÁSAI:</v>
      </c>
      <c r="B52" s="543"/>
      <c r="C52" s="543"/>
      <c r="D52" s="543"/>
      <c r="E52" s="543"/>
      <c r="F52" s="543"/>
      <c r="G52" s="543"/>
      <c r="H52" s="543"/>
      <c r="I52" s="543"/>
      <c r="J52" s="543"/>
      <c r="K52" s="543"/>
      <c r="L52" s="543"/>
      <c r="M52" s="543"/>
      <c r="N52" s="543"/>
      <c r="O52" s="543"/>
      <c r="P52" s="543"/>
      <c r="Q52" s="543"/>
      <c r="R52" s="543"/>
      <c r="S52" s="543"/>
      <c r="T52" s="543"/>
      <c r="U52" s="543"/>
      <c r="V52" s="543"/>
      <c r="W52" s="543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W52" s="161"/>
      <c r="AX52" s="161"/>
      <c r="AY52" s="161"/>
      <c r="AZ52" s="161"/>
      <c r="BA52" s="161"/>
      <c r="BB52" s="161"/>
      <c r="BC52" s="161"/>
      <c r="BD52" s="161"/>
      <c r="BE52" s="161"/>
      <c r="BF52" s="161"/>
    </row>
    <row r="53" spans="1:69" s="32" customFormat="1" ht="315.75" customHeight="1" thickBot="1" x14ac:dyDescent="0.3">
      <c r="A53" s="660" t="s">
        <v>256</v>
      </c>
      <c r="B53" s="661"/>
      <c r="C53" s="661"/>
      <c r="D53" s="661"/>
      <c r="E53" s="661"/>
      <c r="F53" s="661"/>
      <c r="G53" s="661"/>
      <c r="H53" s="662"/>
      <c r="I53" s="33"/>
      <c r="J53" s="33"/>
      <c r="K53" s="33"/>
      <c r="L53" s="33"/>
      <c r="M53" s="33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W53" s="161"/>
      <c r="AX53" s="161"/>
      <c r="AY53" s="161"/>
      <c r="AZ53" s="161"/>
      <c r="BA53" s="161"/>
      <c r="BB53" s="161"/>
      <c r="BC53" s="161"/>
      <c r="BD53" s="161"/>
      <c r="BE53" s="161"/>
      <c r="BF53" s="161"/>
    </row>
    <row r="54" spans="1:69" s="32" customFormat="1" ht="19.5" customHeight="1" thickBot="1" x14ac:dyDescent="0.3">
      <c r="A54" s="681" t="str">
        <f>IF(PÁLYÁZÓ!D16&lt;&gt;"","A pályázó vállalkozás három üzleti évre adta meg az adatokat, ezért ezen vállalkozások esetében is három évre kérünk adatot, ha a vállalkozások működtek ebben az időtartamban.",IF(PÁLYÁZÓ!D15&lt;&gt;"","A pályázó vállalkozás két üzleti évre adta meg az adatokat, ezért ezen vállalkozások esetén is két évre kérünk adatot, ha a vállalkozások működtek ebben az időtartamban.",IF(PÁLYÁZÓ!D14&lt;&gt;"","A pályázó vállalkozás egy üzleti évre adta meg az adatokat, ezért ezen vállalkozások esetén is egy évre kérünk adatot, ha a vállalkozások működtek ebben az időtartamban.","")))</f>
        <v/>
      </c>
      <c r="B54" s="682"/>
      <c r="C54" s="682"/>
      <c r="D54" s="682"/>
      <c r="E54" s="682"/>
      <c r="F54" s="683"/>
      <c r="G54" s="40">
        <f>SUM(G56:G80)</f>
        <v>0</v>
      </c>
      <c r="H54" s="33"/>
      <c r="I54" s="33"/>
      <c r="J54" s="33"/>
      <c r="K54" s="33"/>
      <c r="L54" s="33"/>
      <c r="M54" s="33"/>
      <c r="N54" s="40">
        <f>SUM(N56:N80)</f>
        <v>0</v>
      </c>
      <c r="O54" s="191"/>
      <c r="P54" s="191"/>
      <c r="Q54" s="191"/>
      <c r="R54" s="191"/>
      <c r="S54" s="191"/>
      <c r="T54" s="191"/>
      <c r="U54" s="40">
        <f>SUM(U56:U80)</f>
        <v>0</v>
      </c>
      <c r="V54" s="191"/>
      <c r="W54" s="191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W54" s="161"/>
      <c r="AX54" s="161"/>
      <c r="AY54" s="161"/>
      <c r="AZ54" s="161"/>
      <c r="BA54" s="161"/>
      <c r="BB54" s="161"/>
      <c r="BC54" s="161"/>
      <c r="BD54" s="161"/>
      <c r="BE54" s="161"/>
      <c r="BF54" s="161"/>
      <c r="BG54" s="161"/>
      <c r="BH54" s="161"/>
      <c r="BI54" s="162">
        <f>SUM(BI56:BI80)</f>
        <v>0</v>
      </c>
      <c r="BJ54" s="162">
        <f t="shared" ref="BJ54:BQ54" si="7">SUM(BJ56:BJ80)</f>
        <v>0</v>
      </c>
      <c r="BK54" s="162">
        <f t="shared" si="7"/>
        <v>0</v>
      </c>
      <c r="BL54" s="162">
        <f t="shared" si="7"/>
        <v>0</v>
      </c>
      <c r="BM54" s="162">
        <f t="shared" si="7"/>
        <v>0</v>
      </c>
      <c r="BN54" s="162">
        <f t="shared" si="7"/>
        <v>0</v>
      </c>
      <c r="BO54" s="162">
        <f t="shared" si="7"/>
        <v>0</v>
      </c>
      <c r="BP54" s="162">
        <f t="shared" si="7"/>
        <v>0</v>
      </c>
      <c r="BQ54" s="162">
        <f t="shared" si="7"/>
        <v>0</v>
      </c>
    </row>
    <row r="55" spans="1:69" s="48" customFormat="1" ht="45.75" customHeight="1" thickBot="1" x14ac:dyDescent="0.3">
      <c r="A55" s="314" t="str">
        <f>CONCATENATE(B8," ","Partnervállalkozásának megnevezése")</f>
        <v>0 Partnervállalkozásának megnevezése</v>
      </c>
      <c r="B55" s="230" t="s">
        <v>138</v>
      </c>
      <c r="C55" s="230" t="s">
        <v>130</v>
      </c>
      <c r="D55" s="230" t="s">
        <v>129</v>
      </c>
      <c r="E55" s="230" t="s">
        <v>115</v>
      </c>
      <c r="F55" s="230" t="s">
        <v>114</v>
      </c>
      <c r="G55" s="230" t="s">
        <v>116</v>
      </c>
      <c r="H55" s="230" t="s">
        <v>128</v>
      </c>
      <c r="I55" s="230" t="s">
        <v>117</v>
      </c>
      <c r="J55" s="230" t="s">
        <v>131</v>
      </c>
      <c r="K55" s="230" t="s">
        <v>132</v>
      </c>
      <c r="L55" s="230" t="s">
        <v>118</v>
      </c>
      <c r="M55" s="230" t="s">
        <v>119</v>
      </c>
      <c r="N55" s="230" t="s">
        <v>120</v>
      </c>
      <c r="O55" s="230" t="s">
        <v>126</v>
      </c>
      <c r="P55" s="230" t="s">
        <v>121</v>
      </c>
      <c r="Q55" s="230" t="s">
        <v>133</v>
      </c>
      <c r="R55" s="230" t="s">
        <v>134</v>
      </c>
      <c r="S55" s="230" t="s">
        <v>122</v>
      </c>
      <c r="T55" s="230" t="s">
        <v>123</v>
      </c>
      <c r="U55" s="230" t="s">
        <v>124</v>
      </c>
      <c r="V55" s="230" t="s">
        <v>125</v>
      </c>
      <c r="W55" s="313" t="s">
        <v>127</v>
      </c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W55" s="163" t="s">
        <v>43</v>
      </c>
      <c r="AX55" s="163" t="s">
        <v>34</v>
      </c>
      <c r="AY55" s="163" t="s">
        <v>35</v>
      </c>
      <c r="AZ55" s="163" t="s">
        <v>36</v>
      </c>
      <c r="BA55" s="163" t="s">
        <v>44</v>
      </c>
      <c r="BB55" s="163" t="s">
        <v>37</v>
      </c>
      <c r="BC55" s="163" t="s">
        <v>38</v>
      </c>
      <c r="BD55" s="163" t="s">
        <v>39</v>
      </c>
      <c r="BE55" s="163" t="s">
        <v>45</v>
      </c>
      <c r="BF55" s="163" t="s">
        <v>40</v>
      </c>
      <c r="BG55" s="163" t="s">
        <v>41</v>
      </c>
      <c r="BH55" s="163" t="s">
        <v>42</v>
      </c>
      <c r="BI55" s="189" t="s">
        <v>229</v>
      </c>
      <c r="BJ55" s="189" t="s">
        <v>230</v>
      </c>
      <c r="BK55" s="189" t="s">
        <v>231</v>
      </c>
      <c r="BL55" s="189" t="s">
        <v>232</v>
      </c>
      <c r="BM55" s="189" t="s">
        <v>233</v>
      </c>
      <c r="BN55" s="189" t="s">
        <v>234</v>
      </c>
      <c r="BO55" s="189" t="s">
        <v>235</v>
      </c>
      <c r="BP55" s="189" t="s">
        <v>236</v>
      </c>
      <c r="BQ55" s="189" t="s">
        <v>237</v>
      </c>
    </row>
    <row r="56" spans="1:69" s="32" customFormat="1" x14ac:dyDescent="0.25">
      <c r="A56" s="490"/>
      <c r="B56" s="493"/>
      <c r="C56" s="492"/>
      <c r="D56" s="492"/>
      <c r="E56" s="411"/>
      <c r="F56" s="411"/>
      <c r="G56" s="493"/>
      <c r="H56" s="494"/>
      <c r="I56" s="494"/>
      <c r="J56" s="492"/>
      <c r="K56" s="492"/>
      <c r="L56" s="411"/>
      <c r="M56" s="411"/>
      <c r="N56" s="493"/>
      <c r="O56" s="494"/>
      <c r="P56" s="494"/>
      <c r="Q56" s="492"/>
      <c r="R56" s="492"/>
      <c r="S56" s="411"/>
      <c r="T56" s="411"/>
      <c r="U56" s="493"/>
      <c r="V56" s="494"/>
      <c r="W56" s="495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W56" s="164" t="str">
        <f>IF(OR(C56="",D56=""),"",MAX(C56,D56))</f>
        <v/>
      </c>
      <c r="AX56" s="165" t="str">
        <f>IF(F56="","",VLOOKUP(F56,'MNB árfolyam'!A:B,2,0))</f>
        <v/>
      </c>
      <c r="AY56" s="166" t="str">
        <f>IF(OR(AX56=0,AX56=""),"",ROUND(H56/AX56,0))</f>
        <v/>
      </c>
      <c r="AZ56" s="167" t="str">
        <f>IF(OR(AX56=0,AX56=""),"",ROUND(I56/AX56,0))</f>
        <v/>
      </c>
      <c r="BA56" s="168" t="str">
        <f>IF(OR(J56="",K56=""),"",MAX(J56,K56))</f>
        <v/>
      </c>
      <c r="BB56" s="165" t="str">
        <f>IF(M56="","",VLOOKUP(M56,'MNB árfolyam'!A:B,2,0))</f>
        <v/>
      </c>
      <c r="BC56" s="165" t="str">
        <f>IF(OR(BB56=0,BB56=""),"",ROUND(O56/BB56,0))</f>
        <v/>
      </c>
      <c r="BD56" s="169" t="str">
        <f>IF(OR(BB56=0,BB56=""),"",ROUND(P56/BB56,0))</f>
        <v/>
      </c>
      <c r="BE56" s="168" t="str">
        <f>IF(OR(Q56="",R56=""),"",MAX(Q56,R56))</f>
        <v/>
      </c>
      <c r="BF56" s="169" t="str">
        <f>IF(T56="","",VLOOKUP(T56,'MNB árfolyam'!A:B,2,0))</f>
        <v/>
      </c>
      <c r="BG56" s="169" t="str">
        <f>IF(OR(BF56=0,BF56=""),"",ROUND(V56/BF56,0))</f>
        <v/>
      </c>
      <c r="BH56" s="169" t="str">
        <f>IF(OR(BF56=0,BF56=""),"",ROUND(W56/BF56,0))</f>
        <v/>
      </c>
      <c r="BI56" s="169" t="str">
        <f>IF(OR(AW56="",G56=""),"",AW56*G56)</f>
        <v/>
      </c>
      <c r="BJ56" s="165" t="str">
        <f>IF(OR(AW56="",AY56=""),"",AW56*AY56)</f>
        <v/>
      </c>
      <c r="BK56" s="165" t="str">
        <f>IF(OR(AW56="",AZ56=""),"",AW56*AZ56)</f>
        <v/>
      </c>
      <c r="BL56" s="165" t="str">
        <f>IF(OR(BA56="",N56=""),"",BA56*N56)</f>
        <v/>
      </c>
      <c r="BM56" s="165" t="str">
        <f>IF(OR(BA56="",BC56=""),"",BA56*BC56)</f>
        <v/>
      </c>
      <c r="BN56" s="165" t="str">
        <f>IF(OR(BA56="",BD56=""),"",BA56*BD56)</f>
        <v/>
      </c>
      <c r="BO56" s="165" t="str">
        <f>IF(OR(BE56="",U56=""),"",BE56*U56)</f>
        <v/>
      </c>
      <c r="BP56" s="165" t="str">
        <f>IF(OR(BE56="",BG56=""),"",BE56*BG56)</f>
        <v/>
      </c>
      <c r="BQ56" s="165" t="str">
        <f>IF(OR(BE56="",BH56=""),"",BE56*BH56)</f>
        <v/>
      </c>
    </row>
    <row r="57" spans="1:69" s="32" customFormat="1" x14ac:dyDescent="0.25">
      <c r="A57" s="446"/>
      <c r="B57" s="447"/>
      <c r="C57" s="448"/>
      <c r="D57" s="448"/>
      <c r="E57" s="1"/>
      <c r="F57" s="1"/>
      <c r="G57" s="447"/>
      <c r="H57" s="449"/>
      <c r="I57" s="449"/>
      <c r="J57" s="448"/>
      <c r="K57" s="448"/>
      <c r="L57" s="1"/>
      <c r="M57" s="1"/>
      <c r="N57" s="447"/>
      <c r="O57" s="445"/>
      <c r="P57" s="445"/>
      <c r="Q57" s="448"/>
      <c r="R57" s="448"/>
      <c r="S57" s="1"/>
      <c r="T57" s="1"/>
      <c r="U57" s="447"/>
      <c r="V57" s="445"/>
      <c r="W57" s="496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W57" s="164" t="str">
        <f t="shared" ref="AW57:AW80" si="8">IF(OR(C57="",D57=""),"",MAX(C57,D57))</f>
        <v/>
      </c>
      <c r="AX57" s="165" t="str">
        <f>IF(F57="","",VLOOKUP(F57,'MNB árfolyam'!A:B,2,0))</f>
        <v/>
      </c>
      <c r="AY57" s="166" t="str">
        <f t="shared" ref="AY57:AY80" si="9">IF(OR(AX57=0,AX57=""),"",ROUND(H57/AX57,0))</f>
        <v/>
      </c>
      <c r="AZ57" s="167" t="str">
        <f t="shared" ref="AZ57:AZ80" si="10">IF(OR(AX57=0,AX57=""),"",ROUND(I57/AX57,0))</f>
        <v/>
      </c>
      <c r="BA57" s="168" t="str">
        <f t="shared" ref="BA57:BA80" si="11">IF(OR(J57="",K57=""),"",MAX(J57,K57))</f>
        <v/>
      </c>
      <c r="BB57" s="165" t="str">
        <f>IF(M57="","",VLOOKUP(M57,'MNB árfolyam'!A:B,2,0))</f>
        <v/>
      </c>
      <c r="BC57" s="165" t="str">
        <f t="shared" ref="BC57:BC80" si="12">IF(OR(BB57=0,BB57=""),"",ROUND(O57/BB57,0))</f>
        <v/>
      </c>
      <c r="BD57" s="169" t="str">
        <f t="shared" ref="BD57:BD80" si="13">IF(OR(BB57=0,BB57=""),"",ROUND(P57/BB57,0))</f>
        <v/>
      </c>
      <c r="BE57" s="168" t="str">
        <f t="shared" ref="BE57:BE80" si="14">IF(OR(Q57="",R57=""),"",MAX(Q57,R57))</f>
        <v/>
      </c>
      <c r="BF57" s="169" t="str">
        <f>IF(T57="","",VLOOKUP(T57,'MNB árfolyam'!A:B,2,0))</f>
        <v/>
      </c>
      <c r="BG57" s="169" t="str">
        <f t="shared" ref="BG57:BG80" si="15">IF(OR(BF57=0,BF57=""),"",ROUND(V57/BF57,0))</f>
        <v/>
      </c>
      <c r="BH57" s="169" t="str">
        <f t="shared" ref="BH57:BH80" si="16">IF(OR(BF57=0,BF57=""),"",ROUND(W57/BF57,0))</f>
        <v/>
      </c>
      <c r="BI57" s="169" t="str">
        <f t="shared" ref="BI57:BI80" si="17">IF(OR(AW57="",G57=""),"",AW57*G57)</f>
        <v/>
      </c>
      <c r="BJ57" s="165" t="str">
        <f t="shared" ref="BJ57:BJ80" si="18">IF(OR(AW57="",AY57=""),"",AW57*AY57)</f>
        <v/>
      </c>
      <c r="BK57" s="165" t="str">
        <f t="shared" ref="BK57:BK80" si="19">IF(OR(AW57="",AZ57=""),"",AW57*AZ57)</f>
        <v/>
      </c>
      <c r="BL57" s="165" t="str">
        <f t="shared" ref="BL57:BL80" si="20">IF(OR(BA57="",N57=""),"",BA57*N57)</f>
        <v/>
      </c>
      <c r="BM57" s="165" t="str">
        <f t="shared" ref="BM57:BM80" si="21">IF(OR(BA57="",BC57=""),"",BA57*BC57)</f>
        <v/>
      </c>
      <c r="BN57" s="165" t="str">
        <f t="shared" ref="BN57:BN80" si="22">IF(OR(BA57="",BD57=""),"",BA57*BD57)</f>
        <v/>
      </c>
      <c r="BO57" s="165" t="str">
        <f t="shared" ref="BO57:BO80" si="23">IF(OR(BE57="",U57=""),"",BE57*U57)</f>
        <v/>
      </c>
      <c r="BP57" s="165" t="str">
        <f t="shared" ref="BP57:BP80" si="24">IF(OR(BE57="",BG57=""),"",BE57*BG57)</f>
        <v/>
      </c>
      <c r="BQ57" s="165" t="str">
        <f t="shared" ref="BQ57:BQ80" si="25">IF(OR(BE57="",BH57=""),"",BE57*BH57)</f>
        <v/>
      </c>
    </row>
    <row r="58" spans="1:69" s="32" customFormat="1" x14ac:dyDescent="0.25">
      <c r="A58" s="446"/>
      <c r="B58" s="447"/>
      <c r="C58" s="448"/>
      <c r="D58" s="448"/>
      <c r="E58" s="1"/>
      <c r="F58" s="1"/>
      <c r="G58" s="447"/>
      <c r="H58" s="449"/>
      <c r="I58" s="449"/>
      <c r="J58" s="448"/>
      <c r="K58" s="448"/>
      <c r="L58" s="1"/>
      <c r="M58" s="1"/>
      <c r="N58" s="447"/>
      <c r="O58" s="445"/>
      <c r="P58" s="445"/>
      <c r="Q58" s="448"/>
      <c r="R58" s="448"/>
      <c r="S58" s="1"/>
      <c r="T58" s="1"/>
      <c r="U58" s="447"/>
      <c r="V58" s="445"/>
      <c r="W58" s="496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W58" s="164" t="str">
        <f t="shared" si="8"/>
        <v/>
      </c>
      <c r="AX58" s="165" t="str">
        <f>IF(F58="","",VLOOKUP(F58,'MNB árfolyam'!A:B,2,0))</f>
        <v/>
      </c>
      <c r="AY58" s="166" t="str">
        <f t="shared" si="9"/>
        <v/>
      </c>
      <c r="AZ58" s="167" t="str">
        <f t="shared" si="10"/>
        <v/>
      </c>
      <c r="BA58" s="168" t="str">
        <f t="shared" si="11"/>
        <v/>
      </c>
      <c r="BB58" s="165" t="str">
        <f>IF(M58="","",VLOOKUP(M58,'MNB árfolyam'!A:B,2,0))</f>
        <v/>
      </c>
      <c r="BC58" s="165" t="str">
        <f t="shared" si="12"/>
        <v/>
      </c>
      <c r="BD58" s="169" t="str">
        <f t="shared" si="13"/>
        <v/>
      </c>
      <c r="BE58" s="168" t="str">
        <f t="shared" si="14"/>
        <v/>
      </c>
      <c r="BF58" s="169" t="str">
        <f>IF(T58="","",VLOOKUP(T58,'MNB árfolyam'!A:B,2,0))</f>
        <v/>
      </c>
      <c r="BG58" s="169" t="str">
        <f t="shared" si="15"/>
        <v/>
      </c>
      <c r="BH58" s="169" t="str">
        <f t="shared" si="16"/>
        <v/>
      </c>
      <c r="BI58" s="169" t="str">
        <f t="shared" si="17"/>
        <v/>
      </c>
      <c r="BJ58" s="165" t="str">
        <f t="shared" si="18"/>
        <v/>
      </c>
      <c r="BK58" s="165" t="str">
        <f t="shared" si="19"/>
        <v/>
      </c>
      <c r="BL58" s="165" t="str">
        <f t="shared" si="20"/>
        <v/>
      </c>
      <c r="BM58" s="165" t="str">
        <f t="shared" si="21"/>
        <v/>
      </c>
      <c r="BN58" s="165" t="str">
        <f t="shared" si="22"/>
        <v/>
      </c>
      <c r="BO58" s="165" t="str">
        <f t="shared" si="23"/>
        <v/>
      </c>
      <c r="BP58" s="165" t="str">
        <f t="shared" si="24"/>
        <v/>
      </c>
      <c r="BQ58" s="165" t="str">
        <f t="shared" si="25"/>
        <v/>
      </c>
    </row>
    <row r="59" spans="1:69" s="32" customFormat="1" x14ac:dyDescent="0.25">
      <c r="A59" s="446"/>
      <c r="B59" s="447"/>
      <c r="C59" s="448"/>
      <c r="D59" s="448"/>
      <c r="E59" s="1"/>
      <c r="F59" s="1"/>
      <c r="G59" s="447"/>
      <c r="H59" s="449"/>
      <c r="I59" s="449"/>
      <c r="J59" s="448"/>
      <c r="K59" s="448"/>
      <c r="L59" s="1"/>
      <c r="M59" s="1"/>
      <c r="N59" s="447"/>
      <c r="O59" s="445"/>
      <c r="P59" s="445"/>
      <c r="Q59" s="448"/>
      <c r="R59" s="448"/>
      <c r="S59" s="1"/>
      <c r="T59" s="1"/>
      <c r="U59" s="447"/>
      <c r="V59" s="445"/>
      <c r="W59" s="496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W59" s="164" t="str">
        <f t="shared" si="8"/>
        <v/>
      </c>
      <c r="AX59" s="165" t="str">
        <f>IF(F59="","",VLOOKUP(F59,'MNB árfolyam'!A:B,2,0))</f>
        <v/>
      </c>
      <c r="AY59" s="166" t="str">
        <f t="shared" si="9"/>
        <v/>
      </c>
      <c r="AZ59" s="167" t="str">
        <f t="shared" si="10"/>
        <v/>
      </c>
      <c r="BA59" s="168" t="str">
        <f t="shared" si="11"/>
        <v/>
      </c>
      <c r="BB59" s="165" t="str">
        <f>IF(M59="","",VLOOKUP(M59,'MNB árfolyam'!A:B,2,0))</f>
        <v/>
      </c>
      <c r="BC59" s="165" t="str">
        <f t="shared" si="12"/>
        <v/>
      </c>
      <c r="BD59" s="169" t="str">
        <f t="shared" si="13"/>
        <v/>
      </c>
      <c r="BE59" s="168" t="str">
        <f t="shared" si="14"/>
        <v/>
      </c>
      <c r="BF59" s="169" t="str">
        <f>IF(T59="","",VLOOKUP(T59,'MNB árfolyam'!A:B,2,0))</f>
        <v/>
      </c>
      <c r="BG59" s="169" t="str">
        <f t="shared" si="15"/>
        <v/>
      </c>
      <c r="BH59" s="169" t="str">
        <f t="shared" si="16"/>
        <v/>
      </c>
      <c r="BI59" s="169" t="str">
        <f t="shared" si="17"/>
        <v/>
      </c>
      <c r="BJ59" s="165" t="str">
        <f t="shared" si="18"/>
        <v/>
      </c>
      <c r="BK59" s="165" t="str">
        <f t="shared" si="19"/>
        <v/>
      </c>
      <c r="BL59" s="165" t="str">
        <f t="shared" si="20"/>
        <v/>
      </c>
      <c r="BM59" s="165" t="str">
        <f t="shared" si="21"/>
        <v/>
      </c>
      <c r="BN59" s="165" t="str">
        <f t="shared" si="22"/>
        <v/>
      </c>
      <c r="BO59" s="165" t="str">
        <f t="shared" si="23"/>
        <v/>
      </c>
      <c r="BP59" s="165" t="str">
        <f t="shared" si="24"/>
        <v/>
      </c>
      <c r="BQ59" s="165" t="str">
        <f t="shared" si="25"/>
        <v/>
      </c>
    </row>
    <row r="60" spans="1:69" s="32" customFormat="1" x14ac:dyDescent="0.25">
      <c r="A60" s="446"/>
      <c r="B60" s="447"/>
      <c r="C60" s="448"/>
      <c r="D60" s="448"/>
      <c r="E60" s="1"/>
      <c r="F60" s="1"/>
      <c r="G60" s="447"/>
      <c r="H60" s="449"/>
      <c r="I60" s="449"/>
      <c r="J60" s="448"/>
      <c r="K60" s="448"/>
      <c r="L60" s="1"/>
      <c r="M60" s="1"/>
      <c r="N60" s="447"/>
      <c r="O60" s="445"/>
      <c r="P60" s="445"/>
      <c r="Q60" s="448"/>
      <c r="R60" s="448"/>
      <c r="S60" s="1"/>
      <c r="T60" s="1"/>
      <c r="U60" s="447"/>
      <c r="V60" s="445"/>
      <c r="W60" s="496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W60" s="164" t="str">
        <f t="shared" si="8"/>
        <v/>
      </c>
      <c r="AX60" s="165" t="str">
        <f>IF(F60="","",VLOOKUP(F60,'MNB árfolyam'!A:B,2,0))</f>
        <v/>
      </c>
      <c r="AY60" s="166" t="str">
        <f t="shared" si="9"/>
        <v/>
      </c>
      <c r="AZ60" s="167" t="str">
        <f t="shared" si="10"/>
        <v/>
      </c>
      <c r="BA60" s="168" t="str">
        <f t="shared" si="11"/>
        <v/>
      </c>
      <c r="BB60" s="165" t="str">
        <f>IF(M60="","",VLOOKUP(M60,'MNB árfolyam'!A:B,2,0))</f>
        <v/>
      </c>
      <c r="BC60" s="165" t="str">
        <f t="shared" si="12"/>
        <v/>
      </c>
      <c r="BD60" s="169" t="str">
        <f t="shared" si="13"/>
        <v/>
      </c>
      <c r="BE60" s="168" t="str">
        <f t="shared" si="14"/>
        <v/>
      </c>
      <c r="BF60" s="169" t="str">
        <f>IF(T60="","",VLOOKUP(T60,'MNB árfolyam'!A:B,2,0))</f>
        <v/>
      </c>
      <c r="BG60" s="169" t="str">
        <f t="shared" si="15"/>
        <v/>
      </c>
      <c r="BH60" s="169" t="str">
        <f t="shared" si="16"/>
        <v/>
      </c>
      <c r="BI60" s="169" t="str">
        <f t="shared" si="17"/>
        <v/>
      </c>
      <c r="BJ60" s="165" t="str">
        <f t="shared" si="18"/>
        <v/>
      </c>
      <c r="BK60" s="165" t="str">
        <f t="shared" si="19"/>
        <v/>
      </c>
      <c r="BL60" s="165" t="str">
        <f t="shared" si="20"/>
        <v/>
      </c>
      <c r="BM60" s="165" t="str">
        <f t="shared" si="21"/>
        <v/>
      </c>
      <c r="BN60" s="165" t="str">
        <f t="shared" si="22"/>
        <v/>
      </c>
      <c r="BO60" s="165" t="str">
        <f t="shared" si="23"/>
        <v/>
      </c>
      <c r="BP60" s="165" t="str">
        <f t="shared" si="24"/>
        <v/>
      </c>
      <c r="BQ60" s="165" t="str">
        <f t="shared" si="25"/>
        <v/>
      </c>
    </row>
    <row r="61" spans="1:69" s="32" customFormat="1" x14ac:dyDescent="0.25">
      <c r="A61" s="446"/>
      <c r="B61" s="447"/>
      <c r="C61" s="448"/>
      <c r="D61" s="448"/>
      <c r="E61" s="1"/>
      <c r="F61" s="1"/>
      <c r="G61" s="447"/>
      <c r="H61" s="449"/>
      <c r="I61" s="449"/>
      <c r="J61" s="448"/>
      <c r="K61" s="448"/>
      <c r="L61" s="1"/>
      <c r="M61" s="1"/>
      <c r="N61" s="447"/>
      <c r="O61" s="445"/>
      <c r="P61" s="445"/>
      <c r="Q61" s="448"/>
      <c r="R61" s="448"/>
      <c r="S61" s="1"/>
      <c r="T61" s="1"/>
      <c r="U61" s="447"/>
      <c r="V61" s="445"/>
      <c r="W61" s="496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W61" s="164" t="str">
        <f t="shared" si="8"/>
        <v/>
      </c>
      <c r="AX61" s="165" t="str">
        <f>IF(F61="","",VLOOKUP(F61,'MNB árfolyam'!A:B,2,0))</f>
        <v/>
      </c>
      <c r="AY61" s="166" t="str">
        <f t="shared" si="9"/>
        <v/>
      </c>
      <c r="AZ61" s="167" t="str">
        <f t="shared" si="10"/>
        <v/>
      </c>
      <c r="BA61" s="168" t="str">
        <f t="shared" si="11"/>
        <v/>
      </c>
      <c r="BB61" s="165" t="str">
        <f>IF(M61="","",VLOOKUP(M61,'MNB árfolyam'!A:B,2,0))</f>
        <v/>
      </c>
      <c r="BC61" s="165" t="str">
        <f t="shared" si="12"/>
        <v/>
      </c>
      <c r="BD61" s="169" t="str">
        <f t="shared" si="13"/>
        <v/>
      </c>
      <c r="BE61" s="168" t="str">
        <f t="shared" si="14"/>
        <v/>
      </c>
      <c r="BF61" s="169" t="str">
        <f>IF(T61="","",VLOOKUP(T61,'MNB árfolyam'!A:B,2,0))</f>
        <v/>
      </c>
      <c r="BG61" s="169" t="str">
        <f t="shared" si="15"/>
        <v/>
      </c>
      <c r="BH61" s="169" t="str">
        <f t="shared" si="16"/>
        <v/>
      </c>
      <c r="BI61" s="169" t="str">
        <f t="shared" si="17"/>
        <v/>
      </c>
      <c r="BJ61" s="165" t="str">
        <f t="shared" si="18"/>
        <v/>
      </c>
      <c r="BK61" s="165" t="str">
        <f t="shared" si="19"/>
        <v/>
      </c>
      <c r="BL61" s="165" t="str">
        <f t="shared" si="20"/>
        <v/>
      </c>
      <c r="BM61" s="165" t="str">
        <f t="shared" si="21"/>
        <v/>
      </c>
      <c r="BN61" s="165" t="str">
        <f t="shared" si="22"/>
        <v/>
      </c>
      <c r="BO61" s="165" t="str">
        <f t="shared" si="23"/>
        <v/>
      </c>
      <c r="BP61" s="165" t="str">
        <f t="shared" si="24"/>
        <v/>
      </c>
      <c r="BQ61" s="165" t="str">
        <f t="shared" si="25"/>
        <v/>
      </c>
    </row>
    <row r="62" spans="1:69" s="32" customFormat="1" x14ac:dyDescent="0.25">
      <c r="A62" s="446"/>
      <c r="B62" s="447"/>
      <c r="C62" s="448"/>
      <c r="D62" s="448"/>
      <c r="E62" s="1"/>
      <c r="F62" s="1"/>
      <c r="G62" s="447"/>
      <c r="H62" s="449"/>
      <c r="I62" s="449"/>
      <c r="J62" s="448"/>
      <c r="K62" s="448"/>
      <c r="L62" s="1"/>
      <c r="M62" s="1"/>
      <c r="N62" s="447"/>
      <c r="O62" s="445"/>
      <c r="P62" s="445"/>
      <c r="Q62" s="448"/>
      <c r="R62" s="448"/>
      <c r="S62" s="1"/>
      <c r="T62" s="1"/>
      <c r="U62" s="447"/>
      <c r="V62" s="445"/>
      <c r="W62" s="496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W62" s="164" t="str">
        <f t="shared" si="8"/>
        <v/>
      </c>
      <c r="AX62" s="165" t="str">
        <f>IF(F62="","",VLOOKUP(F62,'MNB árfolyam'!A:B,2,0))</f>
        <v/>
      </c>
      <c r="AY62" s="166" t="str">
        <f t="shared" si="9"/>
        <v/>
      </c>
      <c r="AZ62" s="167" t="str">
        <f t="shared" si="10"/>
        <v/>
      </c>
      <c r="BA62" s="168" t="str">
        <f t="shared" si="11"/>
        <v/>
      </c>
      <c r="BB62" s="165" t="str">
        <f>IF(M62="","",VLOOKUP(M62,'MNB árfolyam'!A:B,2,0))</f>
        <v/>
      </c>
      <c r="BC62" s="165" t="str">
        <f t="shared" si="12"/>
        <v/>
      </c>
      <c r="BD62" s="169" t="str">
        <f t="shared" si="13"/>
        <v/>
      </c>
      <c r="BE62" s="168" t="str">
        <f t="shared" si="14"/>
        <v/>
      </c>
      <c r="BF62" s="169" t="str">
        <f>IF(T62="","",VLOOKUP(T62,'MNB árfolyam'!A:B,2,0))</f>
        <v/>
      </c>
      <c r="BG62" s="169" t="str">
        <f t="shared" si="15"/>
        <v/>
      </c>
      <c r="BH62" s="169" t="str">
        <f t="shared" si="16"/>
        <v/>
      </c>
      <c r="BI62" s="169" t="str">
        <f t="shared" si="17"/>
        <v/>
      </c>
      <c r="BJ62" s="165" t="str">
        <f t="shared" si="18"/>
        <v/>
      </c>
      <c r="BK62" s="165" t="str">
        <f t="shared" si="19"/>
        <v/>
      </c>
      <c r="BL62" s="165" t="str">
        <f t="shared" si="20"/>
        <v/>
      </c>
      <c r="BM62" s="165" t="str">
        <f t="shared" si="21"/>
        <v/>
      </c>
      <c r="BN62" s="165" t="str">
        <f t="shared" si="22"/>
        <v/>
      </c>
      <c r="BO62" s="165" t="str">
        <f t="shared" si="23"/>
        <v/>
      </c>
      <c r="BP62" s="165" t="str">
        <f t="shared" si="24"/>
        <v/>
      </c>
      <c r="BQ62" s="165" t="str">
        <f t="shared" si="25"/>
        <v/>
      </c>
    </row>
    <row r="63" spans="1:69" s="32" customFormat="1" x14ac:dyDescent="0.25">
      <c r="A63" s="446"/>
      <c r="B63" s="447"/>
      <c r="C63" s="448"/>
      <c r="D63" s="448"/>
      <c r="E63" s="1"/>
      <c r="F63" s="1"/>
      <c r="G63" s="447"/>
      <c r="H63" s="449"/>
      <c r="I63" s="449"/>
      <c r="J63" s="448"/>
      <c r="K63" s="448"/>
      <c r="L63" s="1"/>
      <c r="M63" s="1"/>
      <c r="N63" s="447"/>
      <c r="O63" s="445"/>
      <c r="P63" s="445"/>
      <c r="Q63" s="448"/>
      <c r="R63" s="448"/>
      <c r="S63" s="1"/>
      <c r="T63" s="1"/>
      <c r="U63" s="447"/>
      <c r="V63" s="445"/>
      <c r="W63" s="496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W63" s="164" t="str">
        <f t="shared" si="8"/>
        <v/>
      </c>
      <c r="AX63" s="165" t="str">
        <f>IF(F63="","",VLOOKUP(F63,'MNB árfolyam'!A:B,2,0))</f>
        <v/>
      </c>
      <c r="AY63" s="166" t="str">
        <f t="shared" si="9"/>
        <v/>
      </c>
      <c r="AZ63" s="167" t="str">
        <f t="shared" si="10"/>
        <v/>
      </c>
      <c r="BA63" s="168" t="str">
        <f t="shared" si="11"/>
        <v/>
      </c>
      <c r="BB63" s="165" t="str">
        <f>IF(M63="","",VLOOKUP(M63,'MNB árfolyam'!A:B,2,0))</f>
        <v/>
      </c>
      <c r="BC63" s="165" t="str">
        <f t="shared" si="12"/>
        <v/>
      </c>
      <c r="BD63" s="169" t="str">
        <f t="shared" si="13"/>
        <v/>
      </c>
      <c r="BE63" s="168" t="str">
        <f t="shared" si="14"/>
        <v/>
      </c>
      <c r="BF63" s="169" t="str">
        <f>IF(T63="","",VLOOKUP(T63,'MNB árfolyam'!A:B,2,0))</f>
        <v/>
      </c>
      <c r="BG63" s="169" t="str">
        <f t="shared" si="15"/>
        <v/>
      </c>
      <c r="BH63" s="169" t="str">
        <f t="shared" si="16"/>
        <v/>
      </c>
      <c r="BI63" s="169" t="str">
        <f t="shared" si="17"/>
        <v/>
      </c>
      <c r="BJ63" s="165" t="str">
        <f t="shared" si="18"/>
        <v/>
      </c>
      <c r="BK63" s="165" t="str">
        <f t="shared" si="19"/>
        <v/>
      </c>
      <c r="BL63" s="165" t="str">
        <f t="shared" si="20"/>
        <v/>
      </c>
      <c r="BM63" s="165" t="str">
        <f t="shared" si="21"/>
        <v/>
      </c>
      <c r="BN63" s="165" t="str">
        <f t="shared" si="22"/>
        <v/>
      </c>
      <c r="BO63" s="165" t="str">
        <f t="shared" si="23"/>
        <v/>
      </c>
      <c r="BP63" s="165" t="str">
        <f t="shared" si="24"/>
        <v/>
      </c>
      <c r="BQ63" s="165" t="str">
        <f t="shared" si="25"/>
        <v/>
      </c>
    </row>
    <row r="64" spans="1:69" s="32" customFormat="1" x14ac:dyDescent="0.25">
      <c r="A64" s="446"/>
      <c r="B64" s="447"/>
      <c r="C64" s="448"/>
      <c r="D64" s="448"/>
      <c r="E64" s="1"/>
      <c r="F64" s="1"/>
      <c r="G64" s="447"/>
      <c r="H64" s="449"/>
      <c r="I64" s="449"/>
      <c r="J64" s="448"/>
      <c r="K64" s="448"/>
      <c r="L64" s="1"/>
      <c r="M64" s="1"/>
      <c r="N64" s="447"/>
      <c r="O64" s="445"/>
      <c r="P64" s="445"/>
      <c r="Q64" s="448"/>
      <c r="R64" s="448"/>
      <c r="S64" s="1"/>
      <c r="T64" s="1"/>
      <c r="U64" s="447"/>
      <c r="V64" s="445"/>
      <c r="W64" s="496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W64" s="164" t="str">
        <f t="shared" si="8"/>
        <v/>
      </c>
      <c r="AX64" s="165" t="str">
        <f>IF(F64="","",VLOOKUP(F64,'MNB árfolyam'!A:B,2,0))</f>
        <v/>
      </c>
      <c r="AY64" s="166" t="str">
        <f t="shared" si="9"/>
        <v/>
      </c>
      <c r="AZ64" s="167" t="str">
        <f t="shared" si="10"/>
        <v/>
      </c>
      <c r="BA64" s="168" t="str">
        <f t="shared" si="11"/>
        <v/>
      </c>
      <c r="BB64" s="165" t="str">
        <f>IF(M64="","",VLOOKUP(M64,'MNB árfolyam'!A:B,2,0))</f>
        <v/>
      </c>
      <c r="BC64" s="165" t="str">
        <f t="shared" si="12"/>
        <v/>
      </c>
      <c r="BD64" s="169" t="str">
        <f t="shared" si="13"/>
        <v/>
      </c>
      <c r="BE64" s="168" t="str">
        <f t="shared" si="14"/>
        <v/>
      </c>
      <c r="BF64" s="169" t="str">
        <f>IF(T64="","",VLOOKUP(T64,'MNB árfolyam'!A:B,2,0))</f>
        <v/>
      </c>
      <c r="BG64" s="169" t="str">
        <f t="shared" si="15"/>
        <v/>
      </c>
      <c r="BH64" s="169" t="str">
        <f t="shared" si="16"/>
        <v/>
      </c>
      <c r="BI64" s="169" t="str">
        <f t="shared" si="17"/>
        <v/>
      </c>
      <c r="BJ64" s="165" t="str">
        <f t="shared" si="18"/>
        <v/>
      </c>
      <c r="BK64" s="165" t="str">
        <f t="shared" si="19"/>
        <v/>
      </c>
      <c r="BL64" s="165" t="str">
        <f t="shared" si="20"/>
        <v/>
      </c>
      <c r="BM64" s="165" t="str">
        <f t="shared" si="21"/>
        <v/>
      </c>
      <c r="BN64" s="165" t="str">
        <f t="shared" si="22"/>
        <v/>
      </c>
      <c r="BO64" s="165" t="str">
        <f t="shared" si="23"/>
        <v/>
      </c>
      <c r="BP64" s="165" t="str">
        <f t="shared" si="24"/>
        <v/>
      </c>
      <c r="BQ64" s="165" t="str">
        <f t="shared" si="25"/>
        <v/>
      </c>
    </row>
    <row r="65" spans="1:69" s="32" customFormat="1" x14ac:dyDescent="0.25">
      <c r="A65" s="446"/>
      <c r="B65" s="447"/>
      <c r="C65" s="448"/>
      <c r="D65" s="448"/>
      <c r="E65" s="1"/>
      <c r="F65" s="1"/>
      <c r="G65" s="447"/>
      <c r="H65" s="449"/>
      <c r="I65" s="449"/>
      <c r="J65" s="448"/>
      <c r="K65" s="448"/>
      <c r="L65" s="1"/>
      <c r="M65" s="1"/>
      <c r="N65" s="447"/>
      <c r="O65" s="445"/>
      <c r="P65" s="445"/>
      <c r="Q65" s="448"/>
      <c r="R65" s="448"/>
      <c r="S65" s="1"/>
      <c r="T65" s="1"/>
      <c r="U65" s="447"/>
      <c r="V65" s="445"/>
      <c r="W65" s="496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W65" s="164" t="str">
        <f t="shared" si="8"/>
        <v/>
      </c>
      <c r="AX65" s="165" t="str">
        <f>IF(F65="","",VLOOKUP(F65,'MNB árfolyam'!A:B,2,0))</f>
        <v/>
      </c>
      <c r="AY65" s="166" t="str">
        <f t="shared" si="9"/>
        <v/>
      </c>
      <c r="AZ65" s="167" t="str">
        <f t="shared" si="10"/>
        <v/>
      </c>
      <c r="BA65" s="168" t="str">
        <f t="shared" si="11"/>
        <v/>
      </c>
      <c r="BB65" s="165" t="str">
        <f>IF(M65="","",VLOOKUP(M65,'MNB árfolyam'!A:B,2,0))</f>
        <v/>
      </c>
      <c r="BC65" s="165" t="str">
        <f t="shared" si="12"/>
        <v/>
      </c>
      <c r="BD65" s="169" t="str">
        <f t="shared" si="13"/>
        <v/>
      </c>
      <c r="BE65" s="168" t="str">
        <f t="shared" si="14"/>
        <v/>
      </c>
      <c r="BF65" s="169" t="str">
        <f>IF(T65="","",VLOOKUP(T65,'MNB árfolyam'!A:B,2,0))</f>
        <v/>
      </c>
      <c r="BG65" s="169" t="str">
        <f t="shared" si="15"/>
        <v/>
      </c>
      <c r="BH65" s="169" t="str">
        <f t="shared" si="16"/>
        <v/>
      </c>
      <c r="BI65" s="169" t="str">
        <f t="shared" si="17"/>
        <v/>
      </c>
      <c r="BJ65" s="165" t="str">
        <f t="shared" si="18"/>
        <v/>
      </c>
      <c r="BK65" s="165" t="str">
        <f t="shared" si="19"/>
        <v/>
      </c>
      <c r="BL65" s="165" t="str">
        <f t="shared" si="20"/>
        <v/>
      </c>
      <c r="BM65" s="165" t="str">
        <f t="shared" si="21"/>
        <v/>
      </c>
      <c r="BN65" s="165" t="str">
        <f t="shared" si="22"/>
        <v/>
      </c>
      <c r="BO65" s="165" t="str">
        <f t="shared" si="23"/>
        <v/>
      </c>
      <c r="BP65" s="165" t="str">
        <f t="shared" si="24"/>
        <v/>
      </c>
      <c r="BQ65" s="165" t="str">
        <f t="shared" si="25"/>
        <v/>
      </c>
    </row>
    <row r="66" spans="1:69" s="32" customFormat="1" x14ac:dyDescent="0.25">
      <c r="A66" s="446"/>
      <c r="B66" s="447"/>
      <c r="C66" s="448"/>
      <c r="D66" s="448"/>
      <c r="E66" s="1"/>
      <c r="F66" s="1"/>
      <c r="G66" s="447"/>
      <c r="H66" s="449"/>
      <c r="I66" s="449"/>
      <c r="J66" s="448"/>
      <c r="K66" s="448"/>
      <c r="L66" s="1"/>
      <c r="M66" s="1"/>
      <c r="N66" s="447"/>
      <c r="O66" s="445"/>
      <c r="P66" s="445"/>
      <c r="Q66" s="448"/>
      <c r="R66" s="448"/>
      <c r="S66" s="1"/>
      <c r="T66" s="1"/>
      <c r="U66" s="447"/>
      <c r="V66" s="445"/>
      <c r="W66" s="496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81"/>
      <c r="AW66" s="164" t="str">
        <f t="shared" si="8"/>
        <v/>
      </c>
      <c r="AX66" s="165" t="str">
        <f>IF(F66="","",VLOOKUP(F66,'MNB árfolyam'!A:B,2,0))</f>
        <v/>
      </c>
      <c r="AY66" s="166" t="str">
        <f t="shared" si="9"/>
        <v/>
      </c>
      <c r="AZ66" s="167" t="str">
        <f t="shared" si="10"/>
        <v/>
      </c>
      <c r="BA66" s="168" t="str">
        <f t="shared" si="11"/>
        <v/>
      </c>
      <c r="BB66" s="165" t="str">
        <f>IF(M66="","",VLOOKUP(M66,'MNB árfolyam'!A:B,2,0))</f>
        <v/>
      </c>
      <c r="BC66" s="165" t="str">
        <f t="shared" si="12"/>
        <v/>
      </c>
      <c r="BD66" s="169" t="str">
        <f t="shared" si="13"/>
        <v/>
      </c>
      <c r="BE66" s="168" t="str">
        <f t="shared" si="14"/>
        <v/>
      </c>
      <c r="BF66" s="169" t="str">
        <f>IF(T66="","",VLOOKUP(T66,'MNB árfolyam'!A:B,2,0))</f>
        <v/>
      </c>
      <c r="BG66" s="169" t="str">
        <f t="shared" si="15"/>
        <v/>
      </c>
      <c r="BH66" s="169" t="str">
        <f t="shared" si="16"/>
        <v/>
      </c>
      <c r="BI66" s="169" t="str">
        <f t="shared" si="17"/>
        <v/>
      </c>
      <c r="BJ66" s="165" t="str">
        <f t="shared" si="18"/>
        <v/>
      </c>
      <c r="BK66" s="165" t="str">
        <f t="shared" si="19"/>
        <v/>
      </c>
      <c r="BL66" s="165" t="str">
        <f t="shared" si="20"/>
        <v/>
      </c>
      <c r="BM66" s="165" t="str">
        <f t="shared" si="21"/>
        <v/>
      </c>
      <c r="BN66" s="165" t="str">
        <f t="shared" si="22"/>
        <v/>
      </c>
      <c r="BO66" s="165" t="str">
        <f t="shared" si="23"/>
        <v/>
      </c>
      <c r="BP66" s="165" t="str">
        <f t="shared" si="24"/>
        <v/>
      </c>
      <c r="BQ66" s="165" t="str">
        <f t="shared" si="25"/>
        <v/>
      </c>
    </row>
    <row r="67" spans="1:69" s="32" customFormat="1" x14ac:dyDescent="0.25">
      <c r="A67" s="446"/>
      <c r="B67" s="447"/>
      <c r="C67" s="448"/>
      <c r="D67" s="448"/>
      <c r="E67" s="1"/>
      <c r="F67" s="1"/>
      <c r="G67" s="447"/>
      <c r="H67" s="449"/>
      <c r="I67" s="449"/>
      <c r="J67" s="448"/>
      <c r="K67" s="448"/>
      <c r="L67" s="1"/>
      <c r="M67" s="1"/>
      <c r="N67" s="447"/>
      <c r="O67" s="445"/>
      <c r="P67" s="445"/>
      <c r="Q67" s="448"/>
      <c r="R67" s="448"/>
      <c r="S67" s="1"/>
      <c r="T67" s="1"/>
      <c r="U67" s="447"/>
      <c r="V67" s="445"/>
      <c r="W67" s="496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W67" s="164" t="str">
        <f t="shared" si="8"/>
        <v/>
      </c>
      <c r="AX67" s="165" t="str">
        <f>IF(F67="","",VLOOKUP(F67,'MNB árfolyam'!A:B,2,0))</f>
        <v/>
      </c>
      <c r="AY67" s="166" t="str">
        <f t="shared" si="9"/>
        <v/>
      </c>
      <c r="AZ67" s="167" t="str">
        <f t="shared" si="10"/>
        <v/>
      </c>
      <c r="BA67" s="168" t="str">
        <f t="shared" si="11"/>
        <v/>
      </c>
      <c r="BB67" s="165" t="str">
        <f>IF(M67="","",VLOOKUP(M67,'MNB árfolyam'!A:B,2,0))</f>
        <v/>
      </c>
      <c r="BC67" s="165" t="str">
        <f t="shared" si="12"/>
        <v/>
      </c>
      <c r="BD67" s="169" t="str">
        <f t="shared" si="13"/>
        <v/>
      </c>
      <c r="BE67" s="168" t="str">
        <f t="shared" si="14"/>
        <v/>
      </c>
      <c r="BF67" s="169" t="str">
        <f>IF(T67="","",VLOOKUP(T67,'MNB árfolyam'!A:B,2,0))</f>
        <v/>
      </c>
      <c r="BG67" s="169" t="str">
        <f t="shared" si="15"/>
        <v/>
      </c>
      <c r="BH67" s="169" t="str">
        <f t="shared" si="16"/>
        <v/>
      </c>
      <c r="BI67" s="169" t="str">
        <f t="shared" si="17"/>
        <v/>
      </c>
      <c r="BJ67" s="165" t="str">
        <f t="shared" si="18"/>
        <v/>
      </c>
      <c r="BK67" s="165" t="str">
        <f t="shared" si="19"/>
        <v/>
      </c>
      <c r="BL67" s="165" t="str">
        <f t="shared" si="20"/>
        <v/>
      </c>
      <c r="BM67" s="165" t="str">
        <f t="shared" si="21"/>
        <v/>
      </c>
      <c r="BN67" s="165" t="str">
        <f t="shared" si="22"/>
        <v/>
      </c>
      <c r="BO67" s="165" t="str">
        <f t="shared" si="23"/>
        <v/>
      </c>
      <c r="BP67" s="165" t="str">
        <f t="shared" si="24"/>
        <v/>
      </c>
      <c r="BQ67" s="165" t="str">
        <f t="shared" si="25"/>
        <v/>
      </c>
    </row>
    <row r="68" spans="1:69" s="32" customFormat="1" x14ac:dyDescent="0.25">
      <c r="A68" s="446"/>
      <c r="B68" s="447"/>
      <c r="C68" s="448"/>
      <c r="D68" s="448"/>
      <c r="E68" s="1"/>
      <c r="F68" s="1"/>
      <c r="G68" s="447"/>
      <c r="H68" s="449"/>
      <c r="I68" s="449"/>
      <c r="J68" s="448"/>
      <c r="K68" s="448"/>
      <c r="L68" s="1"/>
      <c r="M68" s="1"/>
      <c r="N68" s="447"/>
      <c r="O68" s="445"/>
      <c r="P68" s="445"/>
      <c r="Q68" s="448"/>
      <c r="R68" s="448"/>
      <c r="S68" s="1"/>
      <c r="T68" s="1"/>
      <c r="U68" s="447"/>
      <c r="V68" s="445"/>
      <c r="W68" s="496"/>
      <c r="X68" s="181"/>
      <c r="Y68" s="181"/>
      <c r="Z68" s="181"/>
      <c r="AA68" s="181"/>
      <c r="AB68" s="181"/>
      <c r="AC68" s="181"/>
      <c r="AD68" s="181"/>
      <c r="AE68" s="181"/>
      <c r="AF68" s="181"/>
      <c r="AG68" s="181"/>
      <c r="AH68" s="181"/>
      <c r="AW68" s="164" t="str">
        <f t="shared" si="8"/>
        <v/>
      </c>
      <c r="AX68" s="165" t="str">
        <f>IF(F68="","",VLOOKUP(F68,'MNB árfolyam'!A:B,2,0))</f>
        <v/>
      </c>
      <c r="AY68" s="166" t="str">
        <f t="shared" si="9"/>
        <v/>
      </c>
      <c r="AZ68" s="167" t="str">
        <f t="shared" si="10"/>
        <v/>
      </c>
      <c r="BA68" s="168" t="str">
        <f t="shared" si="11"/>
        <v/>
      </c>
      <c r="BB68" s="165" t="str">
        <f>IF(M68="","",VLOOKUP(M68,'MNB árfolyam'!A:B,2,0))</f>
        <v/>
      </c>
      <c r="BC68" s="165" t="str">
        <f t="shared" si="12"/>
        <v/>
      </c>
      <c r="BD68" s="169" t="str">
        <f t="shared" si="13"/>
        <v/>
      </c>
      <c r="BE68" s="168" t="str">
        <f t="shared" si="14"/>
        <v/>
      </c>
      <c r="BF68" s="169" t="str">
        <f>IF(T68="","",VLOOKUP(T68,'MNB árfolyam'!A:B,2,0))</f>
        <v/>
      </c>
      <c r="BG68" s="169" t="str">
        <f t="shared" si="15"/>
        <v/>
      </c>
      <c r="BH68" s="169" t="str">
        <f t="shared" si="16"/>
        <v/>
      </c>
      <c r="BI68" s="169" t="str">
        <f t="shared" si="17"/>
        <v/>
      </c>
      <c r="BJ68" s="165" t="str">
        <f t="shared" si="18"/>
        <v/>
      </c>
      <c r="BK68" s="165" t="str">
        <f t="shared" si="19"/>
        <v/>
      </c>
      <c r="BL68" s="165" t="str">
        <f t="shared" si="20"/>
        <v/>
      </c>
      <c r="BM68" s="165" t="str">
        <f t="shared" si="21"/>
        <v/>
      </c>
      <c r="BN68" s="165" t="str">
        <f t="shared" si="22"/>
        <v/>
      </c>
      <c r="BO68" s="165" t="str">
        <f t="shared" si="23"/>
        <v/>
      </c>
      <c r="BP68" s="165" t="str">
        <f t="shared" si="24"/>
        <v/>
      </c>
      <c r="BQ68" s="165" t="str">
        <f t="shared" si="25"/>
        <v/>
      </c>
    </row>
    <row r="69" spans="1:69" s="32" customFormat="1" x14ac:dyDescent="0.25">
      <c r="A69" s="446"/>
      <c r="B69" s="447"/>
      <c r="C69" s="448"/>
      <c r="D69" s="448"/>
      <c r="E69" s="1"/>
      <c r="F69" s="1"/>
      <c r="G69" s="447"/>
      <c r="H69" s="449"/>
      <c r="I69" s="449"/>
      <c r="J69" s="448"/>
      <c r="K69" s="448"/>
      <c r="L69" s="1"/>
      <c r="M69" s="1"/>
      <c r="N69" s="447"/>
      <c r="O69" s="445"/>
      <c r="P69" s="445"/>
      <c r="Q69" s="448"/>
      <c r="R69" s="448"/>
      <c r="S69" s="1"/>
      <c r="T69" s="1"/>
      <c r="U69" s="447"/>
      <c r="V69" s="445"/>
      <c r="W69" s="496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181"/>
      <c r="AW69" s="164" t="str">
        <f t="shared" si="8"/>
        <v/>
      </c>
      <c r="AX69" s="165" t="str">
        <f>IF(F69="","",VLOOKUP(F69,'MNB árfolyam'!A:B,2,0))</f>
        <v/>
      </c>
      <c r="AY69" s="166" t="str">
        <f t="shared" si="9"/>
        <v/>
      </c>
      <c r="AZ69" s="167" t="str">
        <f t="shared" si="10"/>
        <v/>
      </c>
      <c r="BA69" s="168" t="str">
        <f t="shared" si="11"/>
        <v/>
      </c>
      <c r="BB69" s="165" t="str">
        <f>IF(M69="","",VLOOKUP(M69,'MNB árfolyam'!A:B,2,0))</f>
        <v/>
      </c>
      <c r="BC69" s="165" t="str">
        <f t="shared" si="12"/>
        <v/>
      </c>
      <c r="BD69" s="169" t="str">
        <f t="shared" si="13"/>
        <v/>
      </c>
      <c r="BE69" s="168" t="str">
        <f t="shared" si="14"/>
        <v/>
      </c>
      <c r="BF69" s="169" t="str">
        <f>IF(T69="","",VLOOKUP(T69,'MNB árfolyam'!A:B,2,0))</f>
        <v/>
      </c>
      <c r="BG69" s="169" t="str">
        <f t="shared" si="15"/>
        <v/>
      </c>
      <c r="BH69" s="169" t="str">
        <f t="shared" si="16"/>
        <v/>
      </c>
      <c r="BI69" s="169" t="str">
        <f t="shared" si="17"/>
        <v/>
      </c>
      <c r="BJ69" s="165" t="str">
        <f t="shared" si="18"/>
        <v/>
      </c>
      <c r="BK69" s="165" t="str">
        <f t="shared" si="19"/>
        <v/>
      </c>
      <c r="BL69" s="165" t="str">
        <f t="shared" si="20"/>
        <v/>
      </c>
      <c r="BM69" s="165" t="str">
        <f t="shared" si="21"/>
        <v/>
      </c>
      <c r="BN69" s="165" t="str">
        <f t="shared" si="22"/>
        <v/>
      </c>
      <c r="BO69" s="165" t="str">
        <f t="shared" si="23"/>
        <v/>
      </c>
      <c r="BP69" s="165" t="str">
        <f t="shared" si="24"/>
        <v/>
      </c>
      <c r="BQ69" s="165" t="str">
        <f t="shared" si="25"/>
        <v/>
      </c>
    </row>
    <row r="70" spans="1:69" s="32" customFormat="1" x14ac:dyDescent="0.25">
      <c r="A70" s="446"/>
      <c r="B70" s="447"/>
      <c r="C70" s="448"/>
      <c r="D70" s="448"/>
      <c r="E70" s="1"/>
      <c r="F70" s="1"/>
      <c r="G70" s="447"/>
      <c r="H70" s="449"/>
      <c r="I70" s="449"/>
      <c r="J70" s="448"/>
      <c r="K70" s="448"/>
      <c r="L70" s="1"/>
      <c r="M70" s="1"/>
      <c r="N70" s="447"/>
      <c r="O70" s="445"/>
      <c r="P70" s="445"/>
      <c r="Q70" s="448"/>
      <c r="R70" s="448"/>
      <c r="S70" s="1"/>
      <c r="T70" s="1"/>
      <c r="U70" s="447"/>
      <c r="V70" s="445"/>
      <c r="W70" s="496"/>
      <c r="X70" s="181"/>
      <c r="Y70" s="181"/>
      <c r="Z70" s="181"/>
      <c r="AA70" s="181"/>
      <c r="AB70" s="181"/>
      <c r="AC70" s="181"/>
      <c r="AD70" s="181"/>
      <c r="AE70" s="181"/>
      <c r="AF70" s="181"/>
      <c r="AG70" s="181"/>
      <c r="AH70" s="181"/>
      <c r="AW70" s="164" t="str">
        <f t="shared" si="8"/>
        <v/>
      </c>
      <c r="AX70" s="165" t="str">
        <f>IF(F70="","",VLOOKUP(F70,'MNB árfolyam'!A:B,2,0))</f>
        <v/>
      </c>
      <c r="AY70" s="166" t="str">
        <f t="shared" si="9"/>
        <v/>
      </c>
      <c r="AZ70" s="167" t="str">
        <f t="shared" si="10"/>
        <v/>
      </c>
      <c r="BA70" s="168" t="str">
        <f t="shared" si="11"/>
        <v/>
      </c>
      <c r="BB70" s="165" t="str">
        <f>IF(M70="","",VLOOKUP(M70,'MNB árfolyam'!A:B,2,0))</f>
        <v/>
      </c>
      <c r="BC70" s="165" t="str">
        <f t="shared" si="12"/>
        <v/>
      </c>
      <c r="BD70" s="169" t="str">
        <f t="shared" si="13"/>
        <v/>
      </c>
      <c r="BE70" s="168" t="str">
        <f t="shared" si="14"/>
        <v/>
      </c>
      <c r="BF70" s="169" t="str">
        <f>IF(T70="","",VLOOKUP(T70,'MNB árfolyam'!A:B,2,0))</f>
        <v/>
      </c>
      <c r="BG70" s="169" t="str">
        <f t="shared" si="15"/>
        <v/>
      </c>
      <c r="BH70" s="169" t="str">
        <f t="shared" si="16"/>
        <v/>
      </c>
      <c r="BI70" s="169" t="str">
        <f t="shared" si="17"/>
        <v/>
      </c>
      <c r="BJ70" s="165" t="str">
        <f t="shared" si="18"/>
        <v/>
      </c>
      <c r="BK70" s="165" t="str">
        <f t="shared" si="19"/>
        <v/>
      </c>
      <c r="BL70" s="165" t="str">
        <f t="shared" si="20"/>
        <v/>
      </c>
      <c r="BM70" s="165" t="str">
        <f t="shared" si="21"/>
        <v/>
      </c>
      <c r="BN70" s="165" t="str">
        <f t="shared" si="22"/>
        <v/>
      </c>
      <c r="BO70" s="165" t="str">
        <f t="shared" si="23"/>
        <v/>
      </c>
      <c r="BP70" s="165" t="str">
        <f t="shared" si="24"/>
        <v/>
      </c>
      <c r="BQ70" s="165" t="str">
        <f t="shared" si="25"/>
        <v/>
      </c>
    </row>
    <row r="71" spans="1:69" s="32" customFormat="1" x14ac:dyDescent="0.25">
      <c r="A71" s="446"/>
      <c r="B71" s="447"/>
      <c r="C71" s="448"/>
      <c r="D71" s="448"/>
      <c r="E71" s="1"/>
      <c r="F71" s="1"/>
      <c r="G71" s="447"/>
      <c r="H71" s="449"/>
      <c r="I71" s="449"/>
      <c r="J71" s="448"/>
      <c r="K71" s="448"/>
      <c r="L71" s="1"/>
      <c r="M71" s="1"/>
      <c r="N71" s="447"/>
      <c r="O71" s="445"/>
      <c r="P71" s="445"/>
      <c r="Q71" s="448"/>
      <c r="R71" s="448"/>
      <c r="S71" s="1"/>
      <c r="T71" s="1"/>
      <c r="U71" s="447"/>
      <c r="V71" s="445"/>
      <c r="W71" s="496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1"/>
      <c r="AW71" s="164" t="str">
        <f t="shared" si="8"/>
        <v/>
      </c>
      <c r="AX71" s="165" t="str">
        <f>IF(F71="","",VLOOKUP(F71,'MNB árfolyam'!A:B,2,0))</f>
        <v/>
      </c>
      <c r="AY71" s="166" t="str">
        <f t="shared" si="9"/>
        <v/>
      </c>
      <c r="AZ71" s="167" t="str">
        <f t="shared" si="10"/>
        <v/>
      </c>
      <c r="BA71" s="168" t="str">
        <f t="shared" si="11"/>
        <v/>
      </c>
      <c r="BB71" s="165" t="str">
        <f>IF(M71="","",VLOOKUP(M71,'MNB árfolyam'!A:B,2,0))</f>
        <v/>
      </c>
      <c r="BC71" s="165" t="str">
        <f t="shared" si="12"/>
        <v/>
      </c>
      <c r="BD71" s="169" t="str">
        <f t="shared" si="13"/>
        <v/>
      </c>
      <c r="BE71" s="168" t="str">
        <f t="shared" si="14"/>
        <v/>
      </c>
      <c r="BF71" s="169" t="str">
        <f>IF(T71="","",VLOOKUP(T71,'MNB árfolyam'!A:B,2,0))</f>
        <v/>
      </c>
      <c r="BG71" s="169" t="str">
        <f t="shared" si="15"/>
        <v/>
      </c>
      <c r="BH71" s="169" t="str">
        <f t="shared" si="16"/>
        <v/>
      </c>
      <c r="BI71" s="169" t="str">
        <f t="shared" si="17"/>
        <v/>
      </c>
      <c r="BJ71" s="165" t="str">
        <f t="shared" si="18"/>
        <v/>
      </c>
      <c r="BK71" s="165" t="str">
        <f t="shared" si="19"/>
        <v/>
      </c>
      <c r="BL71" s="165" t="str">
        <f t="shared" si="20"/>
        <v/>
      </c>
      <c r="BM71" s="165" t="str">
        <f t="shared" si="21"/>
        <v/>
      </c>
      <c r="BN71" s="165" t="str">
        <f t="shared" si="22"/>
        <v/>
      </c>
      <c r="BO71" s="165" t="str">
        <f t="shared" si="23"/>
        <v/>
      </c>
      <c r="BP71" s="165" t="str">
        <f t="shared" si="24"/>
        <v/>
      </c>
      <c r="BQ71" s="165" t="str">
        <f t="shared" si="25"/>
        <v/>
      </c>
    </row>
    <row r="72" spans="1:69" s="32" customFormat="1" x14ac:dyDescent="0.25">
      <c r="A72" s="446"/>
      <c r="B72" s="447"/>
      <c r="C72" s="448"/>
      <c r="D72" s="448"/>
      <c r="E72" s="1"/>
      <c r="F72" s="1"/>
      <c r="G72" s="447"/>
      <c r="H72" s="449"/>
      <c r="I72" s="449"/>
      <c r="J72" s="448"/>
      <c r="K72" s="448"/>
      <c r="L72" s="1"/>
      <c r="M72" s="1"/>
      <c r="N72" s="447"/>
      <c r="O72" s="445"/>
      <c r="P72" s="445"/>
      <c r="Q72" s="448"/>
      <c r="R72" s="448"/>
      <c r="S72" s="1"/>
      <c r="T72" s="1"/>
      <c r="U72" s="447"/>
      <c r="V72" s="445"/>
      <c r="W72" s="496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W72" s="164" t="str">
        <f t="shared" si="8"/>
        <v/>
      </c>
      <c r="AX72" s="165" t="str">
        <f>IF(F72="","",VLOOKUP(F72,'MNB árfolyam'!A:B,2,0))</f>
        <v/>
      </c>
      <c r="AY72" s="166" t="str">
        <f t="shared" si="9"/>
        <v/>
      </c>
      <c r="AZ72" s="167" t="str">
        <f t="shared" si="10"/>
        <v/>
      </c>
      <c r="BA72" s="168" t="str">
        <f t="shared" si="11"/>
        <v/>
      </c>
      <c r="BB72" s="165" t="str">
        <f>IF(M72="","",VLOOKUP(M72,'MNB árfolyam'!A:B,2,0))</f>
        <v/>
      </c>
      <c r="BC72" s="165" t="str">
        <f t="shared" si="12"/>
        <v/>
      </c>
      <c r="BD72" s="169" t="str">
        <f t="shared" si="13"/>
        <v/>
      </c>
      <c r="BE72" s="168" t="str">
        <f t="shared" si="14"/>
        <v/>
      </c>
      <c r="BF72" s="169" t="str">
        <f>IF(T72="","",VLOOKUP(T72,'MNB árfolyam'!A:B,2,0))</f>
        <v/>
      </c>
      <c r="BG72" s="169" t="str">
        <f t="shared" si="15"/>
        <v/>
      </c>
      <c r="BH72" s="169" t="str">
        <f t="shared" si="16"/>
        <v/>
      </c>
      <c r="BI72" s="169" t="str">
        <f t="shared" si="17"/>
        <v/>
      </c>
      <c r="BJ72" s="165" t="str">
        <f t="shared" si="18"/>
        <v/>
      </c>
      <c r="BK72" s="165" t="str">
        <f t="shared" si="19"/>
        <v/>
      </c>
      <c r="BL72" s="165" t="str">
        <f t="shared" si="20"/>
        <v/>
      </c>
      <c r="BM72" s="165" t="str">
        <f t="shared" si="21"/>
        <v/>
      </c>
      <c r="BN72" s="165" t="str">
        <f t="shared" si="22"/>
        <v/>
      </c>
      <c r="BO72" s="165" t="str">
        <f t="shared" si="23"/>
        <v/>
      </c>
      <c r="BP72" s="165" t="str">
        <f t="shared" si="24"/>
        <v/>
      </c>
      <c r="BQ72" s="165" t="str">
        <f t="shared" si="25"/>
        <v/>
      </c>
    </row>
    <row r="73" spans="1:69" s="32" customFormat="1" x14ac:dyDescent="0.25">
      <c r="A73" s="446"/>
      <c r="B73" s="447"/>
      <c r="C73" s="448"/>
      <c r="D73" s="448"/>
      <c r="E73" s="1"/>
      <c r="F73" s="1"/>
      <c r="G73" s="447"/>
      <c r="H73" s="449"/>
      <c r="I73" s="449"/>
      <c r="J73" s="448"/>
      <c r="K73" s="448"/>
      <c r="L73" s="1"/>
      <c r="M73" s="1"/>
      <c r="N73" s="447"/>
      <c r="O73" s="445"/>
      <c r="P73" s="445"/>
      <c r="Q73" s="448"/>
      <c r="R73" s="448"/>
      <c r="S73" s="1"/>
      <c r="T73" s="1"/>
      <c r="U73" s="447"/>
      <c r="V73" s="445"/>
      <c r="W73" s="496"/>
      <c r="X73" s="181"/>
      <c r="Y73" s="181"/>
      <c r="Z73" s="181"/>
      <c r="AA73" s="181"/>
      <c r="AB73" s="181"/>
      <c r="AC73" s="181"/>
      <c r="AD73" s="181"/>
      <c r="AE73" s="181"/>
      <c r="AF73" s="181"/>
      <c r="AG73" s="181"/>
      <c r="AH73" s="181"/>
      <c r="AW73" s="164" t="str">
        <f t="shared" si="8"/>
        <v/>
      </c>
      <c r="AX73" s="165" t="str">
        <f>IF(F73="","",VLOOKUP(F73,'MNB árfolyam'!A:B,2,0))</f>
        <v/>
      </c>
      <c r="AY73" s="166" t="str">
        <f t="shared" si="9"/>
        <v/>
      </c>
      <c r="AZ73" s="167" t="str">
        <f t="shared" si="10"/>
        <v/>
      </c>
      <c r="BA73" s="168" t="str">
        <f t="shared" si="11"/>
        <v/>
      </c>
      <c r="BB73" s="165" t="str">
        <f>IF(M73="","",VLOOKUP(M73,'MNB árfolyam'!A:B,2,0))</f>
        <v/>
      </c>
      <c r="BC73" s="165" t="str">
        <f t="shared" si="12"/>
        <v/>
      </c>
      <c r="BD73" s="169" t="str">
        <f t="shared" si="13"/>
        <v/>
      </c>
      <c r="BE73" s="168" t="str">
        <f t="shared" si="14"/>
        <v/>
      </c>
      <c r="BF73" s="169" t="str">
        <f>IF(T73="","",VLOOKUP(T73,'MNB árfolyam'!A:B,2,0))</f>
        <v/>
      </c>
      <c r="BG73" s="169" t="str">
        <f t="shared" si="15"/>
        <v/>
      </c>
      <c r="BH73" s="169" t="str">
        <f t="shared" si="16"/>
        <v/>
      </c>
      <c r="BI73" s="169" t="str">
        <f t="shared" si="17"/>
        <v/>
      </c>
      <c r="BJ73" s="165" t="str">
        <f t="shared" si="18"/>
        <v/>
      </c>
      <c r="BK73" s="165" t="str">
        <f t="shared" si="19"/>
        <v/>
      </c>
      <c r="BL73" s="165" t="str">
        <f t="shared" si="20"/>
        <v/>
      </c>
      <c r="BM73" s="165" t="str">
        <f t="shared" si="21"/>
        <v/>
      </c>
      <c r="BN73" s="165" t="str">
        <f t="shared" si="22"/>
        <v/>
      </c>
      <c r="BO73" s="165" t="str">
        <f t="shared" si="23"/>
        <v/>
      </c>
      <c r="BP73" s="165" t="str">
        <f t="shared" si="24"/>
        <v/>
      </c>
      <c r="BQ73" s="165" t="str">
        <f t="shared" si="25"/>
        <v/>
      </c>
    </row>
    <row r="74" spans="1:69" s="32" customFormat="1" x14ac:dyDescent="0.25">
      <c r="A74" s="446"/>
      <c r="B74" s="447"/>
      <c r="C74" s="448"/>
      <c r="D74" s="448"/>
      <c r="E74" s="1"/>
      <c r="F74" s="1"/>
      <c r="G74" s="447"/>
      <c r="H74" s="449"/>
      <c r="I74" s="449"/>
      <c r="J74" s="448"/>
      <c r="K74" s="448"/>
      <c r="L74" s="1"/>
      <c r="M74" s="1"/>
      <c r="N74" s="447"/>
      <c r="O74" s="445"/>
      <c r="P74" s="445"/>
      <c r="Q74" s="448"/>
      <c r="R74" s="448"/>
      <c r="S74" s="1"/>
      <c r="T74" s="1"/>
      <c r="U74" s="447"/>
      <c r="V74" s="445"/>
      <c r="W74" s="496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W74" s="164" t="str">
        <f t="shared" si="8"/>
        <v/>
      </c>
      <c r="AX74" s="165" t="str">
        <f>IF(F74="","",VLOOKUP(F74,'MNB árfolyam'!A:B,2,0))</f>
        <v/>
      </c>
      <c r="AY74" s="166" t="str">
        <f t="shared" si="9"/>
        <v/>
      </c>
      <c r="AZ74" s="167" t="str">
        <f t="shared" si="10"/>
        <v/>
      </c>
      <c r="BA74" s="168" t="str">
        <f t="shared" si="11"/>
        <v/>
      </c>
      <c r="BB74" s="165" t="str">
        <f>IF(M74="","",VLOOKUP(M74,'MNB árfolyam'!A:B,2,0))</f>
        <v/>
      </c>
      <c r="BC74" s="165" t="str">
        <f t="shared" si="12"/>
        <v/>
      </c>
      <c r="BD74" s="169" t="str">
        <f t="shared" si="13"/>
        <v/>
      </c>
      <c r="BE74" s="168" t="str">
        <f t="shared" si="14"/>
        <v/>
      </c>
      <c r="BF74" s="169" t="str">
        <f>IF(T74="","",VLOOKUP(T74,'MNB árfolyam'!A:B,2,0))</f>
        <v/>
      </c>
      <c r="BG74" s="169" t="str">
        <f t="shared" si="15"/>
        <v/>
      </c>
      <c r="BH74" s="169" t="str">
        <f t="shared" si="16"/>
        <v/>
      </c>
      <c r="BI74" s="169" t="str">
        <f t="shared" si="17"/>
        <v/>
      </c>
      <c r="BJ74" s="165" t="str">
        <f t="shared" si="18"/>
        <v/>
      </c>
      <c r="BK74" s="165" t="str">
        <f t="shared" si="19"/>
        <v/>
      </c>
      <c r="BL74" s="165" t="str">
        <f t="shared" si="20"/>
        <v/>
      </c>
      <c r="BM74" s="165" t="str">
        <f t="shared" si="21"/>
        <v/>
      </c>
      <c r="BN74" s="165" t="str">
        <f t="shared" si="22"/>
        <v/>
      </c>
      <c r="BO74" s="165" t="str">
        <f t="shared" si="23"/>
        <v/>
      </c>
      <c r="BP74" s="165" t="str">
        <f t="shared" si="24"/>
        <v/>
      </c>
      <c r="BQ74" s="165" t="str">
        <f t="shared" si="25"/>
        <v/>
      </c>
    </row>
    <row r="75" spans="1:69" s="32" customFormat="1" x14ac:dyDescent="0.25">
      <c r="A75" s="446"/>
      <c r="B75" s="447"/>
      <c r="C75" s="448"/>
      <c r="D75" s="448"/>
      <c r="E75" s="1"/>
      <c r="F75" s="1"/>
      <c r="G75" s="447"/>
      <c r="H75" s="449"/>
      <c r="I75" s="449"/>
      <c r="J75" s="448"/>
      <c r="K75" s="448"/>
      <c r="L75" s="1"/>
      <c r="M75" s="1"/>
      <c r="N75" s="447"/>
      <c r="O75" s="445"/>
      <c r="P75" s="445"/>
      <c r="Q75" s="448"/>
      <c r="R75" s="448"/>
      <c r="S75" s="1"/>
      <c r="T75" s="1"/>
      <c r="U75" s="447"/>
      <c r="V75" s="445"/>
      <c r="W75" s="496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W75" s="164" t="str">
        <f t="shared" si="8"/>
        <v/>
      </c>
      <c r="AX75" s="165" t="str">
        <f>IF(F75="","",VLOOKUP(F75,'MNB árfolyam'!A:B,2,0))</f>
        <v/>
      </c>
      <c r="AY75" s="166" t="str">
        <f t="shared" si="9"/>
        <v/>
      </c>
      <c r="AZ75" s="167" t="str">
        <f t="shared" si="10"/>
        <v/>
      </c>
      <c r="BA75" s="168" t="str">
        <f t="shared" si="11"/>
        <v/>
      </c>
      <c r="BB75" s="165" t="str">
        <f>IF(M75="","",VLOOKUP(M75,'MNB árfolyam'!A:B,2,0))</f>
        <v/>
      </c>
      <c r="BC75" s="165" t="str">
        <f t="shared" si="12"/>
        <v/>
      </c>
      <c r="BD75" s="169" t="str">
        <f t="shared" si="13"/>
        <v/>
      </c>
      <c r="BE75" s="168" t="str">
        <f t="shared" si="14"/>
        <v/>
      </c>
      <c r="BF75" s="169" t="str">
        <f>IF(T75="","",VLOOKUP(T75,'MNB árfolyam'!A:B,2,0))</f>
        <v/>
      </c>
      <c r="BG75" s="169" t="str">
        <f t="shared" si="15"/>
        <v/>
      </c>
      <c r="BH75" s="169" t="str">
        <f t="shared" si="16"/>
        <v/>
      </c>
      <c r="BI75" s="169" t="str">
        <f t="shared" si="17"/>
        <v/>
      </c>
      <c r="BJ75" s="165" t="str">
        <f t="shared" si="18"/>
        <v/>
      </c>
      <c r="BK75" s="165" t="str">
        <f t="shared" si="19"/>
        <v/>
      </c>
      <c r="BL75" s="165" t="str">
        <f t="shared" si="20"/>
        <v/>
      </c>
      <c r="BM75" s="165" t="str">
        <f t="shared" si="21"/>
        <v/>
      </c>
      <c r="BN75" s="165" t="str">
        <f t="shared" si="22"/>
        <v/>
      </c>
      <c r="BO75" s="165" t="str">
        <f t="shared" si="23"/>
        <v/>
      </c>
      <c r="BP75" s="165" t="str">
        <f t="shared" si="24"/>
        <v/>
      </c>
      <c r="BQ75" s="165" t="str">
        <f t="shared" si="25"/>
        <v/>
      </c>
    </row>
    <row r="76" spans="1:69" s="32" customFormat="1" x14ac:dyDescent="0.25">
      <c r="A76" s="446"/>
      <c r="B76" s="447"/>
      <c r="C76" s="448"/>
      <c r="D76" s="448"/>
      <c r="E76" s="1"/>
      <c r="F76" s="1"/>
      <c r="G76" s="447"/>
      <c r="H76" s="449"/>
      <c r="I76" s="449"/>
      <c r="J76" s="448"/>
      <c r="K76" s="448"/>
      <c r="L76" s="1"/>
      <c r="M76" s="1"/>
      <c r="N76" s="447"/>
      <c r="O76" s="445"/>
      <c r="P76" s="445"/>
      <c r="Q76" s="448"/>
      <c r="R76" s="448"/>
      <c r="S76" s="1"/>
      <c r="T76" s="1"/>
      <c r="U76" s="447"/>
      <c r="V76" s="445"/>
      <c r="W76" s="496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W76" s="164" t="str">
        <f t="shared" si="8"/>
        <v/>
      </c>
      <c r="AX76" s="165" t="str">
        <f>IF(F76="","",VLOOKUP(F76,'MNB árfolyam'!A:B,2,0))</f>
        <v/>
      </c>
      <c r="AY76" s="166" t="str">
        <f t="shared" si="9"/>
        <v/>
      </c>
      <c r="AZ76" s="167" t="str">
        <f t="shared" si="10"/>
        <v/>
      </c>
      <c r="BA76" s="168" t="str">
        <f t="shared" si="11"/>
        <v/>
      </c>
      <c r="BB76" s="165" t="str">
        <f>IF(M76="","",VLOOKUP(M76,'MNB árfolyam'!A:B,2,0))</f>
        <v/>
      </c>
      <c r="BC76" s="165" t="str">
        <f t="shared" si="12"/>
        <v/>
      </c>
      <c r="BD76" s="169" t="str">
        <f t="shared" si="13"/>
        <v/>
      </c>
      <c r="BE76" s="168" t="str">
        <f t="shared" si="14"/>
        <v/>
      </c>
      <c r="BF76" s="169" t="str">
        <f>IF(T76="","",VLOOKUP(T76,'MNB árfolyam'!A:B,2,0))</f>
        <v/>
      </c>
      <c r="BG76" s="169" t="str">
        <f t="shared" si="15"/>
        <v/>
      </c>
      <c r="BH76" s="169" t="str">
        <f t="shared" si="16"/>
        <v/>
      </c>
      <c r="BI76" s="169" t="str">
        <f t="shared" si="17"/>
        <v/>
      </c>
      <c r="BJ76" s="165" t="str">
        <f t="shared" si="18"/>
        <v/>
      </c>
      <c r="BK76" s="165" t="str">
        <f t="shared" si="19"/>
        <v/>
      </c>
      <c r="BL76" s="165" t="str">
        <f t="shared" si="20"/>
        <v/>
      </c>
      <c r="BM76" s="165" t="str">
        <f t="shared" si="21"/>
        <v/>
      </c>
      <c r="BN76" s="165" t="str">
        <f t="shared" si="22"/>
        <v/>
      </c>
      <c r="BO76" s="165" t="str">
        <f t="shared" si="23"/>
        <v/>
      </c>
      <c r="BP76" s="165" t="str">
        <f t="shared" si="24"/>
        <v/>
      </c>
      <c r="BQ76" s="165" t="str">
        <f t="shared" si="25"/>
        <v/>
      </c>
    </row>
    <row r="77" spans="1:69" s="32" customFormat="1" x14ac:dyDescent="0.25">
      <c r="A77" s="446"/>
      <c r="B77" s="447"/>
      <c r="C77" s="448"/>
      <c r="D77" s="448"/>
      <c r="E77" s="1"/>
      <c r="F77" s="1"/>
      <c r="G77" s="447"/>
      <c r="H77" s="449"/>
      <c r="I77" s="449"/>
      <c r="J77" s="448"/>
      <c r="K77" s="448"/>
      <c r="L77" s="1"/>
      <c r="M77" s="1"/>
      <c r="N77" s="447"/>
      <c r="O77" s="445"/>
      <c r="P77" s="445"/>
      <c r="Q77" s="448"/>
      <c r="R77" s="448"/>
      <c r="S77" s="1"/>
      <c r="T77" s="1"/>
      <c r="U77" s="447"/>
      <c r="V77" s="445"/>
      <c r="W77" s="496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W77" s="164" t="str">
        <f t="shared" si="8"/>
        <v/>
      </c>
      <c r="AX77" s="165" t="str">
        <f>IF(F77="","",VLOOKUP(F77,'MNB árfolyam'!A:B,2,0))</f>
        <v/>
      </c>
      <c r="AY77" s="166" t="str">
        <f t="shared" si="9"/>
        <v/>
      </c>
      <c r="AZ77" s="167" t="str">
        <f t="shared" si="10"/>
        <v/>
      </c>
      <c r="BA77" s="168" t="str">
        <f t="shared" si="11"/>
        <v/>
      </c>
      <c r="BB77" s="165" t="str">
        <f>IF(M77="","",VLOOKUP(M77,'MNB árfolyam'!A:B,2,0))</f>
        <v/>
      </c>
      <c r="BC77" s="165" t="str">
        <f t="shared" si="12"/>
        <v/>
      </c>
      <c r="BD77" s="169" t="str">
        <f t="shared" si="13"/>
        <v/>
      </c>
      <c r="BE77" s="168" t="str">
        <f t="shared" si="14"/>
        <v/>
      </c>
      <c r="BF77" s="169" t="str">
        <f>IF(T77="","",VLOOKUP(T77,'MNB árfolyam'!A:B,2,0))</f>
        <v/>
      </c>
      <c r="BG77" s="169" t="str">
        <f t="shared" si="15"/>
        <v/>
      </c>
      <c r="BH77" s="169" t="str">
        <f t="shared" si="16"/>
        <v/>
      </c>
      <c r="BI77" s="169" t="str">
        <f t="shared" si="17"/>
        <v/>
      </c>
      <c r="BJ77" s="165" t="str">
        <f t="shared" si="18"/>
        <v/>
      </c>
      <c r="BK77" s="165" t="str">
        <f t="shared" si="19"/>
        <v/>
      </c>
      <c r="BL77" s="165" t="str">
        <f t="shared" si="20"/>
        <v/>
      </c>
      <c r="BM77" s="165" t="str">
        <f t="shared" si="21"/>
        <v/>
      </c>
      <c r="BN77" s="165" t="str">
        <f t="shared" si="22"/>
        <v/>
      </c>
      <c r="BO77" s="165" t="str">
        <f t="shared" si="23"/>
        <v/>
      </c>
      <c r="BP77" s="165" t="str">
        <f t="shared" si="24"/>
        <v/>
      </c>
      <c r="BQ77" s="165" t="str">
        <f t="shared" si="25"/>
        <v/>
      </c>
    </row>
    <row r="78" spans="1:69" s="32" customFormat="1" x14ac:dyDescent="0.25">
      <c r="A78" s="446"/>
      <c r="B78" s="447"/>
      <c r="C78" s="448"/>
      <c r="D78" s="448"/>
      <c r="E78" s="1"/>
      <c r="F78" s="1"/>
      <c r="G78" s="447"/>
      <c r="H78" s="449"/>
      <c r="I78" s="449"/>
      <c r="J78" s="448"/>
      <c r="K78" s="448"/>
      <c r="L78" s="1"/>
      <c r="M78" s="1"/>
      <c r="N78" s="447"/>
      <c r="O78" s="445"/>
      <c r="P78" s="445"/>
      <c r="Q78" s="448"/>
      <c r="R78" s="448"/>
      <c r="S78" s="1"/>
      <c r="T78" s="1"/>
      <c r="U78" s="447"/>
      <c r="V78" s="445"/>
      <c r="W78" s="496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W78" s="164" t="str">
        <f t="shared" si="8"/>
        <v/>
      </c>
      <c r="AX78" s="165" t="str">
        <f>IF(F78="","",VLOOKUP(F78,'MNB árfolyam'!A:B,2,0))</f>
        <v/>
      </c>
      <c r="AY78" s="166" t="str">
        <f t="shared" si="9"/>
        <v/>
      </c>
      <c r="AZ78" s="167" t="str">
        <f t="shared" si="10"/>
        <v/>
      </c>
      <c r="BA78" s="168" t="str">
        <f t="shared" si="11"/>
        <v/>
      </c>
      <c r="BB78" s="165" t="str">
        <f>IF(M78="","",VLOOKUP(M78,'MNB árfolyam'!A:B,2,0))</f>
        <v/>
      </c>
      <c r="BC78" s="165" t="str">
        <f t="shared" si="12"/>
        <v/>
      </c>
      <c r="BD78" s="169" t="str">
        <f t="shared" si="13"/>
        <v/>
      </c>
      <c r="BE78" s="168" t="str">
        <f t="shared" si="14"/>
        <v/>
      </c>
      <c r="BF78" s="169" t="str">
        <f>IF(T78="","",VLOOKUP(T78,'MNB árfolyam'!A:B,2,0))</f>
        <v/>
      </c>
      <c r="BG78" s="169" t="str">
        <f t="shared" si="15"/>
        <v/>
      </c>
      <c r="BH78" s="169" t="str">
        <f t="shared" si="16"/>
        <v/>
      </c>
      <c r="BI78" s="169" t="str">
        <f t="shared" si="17"/>
        <v/>
      </c>
      <c r="BJ78" s="165" t="str">
        <f t="shared" si="18"/>
        <v/>
      </c>
      <c r="BK78" s="165" t="str">
        <f t="shared" si="19"/>
        <v/>
      </c>
      <c r="BL78" s="165" t="str">
        <f t="shared" si="20"/>
        <v/>
      </c>
      <c r="BM78" s="165" t="str">
        <f t="shared" si="21"/>
        <v/>
      </c>
      <c r="BN78" s="165" t="str">
        <f t="shared" si="22"/>
        <v/>
      </c>
      <c r="BO78" s="165" t="str">
        <f t="shared" si="23"/>
        <v/>
      </c>
      <c r="BP78" s="165" t="str">
        <f t="shared" si="24"/>
        <v/>
      </c>
      <c r="BQ78" s="165" t="str">
        <f t="shared" si="25"/>
        <v/>
      </c>
    </row>
    <row r="79" spans="1:69" s="32" customFormat="1" x14ac:dyDescent="0.25">
      <c r="A79" s="446"/>
      <c r="B79" s="447"/>
      <c r="C79" s="448"/>
      <c r="D79" s="448"/>
      <c r="E79" s="1"/>
      <c r="F79" s="1"/>
      <c r="G79" s="447"/>
      <c r="H79" s="449"/>
      <c r="I79" s="449"/>
      <c r="J79" s="448"/>
      <c r="K79" s="448"/>
      <c r="L79" s="1"/>
      <c r="M79" s="1"/>
      <c r="N79" s="447"/>
      <c r="O79" s="445"/>
      <c r="P79" s="445"/>
      <c r="Q79" s="448"/>
      <c r="R79" s="448"/>
      <c r="S79" s="1"/>
      <c r="T79" s="1"/>
      <c r="U79" s="447"/>
      <c r="V79" s="445"/>
      <c r="W79" s="496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W79" s="164" t="str">
        <f t="shared" si="8"/>
        <v/>
      </c>
      <c r="AX79" s="165" t="str">
        <f>IF(F79="","",VLOOKUP(F79,'MNB árfolyam'!A:B,2,0))</f>
        <v/>
      </c>
      <c r="AY79" s="166" t="str">
        <f t="shared" si="9"/>
        <v/>
      </c>
      <c r="AZ79" s="167" t="str">
        <f t="shared" si="10"/>
        <v/>
      </c>
      <c r="BA79" s="168" t="str">
        <f t="shared" si="11"/>
        <v/>
      </c>
      <c r="BB79" s="165" t="str">
        <f>IF(M79="","",VLOOKUP(M79,'MNB árfolyam'!A:B,2,0))</f>
        <v/>
      </c>
      <c r="BC79" s="165" t="str">
        <f t="shared" si="12"/>
        <v/>
      </c>
      <c r="BD79" s="169" t="str">
        <f t="shared" si="13"/>
        <v/>
      </c>
      <c r="BE79" s="168" t="str">
        <f t="shared" si="14"/>
        <v/>
      </c>
      <c r="BF79" s="169" t="str">
        <f>IF(T79="","",VLOOKUP(T79,'MNB árfolyam'!A:B,2,0))</f>
        <v/>
      </c>
      <c r="BG79" s="169" t="str">
        <f t="shared" si="15"/>
        <v/>
      </c>
      <c r="BH79" s="169" t="str">
        <f t="shared" si="16"/>
        <v/>
      </c>
      <c r="BI79" s="169" t="str">
        <f t="shared" si="17"/>
        <v/>
      </c>
      <c r="BJ79" s="165" t="str">
        <f t="shared" si="18"/>
        <v/>
      </c>
      <c r="BK79" s="165" t="str">
        <f t="shared" si="19"/>
        <v/>
      </c>
      <c r="BL79" s="165" t="str">
        <f t="shared" si="20"/>
        <v/>
      </c>
      <c r="BM79" s="165" t="str">
        <f t="shared" si="21"/>
        <v/>
      </c>
      <c r="BN79" s="165" t="str">
        <f t="shared" si="22"/>
        <v/>
      </c>
      <c r="BO79" s="165" t="str">
        <f t="shared" si="23"/>
        <v/>
      </c>
      <c r="BP79" s="165" t="str">
        <f t="shared" si="24"/>
        <v/>
      </c>
      <c r="BQ79" s="165" t="str">
        <f t="shared" si="25"/>
        <v/>
      </c>
    </row>
    <row r="80" spans="1:69" s="32" customFormat="1" ht="15.75" thickBot="1" x14ac:dyDescent="0.3">
      <c r="A80" s="450"/>
      <c r="B80" s="451"/>
      <c r="C80" s="452"/>
      <c r="D80" s="452"/>
      <c r="E80" s="7"/>
      <c r="F80" s="7"/>
      <c r="G80" s="451"/>
      <c r="H80" s="453"/>
      <c r="I80" s="453"/>
      <c r="J80" s="452"/>
      <c r="K80" s="452"/>
      <c r="L80" s="7"/>
      <c r="M80" s="7"/>
      <c r="N80" s="451"/>
      <c r="O80" s="497"/>
      <c r="P80" s="497"/>
      <c r="Q80" s="452"/>
      <c r="R80" s="452"/>
      <c r="S80" s="7"/>
      <c r="T80" s="7"/>
      <c r="U80" s="451"/>
      <c r="V80" s="497"/>
      <c r="W80" s="498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W80" s="164" t="str">
        <f t="shared" si="8"/>
        <v/>
      </c>
      <c r="AX80" s="165" t="str">
        <f>IF(F80="","",VLOOKUP(F80,'MNB árfolyam'!A:B,2,0))</f>
        <v/>
      </c>
      <c r="AY80" s="166" t="str">
        <f t="shared" si="9"/>
        <v/>
      </c>
      <c r="AZ80" s="167" t="str">
        <f t="shared" si="10"/>
        <v/>
      </c>
      <c r="BA80" s="168" t="str">
        <f t="shared" si="11"/>
        <v/>
      </c>
      <c r="BB80" s="165" t="str">
        <f>IF(M80="","",VLOOKUP(M80,'MNB árfolyam'!A:B,2,0))</f>
        <v/>
      </c>
      <c r="BC80" s="165" t="str">
        <f t="shared" si="12"/>
        <v/>
      </c>
      <c r="BD80" s="169" t="str">
        <f t="shared" si="13"/>
        <v/>
      </c>
      <c r="BE80" s="168" t="str">
        <f t="shared" si="14"/>
        <v/>
      </c>
      <c r="BF80" s="169" t="str">
        <f>IF(T80="","",VLOOKUP(T80,'MNB árfolyam'!A:B,2,0))</f>
        <v/>
      </c>
      <c r="BG80" s="169" t="str">
        <f t="shared" si="15"/>
        <v/>
      </c>
      <c r="BH80" s="169" t="str">
        <f t="shared" si="16"/>
        <v/>
      </c>
      <c r="BI80" s="169" t="str">
        <f t="shared" si="17"/>
        <v/>
      </c>
      <c r="BJ80" s="165" t="str">
        <f t="shared" si="18"/>
        <v/>
      </c>
      <c r="BK80" s="165" t="str">
        <f t="shared" si="19"/>
        <v/>
      </c>
      <c r="BL80" s="165" t="str">
        <f t="shared" si="20"/>
        <v/>
      </c>
      <c r="BM80" s="165" t="str">
        <f t="shared" si="21"/>
        <v/>
      </c>
      <c r="BN80" s="165" t="str">
        <f t="shared" si="22"/>
        <v/>
      </c>
      <c r="BO80" s="165" t="str">
        <f t="shared" si="23"/>
        <v/>
      </c>
      <c r="BP80" s="165" t="str">
        <f t="shared" si="24"/>
        <v/>
      </c>
      <c r="BQ80" s="165" t="str">
        <f t="shared" si="25"/>
        <v/>
      </c>
    </row>
    <row r="81" spans="1:34" s="32" customFormat="1" x14ac:dyDescent="0.25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</row>
  </sheetData>
  <sheetProtection algorithmName="SHA-512" hashValue="RJIbr/QFFSSPtkRkXkmlsZ94cuVw9NHWlS1qjZA5qV3MWvsOlG8h8Ex95yUSRJLl1Gw3vFqoYQ/h77xLMfz3Mw==" saltValue="RRp8gji8mHc/wNpLJTuBFw==" spinCount="100000" sheet="1" formatColumns="0" formatRows="0"/>
  <mergeCells count="11">
    <mergeCell ref="A1:D1"/>
    <mergeCell ref="A7:W7"/>
    <mergeCell ref="A11:F11"/>
    <mergeCell ref="A18:F19"/>
    <mergeCell ref="A21:W21"/>
    <mergeCell ref="A12:F12"/>
    <mergeCell ref="A23:F23"/>
    <mergeCell ref="A52:W52"/>
    <mergeCell ref="A53:H53"/>
    <mergeCell ref="A54:F54"/>
    <mergeCell ref="A22:H22"/>
  </mergeCells>
  <dataValidations count="17">
    <dataValidation type="whole" allowBlank="1" showInputMessage="1" showErrorMessage="1" errorTitle="Figyelmeztetés" error="Kérjük az adatokat forintban tüntesse fel, ügyeljen a szóközök nélküli kitöltésre!" sqref="K26:L50" xr:uid="{2BF00408-0B2B-4668-BF13-E785C5EBCD03}">
      <formula1>0</formula1>
      <formula2>9.99999999999999E+41</formula2>
    </dataValidation>
    <dataValidation type="whole" allowBlank="1" showInputMessage="1" showErrorMessage="1" errorTitle="Figyelmeztetés" error="Kérjük az adatokat forintban tüntesse fel, ügyeljen a szóközök nélküli kitöltésre!" sqref="F26:G50" xr:uid="{A5D6EA53-7F11-4EB3-B22C-389B84964F69}">
      <formula1>0</formula1>
      <formula2>9.99999999999999E+43</formula2>
    </dataValidation>
    <dataValidation type="whole" allowBlank="1" showInputMessage="1" showErrorMessage="1" errorTitle="Figyelmeztetés" error="Kérjük az adatokat forintban tüntesse fel, ügyeljen a szóközök nélküli kitöltésre!" sqref="H56:I80" xr:uid="{1CE4B0CB-5D30-4138-ABC7-2A0A35135727}">
      <formula1>0</formula1>
      <formula2>9.99999999999999E+37</formula2>
    </dataValidation>
    <dataValidation type="date" allowBlank="1" showInputMessage="1" showErrorMessage="1" sqref="B20:C20" xr:uid="{F431711F-E50C-4D8A-A5CB-CBCE8603D83F}">
      <formula1>43831</formula1>
      <formula2>46022</formula2>
    </dataValidation>
    <dataValidation type="date" allowBlank="1" showInputMessage="1" showErrorMessage="1" errorTitle="Hibás kitöltési formátum!" error="Kérjük, dátum formátumot használjon: éééé.hh.nn." sqref="B14:C16" xr:uid="{8D85C746-9016-4B09-8139-E8BBE8A49BDC}">
      <formula1>36526</formula1>
      <formula2>54789</formula2>
    </dataValidation>
    <dataValidation type="decimal" allowBlank="1" showInputMessage="1" showErrorMessage="1" error="Kérjük a létszámadatot szám formátumban adja meg, például 2,54." sqref="D14:D16" xr:uid="{E2E2AB55-B246-4E34-AF9B-0877A5A9A567}">
      <formula1>0</formula1>
      <formula2>1E+41</formula2>
    </dataValidation>
    <dataValidation type="date" allowBlank="1" showInputMessage="1" showErrorMessage="1" errorTitle="Figyelmeztetés" error="Kérjük, dátum formátumot használjon: éééé.hh.nn." sqref="C26:D50 H26:H50 S56:T80" xr:uid="{10715ABD-9AF8-4D8E-BB59-71B5053F26C8}">
      <formula1>36526</formula1>
      <formula2>54789</formula2>
    </dataValidation>
    <dataValidation type="date" allowBlank="1" showInputMessage="1" showErrorMessage="1" errorTitle="Figyelmeztetés" error="Kérjük, dátum formátumot használjon: éééé.hh.nn." sqref="I26:I50 M26:N50 E56:F80 L56:M80" xr:uid="{4E071290-53EA-4F06-97BA-51081BECC9AF}">
      <formula1>36526</formula1>
      <formula2>55153</formula2>
    </dataValidation>
    <dataValidation type="decimal" allowBlank="1" showInputMessage="1" showErrorMessage="1" errorTitle="Figyelmeztetés" error="Kérjük a létszámadatot szám formátumban adja meg, például 2,54." sqref="E26:E50" xr:uid="{BB74BFC9-B9DA-48CA-94BC-ED022328E0C8}">
      <formula1>0</formula1>
      <formula2>1E+38</formula2>
    </dataValidation>
    <dataValidation type="decimal" allowBlank="1" showInputMessage="1" showErrorMessage="1" errorTitle="Figyelmeztetés" error="Kérjük a létszámadatot szám formátumban adja meg, például 2,54." sqref="J26:J50 O26:O50" xr:uid="{7ABE6BFF-98F1-4C34-8304-49A8D97AAB84}">
      <formula1>0</formula1>
      <formula2>1E+22</formula2>
    </dataValidation>
    <dataValidation type="decimal" allowBlank="1" showInputMessage="1" showErrorMessage="1" errorTitle="Figyelmeztetés" error="Kérjük a létszámadatot szám formátumban adja meg, például 2,54." sqref="G56:G80" xr:uid="{4D962158-4D9B-4A49-8BB0-422EFFE94BAD}">
      <formula1>0</formula1>
      <formula2>10000000000000000000</formula2>
    </dataValidation>
    <dataValidation type="decimal" allowBlank="1" showInputMessage="1" showErrorMessage="1" errorTitle="Figyelmeztetés" error="Kérjük a létszámadatot szám formátumban adja meg, például 2,54." sqref="N56:N80" xr:uid="{690C6E7E-8A9F-4D5C-96BF-EE442A2C82C7}">
      <formula1>0</formula1>
      <formula2>1000000000000000</formula2>
    </dataValidation>
    <dataValidation type="decimal" allowBlank="1" showInputMessage="1" showErrorMessage="1" errorTitle="Figyelmeztetés" error="Kérjük a létszámadatot szám formátumban adja meg, például 2,54." sqref="U56:U80" xr:uid="{0F488ED6-E277-499E-B94D-893484D3E474}">
      <formula1>0</formula1>
      <formula2>100000000000000000000</formula2>
    </dataValidation>
    <dataValidation type="whole" allowBlank="1" showInputMessage="1" showErrorMessage="1" errorTitle="Figyelmeztetés" error="Kérjük az adatokat forintban tüntesse fel, ügyeljen a szóközök nélküli kitöltésre!" sqref="E14:F16 P26:Q50" xr:uid="{1177558A-5614-4452-9B11-2BDEA2B6097D}">
      <formula1>0</formula1>
      <formula2>9.99999999999999E+38</formula2>
    </dataValidation>
    <dataValidation type="whole" allowBlank="1" showInputMessage="1" showErrorMessage="1" errorTitle="Figyelmeztetés" error="Kérjük az adatokat forintban tüntesse fel, ügyeljen a szóközök nélküli kitöltésre!" sqref="O56:P80" xr:uid="{8BF4CA79-5A23-4561-96FF-E77DECF45D70}">
      <formula1>0</formula1>
      <formula2>9.99999999999999E+33</formula2>
    </dataValidation>
    <dataValidation type="whole" allowBlank="1" showInputMessage="1" showErrorMessage="1" errorTitle="Figyelmeztetés" error="Kérjük az adatokat forintban tüntesse fel, ügyeljen a szóközök nélküli kitöltésre!" sqref="V56:W80" xr:uid="{F374F9D6-2FF8-4BB8-89EB-4F675CD17D46}">
      <formula1>0</formula1>
      <formula2>9.99999999999999E+34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Q56:R80 C56:D80 J56:K80" xr:uid="{C0E80201-5B5B-4152-AE73-F5AA06F7A4CE}">
      <formula1>0</formula1>
      <formula2>0.5</formula2>
    </dataValidation>
  </dataValidations>
  <hyperlinks>
    <hyperlink ref="F1" location="PÁLYÁZÓ!A1" display="VISSZA A PÁLYÁZÓ FÜLRE" xr:uid="{B3882DE3-4F0E-4E94-B640-D86BA15E82BE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244B-551E-48B3-8320-6CE44E7F587D}">
  <sheetPr codeName="Munka15">
    <tabColor theme="6" tint="-0.499984740745262"/>
  </sheetPr>
  <dimension ref="A1:BQ81"/>
  <sheetViews>
    <sheetView zoomScale="90" zoomScaleNormal="90" workbookViewId="0">
      <selection activeCell="E2" sqref="E2"/>
    </sheetView>
  </sheetViews>
  <sheetFormatPr defaultColWidth="0" defaultRowHeight="15" zeroHeight="1" x14ac:dyDescent="0.25"/>
  <cols>
    <col min="1" max="1" width="44.28515625" style="161" customWidth="1"/>
    <col min="2" max="2" width="36.5703125" style="161" customWidth="1"/>
    <col min="3" max="3" width="34.7109375" style="161" customWidth="1"/>
    <col min="4" max="4" width="29" style="161" customWidth="1"/>
    <col min="5" max="5" width="30" style="161" customWidth="1"/>
    <col min="6" max="6" width="33.85546875" style="161" customWidth="1"/>
    <col min="7" max="7" width="29" style="161" customWidth="1"/>
    <col min="8" max="8" width="39.140625" style="161" customWidth="1"/>
    <col min="9" max="9" width="33" style="161" customWidth="1"/>
    <col min="10" max="10" width="28" style="161" customWidth="1"/>
    <col min="11" max="11" width="25.5703125" style="161" customWidth="1"/>
    <col min="12" max="12" width="40.28515625" style="161" customWidth="1"/>
    <col min="13" max="13" width="33.85546875" style="161" customWidth="1"/>
    <col min="14" max="14" width="33.7109375" style="161" customWidth="1"/>
    <col min="15" max="15" width="30" style="161" customWidth="1"/>
    <col min="16" max="18" width="25.5703125" style="161" customWidth="1"/>
    <col min="19" max="19" width="30.140625" style="161" customWidth="1"/>
    <col min="20" max="20" width="30.5703125" style="161" customWidth="1"/>
    <col min="21" max="21" width="28.85546875" style="161" customWidth="1"/>
    <col min="22" max="23" width="25.5703125" style="161" customWidth="1"/>
    <col min="24" max="48" width="9.140625" style="161" hidden="1" customWidth="1"/>
    <col min="49" max="60" width="25.5703125" style="161" hidden="1" customWidth="1"/>
    <col min="61" max="61" width="39.42578125" style="161" hidden="1" customWidth="1"/>
    <col min="62" max="62" width="31.5703125" style="161" hidden="1" customWidth="1"/>
    <col min="63" max="66" width="25.5703125" style="161" hidden="1" customWidth="1"/>
    <col min="67" max="67" width="33.140625" style="161" hidden="1" customWidth="1"/>
    <col min="68" max="68" width="27.28515625" style="161" hidden="1" customWidth="1"/>
    <col min="69" max="69" width="27.7109375" style="161" hidden="1" customWidth="1"/>
    <col min="70" max="16384" width="9.140625" style="161" hidden="1"/>
  </cols>
  <sheetData>
    <row r="1" spans="1:52" s="32" customFormat="1" ht="27" customHeight="1" thickBot="1" x14ac:dyDescent="0.3">
      <c r="A1" s="666" t="s">
        <v>104</v>
      </c>
      <c r="B1" s="667"/>
      <c r="C1" s="667"/>
      <c r="D1" s="668"/>
      <c r="E1" s="192"/>
      <c r="F1" s="731" t="s">
        <v>283</v>
      </c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</row>
    <row r="2" spans="1:52" s="32" customFormat="1" ht="30.75" thickBot="1" x14ac:dyDescent="0.3">
      <c r="A2" s="324"/>
      <c r="B2" s="325" t="s">
        <v>4</v>
      </c>
      <c r="C2" s="326" t="s">
        <v>8</v>
      </c>
      <c r="D2" s="327" t="s">
        <v>9</v>
      </c>
      <c r="E2" s="192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</row>
    <row r="3" spans="1:52" s="32" customFormat="1" x14ac:dyDescent="0.25">
      <c r="A3" s="136" t="s">
        <v>10</v>
      </c>
      <c r="B3" s="334">
        <f>D14+E24+BI54</f>
        <v>0</v>
      </c>
      <c r="C3" s="58">
        <f>AX14+AX24+BJ54</f>
        <v>0</v>
      </c>
      <c r="D3" s="59">
        <f>AY14+AY24+BK54</f>
        <v>0</v>
      </c>
      <c r="E3" s="192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</row>
    <row r="4" spans="1:52" s="32" customFormat="1" x14ac:dyDescent="0.25">
      <c r="A4" s="137" t="s">
        <v>11</v>
      </c>
      <c r="B4" s="334">
        <f>D15+J24+BL54</f>
        <v>0</v>
      </c>
      <c r="C4" s="58">
        <f>AX15+BA24+BM54</f>
        <v>0</v>
      </c>
      <c r="D4" s="59">
        <f>AY15+BB24+BN54</f>
        <v>0</v>
      </c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</row>
    <row r="5" spans="1:52" s="32" customFormat="1" ht="15.75" thickBot="1" x14ac:dyDescent="0.3">
      <c r="A5" s="141" t="s">
        <v>12</v>
      </c>
      <c r="B5" s="335">
        <f>D16+O24+BO54</f>
        <v>0</v>
      </c>
      <c r="C5" s="60">
        <f>AX16+BD24+BP54</f>
        <v>0</v>
      </c>
      <c r="D5" s="61">
        <f>AY16+BE24+BQ54</f>
        <v>0</v>
      </c>
      <c r="E5" s="192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</row>
    <row r="6" spans="1:52" s="32" customFormat="1" x14ac:dyDescent="0.25">
      <c r="A6" s="191"/>
      <c r="B6" s="193"/>
      <c r="C6" s="192"/>
      <c r="D6" s="192"/>
      <c r="E6" s="192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</row>
    <row r="7" spans="1:52" s="32" customFormat="1" ht="20.100000000000001" customHeight="1" thickBot="1" x14ac:dyDescent="0.3">
      <c r="A7" s="684" t="s">
        <v>250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</row>
    <row r="8" spans="1:52" s="32" customFormat="1" ht="69" customHeight="1" x14ac:dyDescent="0.25">
      <c r="A8" s="332" t="s">
        <v>218</v>
      </c>
      <c r="B8" s="330">
        <f>PÁLYÁZÓ!B91</f>
        <v>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</row>
    <row r="9" spans="1:52" s="32" customFormat="1" ht="54.75" customHeight="1" thickBot="1" x14ac:dyDescent="0.3">
      <c r="A9" s="333" t="s">
        <v>219</v>
      </c>
      <c r="B9" s="331">
        <f>PÁLYÁZÓ!C91</f>
        <v>0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</row>
    <row r="10" spans="1:52" s="32" customFormat="1" ht="15" customHeight="1" thickBot="1" x14ac:dyDescent="0.3">
      <c r="A10" s="242"/>
      <c r="B10" s="221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</row>
    <row r="11" spans="1:52" s="32" customFormat="1" ht="360" customHeight="1" thickBot="1" x14ac:dyDescent="0.3">
      <c r="A11" s="669" t="s">
        <v>254</v>
      </c>
      <c r="B11" s="670"/>
      <c r="C11" s="670"/>
      <c r="D11" s="670"/>
      <c r="E11" s="670"/>
      <c r="F11" s="671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W11" s="161"/>
      <c r="AX11" s="161"/>
      <c r="AY11" s="161"/>
      <c r="AZ11" s="161"/>
    </row>
    <row r="12" spans="1:52" s="32" customFormat="1" ht="20.100000000000001" customHeight="1" thickBot="1" x14ac:dyDescent="0.3">
      <c r="A12" s="687" t="str">
        <f>IF(PÁLYÁZÓ!D16&lt;&gt;"","A pályázó vállalkozás három üzleti évre adta meg az adatokat, ezért a kapcsolódó vállalkozás esetén is három évre kérünk adatot, ha a vállalkozás működött ebben az időtartamban.",IF(PÁLYÁZÓ!D15&lt;&gt;"","A pályázó vállalkozás két üzleti évre adta meg az adatokat, ezért a kapcsolódó vállalkozás esetén is két évre kérünk adatot, ha a vállalkozás működött ebben az időtartamban.",IF(PÁLYÁZÓ!D14&lt;&gt;"","A pályázó vállalkozás egy üzleti évre adta meg az adatokat, ezért a kapcsolódó vállalkozás esetén is egy évre kérünk adatot, ha a vállalkozás működött ebben az időtartamban.","")))</f>
        <v/>
      </c>
      <c r="B12" s="688"/>
      <c r="C12" s="688"/>
      <c r="D12" s="688"/>
      <c r="E12" s="688"/>
      <c r="F12" s="68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W12" s="161"/>
      <c r="AX12" s="161"/>
      <c r="AY12" s="161"/>
      <c r="AZ12" s="161"/>
    </row>
    <row r="13" spans="1:52" s="32" customFormat="1" ht="30.75" thickBot="1" x14ac:dyDescent="0.3">
      <c r="A13" s="318"/>
      <c r="B13" s="229" t="s">
        <v>2</v>
      </c>
      <c r="C13" s="296" t="s">
        <v>3</v>
      </c>
      <c r="D13" s="230" t="s">
        <v>4</v>
      </c>
      <c r="E13" s="296" t="s">
        <v>5</v>
      </c>
      <c r="F13" s="297" t="s">
        <v>6</v>
      </c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W13" s="101" t="s">
        <v>7</v>
      </c>
      <c r="AX13" s="102" t="s">
        <v>8</v>
      </c>
      <c r="AY13" s="103" t="s">
        <v>9</v>
      </c>
      <c r="AZ13" s="161"/>
    </row>
    <row r="14" spans="1:52" s="32" customFormat="1" x14ac:dyDescent="0.25">
      <c r="A14" s="226" t="s">
        <v>10</v>
      </c>
      <c r="B14" s="65"/>
      <c r="C14" s="64"/>
      <c r="D14" s="315"/>
      <c r="E14" s="316"/>
      <c r="F14" s="317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W14" s="187" t="str">
        <f>IF(C14="","",VLOOKUP(C14,'MNB árfolyam'!A:B,2,0))</f>
        <v/>
      </c>
      <c r="AX14" s="188">
        <f>IFERROR(ROUND(E14/AW14,0),0)</f>
        <v>0</v>
      </c>
      <c r="AY14" s="188">
        <f>IFERROR(ROUND(F14/AW14,0),0)</f>
        <v>0</v>
      </c>
      <c r="AZ14" s="161"/>
    </row>
    <row r="15" spans="1:52" s="32" customFormat="1" x14ac:dyDescent="0.25">
      <c r="A15" s="227" t="s">
        <v>11</v>
      </c>
      <c r="B15" s="66"/>
      <c r="C15" s="1"/>
      <c r="D15" s="2"/>
      <c r="E15" s="3"/>
      <c r="F15" s="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W15" s="187" t="str">
        <f>IF(C15="","",VLOOKUP(C15,'MNB árfolyam'!A:B,2,0))</f>
        <v/>
      </c>
      <c r="AX15" s="188">
        <f>IFERROR(ROUND(E15/AW15,0),0)</f>
        <v>0</v>
      </c>
      <c r="AY15" s="188">
        <f>IFERROR(ROUND(F15/AW15,0),0)</f>
        <v>0</v>
      </c>
      <c r="AZ15" s="161"/>
    </row>
    <row r="16" spans="1:52" s="32" customFormat="1" ht="15.75" thickBot="1" x14ac:dyDescent="0.3">
      <c r="A16" s="228" t="s">
        <v>12</v>
      </c>
      <c r="B16" s="67"/>
      <c r="C16" s="7"/>
      <c r="D16" s="10"/>
      <c r="E16" s="11"/>
      <c r="F16" s="12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W16" s="187" t="str">
        <f>IF(C16="","",VLOOKUP(C16,'MNB árfolyam'!A:B,2,0))</f>
        <v/>
      </c>
      <c r="AX16" s="188">
        <f>IFERROR(ROUND(E16/AW16,0),0)</f>
        <v>0</v>
      </c>
      <c r="AY16" s="188">
        <f>IFERROR(ROUND(F16/AW16,0),0)</f>
        <v>0</v>
      </c>
      <c r="AZ16" s="161"/>
    </row>
    <row r="17" spans="1:58" s="32" customFormat="1" ht="15" customHeight="1" thickBot="1" x14ac:dyDescent="0.3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W17" s="161"/>
      <c r="AX17" s="161"/>
      <c r="AY17" s="161"/>
      <c r="AZ17" s="161"/>
    </row>
    <row r="18" spans="1:58" s="32" customFormat="1" ht="15" customHeight="1" x14ac:dyDescent="0.25">
      <c r="A18" s="672" t="s">
        <v>192</v>
      </c>
      <c r="B18" s="673"/>
      <c r="C18" s="673"/>
      <c r="D18" s="673"/>
      <c r="E18" s="673"/>
      <c r="F18" s="674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W18" s="161"/>
      <c r="AX18" s="161"/>
      <c r="AY18" s="161"/>
      <c r="AZ18" s="161"/>
    </row>
    <row r="19" spans="1:58" s="32" customFormat="1" ht="31.5" customHeight="1" thickBot="1" x14ac:dyDescent="0.3">
      <c r="A19" s="675"/>
      <c r="B19" s="676"/>
      <c r="C19" s="676"/>
      <c r="D19" s="676"/>
      <c r="E19" s="676"/>
      <c r="F19" s="677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W19" s="161"/>
      <c r="AX19" s="161"/>
      <c r="AY19" s="161"/>
      <c r="AZ19" s="161"/>
    </row>
    <row r="20" spans="1:58" s="32" customFormat="1" ht="15" customHeight="1" x14ac:dyDescent="0.25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W20" s="161"/>
      <c r="AX20" s="161"/>
      <c r="AY20" s="161"/>
      <c r="AZ20" s="161"/>
    </row>
    <row r="21" spans="1:58" s="340" customFormat="1" ht="20.100000000000001" customHeight="1" thickBot="1" x14ac:dyDescent="0.3">
      <c r="A21" s="686" t="str">
        <f>CONCATENATE("II. BLOKK: ",B8," ","KAPCSOLÓDÓ VÁLLALKOZÁSAI:")</f>
        <v>II. BLOKK: 0 KAPCSOLÓDÓ VÁLLALKOZÁSAI: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338"/>
      <c r="Y21" s="339"/>
      <c r="Z21" s="339"/>
      <c r="AA21" s="338"/>
      <c r="AB21" s="338"/>
      <c r="AC21" s="338"/>
      <c r="AD21" s="338"/>
      <c r="AE21" s="338"/>
      <c r="AF21" s="338"/>
      <c r="AG21" s="338"/>
      <c r="AH21" s="338"/>
      <c r="AW21" s="341"/>
      <c r="AX21" s="341"/>
      <c r="AY21" s="341"/>
      <c r="AZ21" s="341"/>
    </row>
    <row r="22" spans="1:58" s="37" customFormat="1" ht="324.75" customHeight="1" thickBot="1" x14ac:dyDescent="0.3">
      <c r="A22" s="678" t="s">
        <v>255</v>
      </c>
      <c r="B22" s="679"/>
      <c r="C22" s="679"/>
      <c r="D22" s="679"/>
      <c r="E22" s="679"/>
      <c r="F22" s="679"/>
      <c r="G22" s="679"/>
      <c r="H22" s="680"/>
      <c r="I22" s="311"/>
      <c r="J22" s="311"/>
      <c r="K22" s="311"/>
      <c r="L22" s="311"/>
      <c r="M22" s="311"/>
      <c r="N22" s="311"/>
      <c r="O22" s="311"/>
      <c r="P22" s="311"/>
      <c r="Q22" s="311"/>
      <c r="R22" s="310"/>
      <c r="S22" s="249"/>
      <c r="T22" s="249"/>
      <c r="U22" s="310"/>
      <c r="V22" s="249"/>
      <c r="W22" s="249"/>
      <c r="X22" s="182"/>
      <c r="Y22" s="183"/>
      <c r="Z22" s="183"/>
      <c r="AA22" s="182"/>
      <c r="AB22" s="182"/>
      <c r="AC22" s="182"/>
      <c r="AD22" s="182"/>
      <c r="AE22" s="182"/>
      <c r="AF22" s="182"/>
      <c r="AG22" s="182"/>
      <c r="AH22" s="182"/>
      <c r="AW22" s="39"/>
      <c r="AX22" s="39"/>
      <c r="AY22" s="39"/>
      <c r="AZ22" s="39"/>
      <c r="BA22" s="39"/>
      <c r="BB22" s="39"/>
      <c r="BC22" s="39"/>
      <c r="BD22" s="39"/>
      <c r="BE22" s="39"/>
      <c r="BF22" s="39"/>
    </row>
    <row r="23" spans="1:58" s="37" customFormat="1" ht="20.100000000000001" customHeight="1" thickBot="1" x14ac:dyDescent="0.3">
      <c r="A23" s="681" t="str">
        <f>A12</f>
        <v/>
      </c>
      <c r="B23" s="682"/>
      <c r="C23" s="682"/>
      <c r="D23" s="682"/>
      <c r="E23" s="682"/>
      <c r="F23" s="683"/>
      <c r="G23" s="312"/>
      <c r="H23" s="312"/>
      <c r="I23" s="311"/>
      <c r="J23" s="311"/>
      <c r="K23" s="311"/>
      <c r="L23" s="311"/>
      <c r="M23" s="311"/>
      <c r="N23" s="311"/>
      <c r="O23" s="311"/>
      <c r="P23" s="311"/>
      <c r="Q23" s="311"/>
      <c r="R23" s="310"/>
      <c r="S23" s="249"/>
      <c r="T23" s="249"/>
      <c r="U23" s="310"/>
      <c r="V23" s="249"/>
      <c r="W23" s="249"/>
      <c r="X23" s="182"/>
      <c r="Y23" s="183"/>
      <c r="Z23" s="183"/>
      <c r="AA23" s="182"/>
      <c r="AB23" s="182"/>
      <c r="AC23" s="182"/>
      <c r="AD23" s="182"/>
      <c r="AE23" s="182"/>
      <c r="AF23" s="182"/>
      <c r="AG23" s="182"/>
      <c r="AH23" s="182"/>
      <c r="AW23" s="39"/>
      <c r="AX23" s="39"/>
      <c r="AY23" s="39"/>
      <c r="AZ23" s="39"/>
      <c r="BA23" s="39"/>
      <c r="BB23" s="39"/>
      <c r="BC23" s="39"/>
      <c r="BD23" s="39"/>
      <c r="BE23" s="39"/>
      <c r="BF23" s="39"/>
    </row>
    <row r="24" spans="1:58" s="37" customFormat="1" ht="15" customHeight="1" thickBot="1" x14ac:dyDescent="0.3">
      <c r="A24" s="347"/>
      <c r="B24" s="347"/>
      <c r="C24" s="347"/>
      <c r="D24" s="347"/>
      <c r="E24" s="40">
        <f>SUM(E26:E50)</f>
        <v>0</v>
      </c>
      <c r="F24" s="40"/>
      <c r="G24" s="249"/>
      <c r="H24" s="249"/>
      <c r="I24" s="310"/>
      <c r="J24" s="40">
        <f>SUM(J26:J50)</f>
        <v>0</v>
      </c>
      <c r="K24" s="249"/>
      <c r="L24" s="249"/>
      <c r="M24" s="310"/>
      <c r="N24" s="249"/>
      <c r="O24" s="40">
        <f>SUM(O26:O50)</f>
        <v>0</v>
      </c>
      <c r="P24" s="249"/>
      <c r="Q24" s="310"/>
      <c r="R24" s="310"/>
      <c r="S24" s="249"/>
      <c r="T24" s="249"/>
      <c r="U24" s="310"/>
      <c r="V24" s="249"/>
      <c r="W24" s="249"/>
      <c r="X24" s="182"/>
      <c r="Y24" s="183"/>
      <c r="Z24" s="183"/>
      <c r="AA24" s="182"/>
      <c r="AB24" s="182"/>
      <c r="AC24" s="182"/>
      <c r="AD24" s="182"/>
      <c r="AE24" s="182"/>
      <c r="AF24" s="182"/>
      <c r="AG24" s="182"/>
      <c r="AH24" s="182"/>
      <c r="AW24" s="39"/>
      <c r="AX24" s="38">
        <f>SUM(AX26:AX50)</f>
        <v>0</v>
      </c>
      <c r="AY24" s="38">
        <f t="shared" ref="AY24:BE24" si="0">SUM(AY26:AY50)</f>
        <v>0</v>
      </c>
      <c r="AZ24" s="38"/>
      <c r="BA24" s="38">
        <f t="shared" si="0"/>
        <v>0</v>
      </c>
      <c r="BB24" s="38">
        <f t="shared" si="0"/>
        <v>0</v>
      </c>
      <c r="BC24" s="38"/>
      <c r="BD24" s="38">
        <f t="shared" si="0"/>
        <v>0</v>
      </c>
      <c r="BE24" s="38">
        <f t="shared" si="0"/>
        <v>0</v>
      </c>
      <c r="BF24" s="39"/>
    </row>
    <row r="25" spans="1:58" s="37" customFormat="1" ht="54.75" customHeight="1" thickBot="1" x14ac:dyDescent="0.3">
      <c r="A25" s="502" t="str">
        <f>CONCATENATE(B8," ","Kapcsolódó vállalkozásának neve")</f>
        <v>0 Kapcsolódó vállalkozásának neve</v>
      </c>
      <c r="B25" s="503" t="s">
        <v>20</v>
      </c>
      <c r="C25" s="504" t="s">
        <v>115</v>
      </c>
      <c r="D25" s="504" t="s">
        <v>114</v>
      </c>
      <c r="E25" s="504" t="s">
        <v>116</v>
      </c>
      <c r="F25" s="504" t="s">
        <v>128</v>
      </c>
      <c r="G25" s="504" t="s">
        <v>117</v>
      </c>
      <c r="H25" s="504" t="s">
        <v>118</v>
      </c>
      <c r="I25" s="504" t="s">
        <v>119</v>
      </c>
      <c r="J25" s="504" t="s">
        <v>120</v>
      </c>
      <c r="K25" s="504" t="s">
        <v>126</v>
      </c>
      <c r="L25" s="504" t="s">
        <v>121</v>
      </c>
      <c r="M25" s="504" t="s">
        <v>122</v>
      </c>
      <c r="N25" s="504" t="s">
        <v>123</v>
      </c>
      <c r="O25" s="504" t="s">
        <v>124</v>
      </c>
      <c r="P25" s="504" t="s">
        <v>125</v>
      </c>
      <c r="Q25" s="505" t="s">
        <v>127</v>
      </c>
      <c r="R25" s="249"/>
      <c r="S25" s="249"/>
      <c r="T25" s="249"/>
      <c r="U25" s="249"/>
      <c r="V25" s="249"/>
      <c r="W25" s="249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W25" s="170" t="s">
        <v>34</v>
      </c>
      <c r="AX25" s="163" t="s">
        <v>22</v>
      </c>
      <c r="AY25" s="163" t="s">
        <v>23</v>
      </c>
      <c r="AZ25" s="170" t="s">
        <v>37</v>
      </c>
      <c r="BA25" s="163" t="s">
        <v>47</v>
      </c>
      <c r="BB25" s="163" t="s">
        <v>39</v>
      </c>
      <c r="BC25" s="170" t="s">
        <v>40</v>
      </c>
      <c r="BD25" s="163" t="s">
        <v>41</v>
      </c>
      <c r="BE25" s="163" t="s">
        <v>42</v>
      </c>
      <c r="BF25" s="39"/>
    </row>
    <row r="26" spans="1:58" s="37" customFormat="1" x14ac:dyDescent="0.25">
      <c r="A26" s="482"/>
      <c r="B26" s="96"/>
      <c r="C26" s="411"/>
      <c r="D26" s="411"/>
      <c r="E26" s="96"/>
      <c r="F26" s="423"/>
      <c r="G26" s="423"/>
      <c r="H26" s="411"/>
      <c r="I26" s="411"/>
      <c r="J26" s="96"/>
      <c r="K26" s="423"/>
      <c r="L26" s="423"/>
      <c r="M26" s="411"/>
      <c r="N26" s="411"/>
      <c r="O26" s="96"/>
      <c r="P26" s="423"/>
      <c r="Q26" s="424"/>
      <c r="R26" s="249"/>
      <c r="S26" s="249"/>
      <c r="T26" s="249"/>
      <c r="U26" s="249"/>
      <c r="V26" s="249"/>
      <c r="W26" s="249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W26" s="171" t="str">
        <f>IF(D26="","",VLOOKUP(D26,'MNB árfolyam'!A:B,2,0))</f>
        <v/>
      </c>
      <c r="AX26" s="172" t="str">
        <f>IF(ISBLANK(F26),"",ROUND(F26/AW26,0))</f>
        <v/>
      </c>
      <c r="AY26" s="172" t="str">
        <f>IF(ISBLANK(G26),"",ROUND(G26/AW26,0))</f>
        <v/>
      </c>
      <c r="AZ26" s="171" t="str">
        <f>IF(I26="","",VLOOKUP(I26,'MNB árfolyam'!A:B,2,0))</f>
        <v/>
      </c>
      <c r="BA26" s="171" t="str">
        <f>IF(ISBLANK(K26),"",ROUND(K26/AZ26,0))</f>
        <v/>
      </c>
      <c r="BB26" s="171" t="str">
        <f>IF(ISBLANK(L26),"",ROUND(L26/AZ26,0))</f>
        <v/>
      </c>
      <c r="BC26" s="171" t="str">
        <f>IF(N26="","",VLOOKUP(N26,'MNB árfolyam'!A:B,2,0))</f>
        <v/>
      </c>
      <c r="BD26" s="171" t="str">
        <f>IF(ISBLANK(P26),"",ROUND(P26/BC26,0))</f>
        <v/>
      </c>
      <c r="BE26" s="171" t="str">
        <f>IF(ISBLANK(Q26),"",ROUND(Q26/BC26,0))</f>
        <v/>
      </c>
      <c r="BF26" s="39"/>
    </row>
    <row r="27" spans="1:58" s="37" customFormat="1" x14ac:dyDescent="0.25">
      <c r="A27" s="440"/>
      <c r="B27" s="478"/>
      <c r="C27" s="1"/>
      <c r="D27" s="1"/>
      <c r="E27" s="478"/>
      <c r="F27" s="3"/>
      <c r="G27" s="3"/>
      <c r="H27" s="1"/>
      <c r="I27" s="1"/>
      <c r="J27" s="478"/>
      <c r="K27" s="3"/>
      <c r="L27" s="3"/>
      <c r="M27" s="1"/>
      <c r="N27" s="1"/>
      <c r="O27" s="478"/>
      <c r="P27" s="3"/>
      <c r="Q27" s="9"/>
      <c r="R27" s="249"/>
      <c r="S27" s="249"/>
      <c r="T27" s="249"/>
      <c r="U27" s="249"/>
      <c r="V27" s="249"/>
      <c r="W27" s="249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W27" s="171" t="str">
        <f>IF(D27="","",VLOOKUP(D27,'MNB árfolyam'!A:B,2,0))</f>
        <v/>
      </c>
      <c r="AX27" s="172" t="str">
        <f t="shared" ref="AX27:AX50" si="1">IF(ISBLANK(F27),"",ROUND(F27/AW27,0))</f>
        <v/>
      </c>
      <c r="AY27" s="172" t="str">
        <f t="shared" ref="AY27:AY50" si="2">IF(ISBLANK(G27),"",ROUND(G27/AW27,0))</f>
        <v/>
      </c>
      <c r="AZ27" s="171" t="str">
        <f>IF(I27="","",VLOOKUP(I27,'MNB árfolyam'!A:B,2,0))</f>
        <v/>
      </c>
      <c r="BA27" s="171" t="str">
        <f t="shared" ref="BA27:BA50" si="3">IF(ISBLANK(K27),"",ROUND(K27/AZ27,0))</f>
        <v/>
      </c>
      <c r="BB27" s="171" t="str">
        <f t="shared" ref="BB27:BB50" si="4">IF(ISBLANK(L27),"",ROUND(L27/AZ27,0))</f>
        <v/>
      </c>
      <c r="BC27" s="171" t="str">
        <f>IF(N27="","",VLOOKUP(N27,'MNB árfolyam'!A:B,2,0))</f>
        <v/>
      </c>
      <c r="BD27" s="171" t="str">
        <f t="shared" ref="BD27:BD50" si="5">IF(ISBLANK(P27),"",ROUND(P27/BC27,0))</f>
        <v/>
      </c>
      <c r="BE27" s="171" t="str">
        <f t="shared" ref="BE27:BE50" si="6">IF(ISBLANK(Q27),"",ROUND(Q27/BC27,0))</f>
        <v/>
      </c>
      <c r="BF27" s="39"/>
    </row>
    <row r="28" spans="1:58" s="37" customFormat="1" x14ac:dyDescent="0.25">
      <c r="A28" s="440"/>
      <c r="B28" s="478"/>
      <c r="C28" s="1"/>
      <c r="D28" s="1"/>
      <c r="E28" s="478"/>
      <c r="F28" s="3"/>
      <c r="G28" s="3"/>
      <c r="H28" s="1"/>
      <c r="I28" s="1"/>
      <c r="J28" s="478"/>
      <c r="K28" s="3"/>
      <c r="L28" s="3"/>
      <c r="M28" s="1"/>
      <c r="N28" s="1"/>
      <c r="O28" s="478"/>
      <c r="P28" s="3"/>
      <c r="Q28" s="9"/>
      <c r="R28" s="249"/>
      <c r="S28" s="249"/>
      <c r="T28" s="249"/>
      <c r="U28" s="249"/>
      <c r="V28" s="249"/>
      <c r="W28" s="249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W28" s="171" t="str">
        <f>IF(D28="","",VLOOKUP(D28,'MNB árfolyam'!A:B,2,0))</f>
        <v/>
      </c>
      <c r="AX28" s="172" t="str">
        <f t="shared" si="1"/>
        <v/>
      </c>
      <c r="AY28" s="172" t="str">
        <f t="shared" si="2"/>
        <v/>
      </c>
      <c r="AZ28" s="171" t="str">
        <f>IF(I28="","",VLOOKUP(I28,'MNB árfolyam'!A:B,2,0))</f>
        <v/>
      </c>
      <c r="BA28" s="171" t="str">
        <f t="shared" si="3"/>
        <v/>
      </c>
      <c r="BB28" s="171" t="str">
        <f t="shared" si="4"/>
        <v/>
      </c>
      <c r="BC28" s="171" t="str">
        <f>IF(N28="","",VLOOKUP(N28,'MNB árfolyam'!A:B,2,0))</f>
        <v/>
      </c>
      <c r="BD28" s="171" t="str">
        <f t="shared" si="5"/>
        <v/>
      </c>
      <c r="BE28" s="171" t="str">
        <f t="shared" si="6"/>
        <v/>
      </c>
      <c r="BF28" s="39"/>
    </row>
    <row r="29" spans="1:58" s="37" customFormat="1" x14ac:dyDescent="0.25">
      <c r="A29" s="440"/>
      <c r="B29" s="478"/>
      <c r="C29" s="1"/>
      <c r="D29" s="1"/>
      <c r="E29" s="478"/>
      <c r="F29" s="3"/>
      <c r="G29" s="3"/>
      <c r="H29" s="1"/>
      <c r="I29" s="1"/>
      <c r="J29" s="478"/>
      <c r="K29" s="3"/>
      <c r="L29" s="3"/>
      <c r="M29" s="1"/>
      <c r="N29" s="1"/>
      <c r="O29" s="478"/>
      <c r="P29" s="3"/>
      <c r="Q29" s="9"/>
      <c r="R29" s="249"/>
      <c r="S29" s="249"/>
      <c r="T29" s="249"/>
      <c r="U29" s="249"/>
      <c r="V29" s="249"/>
      <c r="W29" s="249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W29" s="171" t="str">
        <f>IF(D29="","",VLOOKUP(D29,'MNB árfolyam'!A:B,2,0))</f>
        <v/>
      </c>
      <c r="AX29" s="172" t="str">
        <f t="shared" si="1"/>
        <v/>
      </c>
      <c r="AY29" s="172" t="str">
        <f t="shared" si="2"/>
        <v/>
      </c>
      <c r="AZ29" s="171" t="str">
        <f>IF(I29="","",VLOOKUP(I29,'MNB árfolyam'!A:B,2,0))</f>
        <v/>
      </c>
      <c r="BA29" s="171" t="str">
        <f t="shared" si="3"/>
        <v/>
      </c>
      <c r="BB29" s="171" t="str">
        <f t="shared" si="4"/>
        <v/>
      </c>
      <c r="BC29" s="171" t="str">
        <f>IF(N29="","",VLOOKUP(N29,'MNB árfolyam'!A:B,2,0))</f>
        <v/>
      </c>
      <c r="BD29" s="171" t="str">
        <f t="shared" si="5"/>
        <v/>
      </c>
      <c r="BE29" s="171" t="str">
        <f t="shared" si="6"/>
        <v/>
      </c>
      <c r="BF29" s="39"/>
    </row>
    <row r="30" spans="1:58" s="37" customFormat="1" x14ac:dyDescent="0.25">
      <c r="A30" s="440"/>
      <c r="B30" s="478"/>
      <c r="C30" s="1"/>
      <c r="D30" s="1"/>
      <c r="E30" s="478"/>
      <c r="F30" s="3"/>
      <c r="G30" s="3"/>
      <c r="H30" s="1"/>
      <c r="I30" s="1"/>
      <c r="J30" s="478"/>
      <c r="K30" s="3"/>
      <c r="L30" s="3"/>
      <c r="M30" s="1"/>
      <c r="N30" s="1"/>
      <c r="O30" s="478"/>
      <c r="P30" s="3"/>
      <c r="Q30" s="9"/>
      <c r="R30" s="249"/>
      <c r="S30" s="249"/>
      <c r="T30" s="249"/>
      <c r="U30" s="249"/>
      <c r="V30" s="249"/>
      <c r="W30" s="249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W30" s="171" t="str">
        <f>IF(D30="","",VLOOKUP(D30,'MNB árfolyam'!A:B,2,0))</f>
        <v/>
      </c>
      <c r="AX30" s="172" t="str">
        <f t="shared" si="1"/>
        <v/>
      </c>
      <c r="AY30" s="172" t="str">
        <f t="shared" si="2"/>
        <v/>
      </c>
      <c r="AZ30" s="171" t="str">
        <f>IF(I30="","",VLOOKUP(I30,'MNB árfolyam'!A:B,2,0))</f>
        <v/>
      </c>
      <c r="BA30" s="171" t="str">
        <f t="shared" si="3"/>
        <v/>
      </c>
      <c r="BB30" s="171" t="str">
        <f t="shared" si="4"/>
        <v/>
      </c>
      <c r="BC30" s="171" t="str">
        <f>IF(N30="","",VLOOKUP(N30,'MNB árfolyam'!A:B,2,0))</f>
        <v/>
      </c>
      <c r="BD30" s="171" t="str">
        <f t="shared" si="5"/>
        <v/>
      </c>
      <c r="BE30" s="171" t="str">
        <f t="shared" si="6"/>
        <v/>
      </c>
      <c r="BF30" s="39"/>
    </row>
    <row r="31" spans="1:58" s="37" customFormat="1" x14ac:dyDescent="0.25">
      <c r="A31" s="440"/>
      <c r="B31" s="478"/>
      <c r="C31" s="1"/>
      <c r="D31" s="1"/>
      <c r="E31" s="478"/>
      <c r="F31" s="3"/>
      <c r="G31" s="3"/>
      <c r="H31" s="1"/>
      <c r="I31" s="1"/>
      <c r="J31" s="478"/>
      <c r="K31" s="3"/>
      <c r="L31" s="3"/>
      <c r="M31" s="1"/>
      <c r="N31" s="1"/>
      <c r="O31" s="478"/>
      <c r="P31" s="3"/>
      <c r="Q31" s="9"/>
      <c r="R31" s="249"/>
      <c r="S31" s="249"/>
      <c r="T31" s="249"/>
      <c r="U31" s="249"/>
      <c r="V31" s="249"/>
      <c r="W31" s="249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W31" s="171" t="str">
        <f>IF(D31="","",VLOOKUP(D31,'MNB árfolyam'!A:B,2,0))</f>
        <v/>
      </c>
      <c r="AX31" s="172" t="str">
        <f t="shared" si="1"/>
        <v/>
      </c>
      <c r="AY31" s="172" t="str">
        <f t="shared" si="2"/>
        <v/>
      </c>
      <c r="AZ31" s="171" t="str">
        <f>IF(I31="","",VLOOKUP(I31,'MNB árfolyam'!A:B,2,0))</f>
        <v/>
      </c>
      <c r="BA31" s="171" t="str">
        <f t="shared" si="3"/>
        <v/>
      </c>
      <c r="BB31" s="171" t="str">
        <f t="shared" si="4"/>
        <v/>
      </c>
      <c r="BC31" s="171" t="str">
        <f>IF(N31="","",VLOOKUP(N31,'MNB árfolyam'!A:B,2,0))</f>
        <v/>
      </c>
      <c r="BD31" s="171" t="str">
        <f t="shared" si="5"/>
        <v/>
      </c>
      <c r="BE31" s="171" t="str">
        <f t="shared" si="6"/>
        <v/>
      </c>
      <c r="BF31" s="39"/>
    </row>
    <row r="32" spans="1:58" s="37" customFormat="1" x14ac:dyDescent="0.25">
      <c r="A32" s="440"/>
      <c r="B32" s="478"/>
      <c r="C32" s="1"/>
      <c r="D32" s="1"/>
      <c r="E32" s="478"/>
      <c r="F32" s="3"/>
      <c r="G32" s="3"/>
      <c r="H32" s="1"/>
      <c r="I32" s="1"/>
      <c r="J32" s="478"/>
      <c r="K32" s="3"/>
      <c r="L32" s="3"/>
      <c r="M32" s="1"/>
      <c r="N32" s="1"/>
      <c r="O32" s="478"/>
      <c r="P32" s="3"/>
      <c r="Q32" s="9"/>
      <c r="R32" s="249"/>
      <c r="S32" s="249"/>
      <c r="T32" s="249"/>
      <c r="U32" s="249"/>
      <c r="V32" s="249"/>
      <c r="W32" s="249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W32" s="171" t="str">
        <f>IF(D32="","",VLOOKUP(D32,'MNB árfolyam'!A:B,2,0))</f>
        <v/>
      </c>
      <c r="AX32" s="172" t="str">
        <f t="shared" si="1"/>
        <v/>
      </c>
      <c r="AY32" s="172" t="str">
        <f t="shared" si="2"/>
        <v/>
      </c>
      <c r="AZ32" s="171" t="str">
        <f>IF(I32="","",VLOOKUP(I32,'MNB árfolyam'!A:B,2,0))</f>
        <v/>
      </c>
      <c r="BA32" s="171" t="str">
        <f t="shared" si="3"/>
        <v/>
      </c>
      <c r="BB32" s="171" t="str">
        <f t="shared" si="4"/>
        <v/>
      </c>
      <c r="BC32" s="171" t="str">
        <f>IF(N32="","",VLOOKUP(N32,'MNB árfolyam'!A:B,2,0))</f>
        <v/>
      </c>
      <c r="BD32" s="171" t="str">
        <f t="shared" si="5"/>
        <v/>
      </c>
      <c r="BE32" s="171" t="str">
        <f t="shared" si="6"/>
        <v/>
      </c>
      <c r="BF32" s="39"/>
    </row>
    <row r="33" spans="1:58" s="37" customFormat="1" x14ac:dyDescent="0.25">
      <c r="A33" s="440"/>
      <c r="B33" s="478"/>
      <c r="C33" s="1"/>
      <c r="D33" s="1"/>
      <c r="E33" s="478"/>
      <c r="F33" s="3"/>
      <c r="G33" s="3"/>
      <c r="H33" s="1"/>
      <c r="I33" s="1"/>
      <c r="J33" s="478"/>
      <c r="K33" s="3"/>
      <c r="L33" s="3"/>
      <c r="M33" s="1"/>
      <c r="N33" s="1"/>
      <c r="O33" s="478"/>
      <c r="P33" s="3"/>
      <c r="Q33" s="9"/>
      <c r="R33" s="249"/>
      <c r="S33" s="249"/>
      <c r="T33" s="249"/>
      <c r="U33" s="249"/>
      <c r="V33" s="249"/>
      <c r="W33" s="249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W33" s="171" t="str">
        <f>IF(D33="","",VLOOKUP(D33,'MNB árfolyam'!A:B,2,0))</f>
        <v/>
      </c>
      <c r="AX33" s="172" t="str">
        <f t="shared" si="1"/>
        <v/>
      </c>
      <c r="AY33" s="172" t="str">
        <f t="shared" si="2"/>
        <v/>
      </c>
      <c r="AZ33" s="171" t="str">
        <f>IF(I33="","",VLOOKUP(I33,'MNB árfolyam'!A:B,2,0))</f>
        <v/>
      </c>
      <c r="BA33" s="171" t="str">
        <f t="shared" si="3"/>
        <v/>
      </c>
      <c r="BB33" s="171" t="str">
        <f t="shared" si="4"/>
        <v/>
      </c>
      <c r="BC33" s="171" t="str">
        <f>IF(N33="","",VLOOKUP(N33,'MNB árfolyam'!A:B,2,0))</f>
        <v/>
      </c>
      <c r="BD33" s="171" t="str">
        <f t="shared" si="5"/>
        <v/>
      </c>
      <c r="BE33" s="171" t="str">
        <f t="shared" si="6"/>
        <v/>
      </c>
      <c r="BF33" s="39"/>
    </row>
    <row r="34" spans="1:58" s="37" customFormat="1" x14ac:dyDescent="0.25">
      <c r="A34" s="440"/>
      <c r="B34" s="478"/>
      <c r="C34" s="1"/>
      <c r="D34" s="1"/>
      <c r="E34" s="478"/>
      <c r="F34" s="3"/>
      <c r="G34" s="3"/>
      <c r="H34" s="1"/>
      <c r="I34" s="1"/>
      <c r="J34" s="478"/>
      <c r="K34" s="3"/>
      <c r="L34" s="3"/>
      <c r="M34" s="1"/>
      <c r="N34" s="1"/>
      <c r="O34" s="478"/>
      <c r="P34" s="3"/>
      <c r="Q34" s="9"/>
      <c r="R34" s="249"/>
      <c r="S34" s="249"/>
      <c r="T34" s="249"/>
      <c r="U34" s="249"/>
      <c r="V34" s="249"/>
      <c r="W34" s="249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W34" s="171" t="str">
        <f>IF(D34="","",VLOOKUP(D34,'MNB árfolyam'!A:B,2,0))</f>
        <v/>
      </c>
      <c r="AX34" s="172" t="str">
        <f t="shared" si="1"/>
        <v/>
      </c>
      <c r="AY34" s="172" t="str">
        <f t="shared" si="2"/>
        <v/>
      </c>
      <c r="AZ34" s="171" t="str">
        <f>IF(I34="","",VLOOKUP(I34,'MNB árfolyam'!A:B,2,0))</f>
        <v/>
      </c>
      <c r="BA34" s="171" t="str">
        <f t="shared" si="3"/>
        <v/>
      </c>
      <c r="BB34" s="171" t="str">
        <f t="shared" si="4"/>
        <v/>
      </c>
      <c r="BC34" s="171" t="str">
        <f>IF(N34="","",VLOOKUP(N34,'MNB árfolyam'!A:B,2,0))</f>
        <v/>
      </c>
      <c r="BD34" s="171" t="str">
        <f t="shared" si="5"/>
        <v/>
      </c>
      <c r="BE34" s="171" t="str">
        <f t="shared" si="6"/>
        <v/>
      </c>
      <c r="BF34" s="39"/>
    </row>
    <row r="35" spans="1:58" s="37" customFormat="1" x14ac:dyDescent="0.25">
      <c r="A35" s="440"/>
      <c r="B35" s="478"/>
      <c r="C35" s="1"/>
      <c r="D35" s="1"/>
      <c r="E35" s="478"/>
      <c r="F35" s="3"/>
      <c r="G35" s="3"/>
      <c r="H35" s="1"/>
      <c r="I35" s="1"/>
      <c r="J35" s="478"/>
      <c r="K35" s="3"/>
      <c r="L35" s="3"/>
      <c r="M35" s="1"/>
      <c r="N35" s="1"/>
      <c r="O35" s="478"/>
      <c r="P35" s="3"/>
      <c r="Q35" s="9"/>
      <c r="R35" s="249"/>
      <c r="S35" s="249"/>
      <c r="T35" s="249"/>
      <c r="U35" s="249"/>
      <c r="V35" s="249"/>
      <c r="W35" s="249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W35" s="171" t="str">
        <f>IF(D35="","",VLOOKUP(D35,'MNB árfolyam'!A:B,2,0))</f>
        <v/>
      </c>
      <c r="AX35" s="172" t="str">
        <f t="shared" si="1"/>
        <v/>
      </c>
      <c r="AY35" s="172" t="str">
        <f t="shared" si="2"/>
        <v/>
      </c>
      <c r="AZ35" s="171" t="str">
        <f>IF(I35="","",VLOOKUP(I35,'MNB árfolyam'!A:B,2,0))</f>
        <v/>
      </c>
      <c r="BA35" s="171" t="str">
        <f t="shared" si="3"/>
        <v/>
      </c>
      <c r="BB35" s="171" t="str">
        <f t="shared" si="4"/>
        <v/>
      </c>
      <c r="BC35" s="171" t="str">
        <f>IF(N35="","",VLOOKUP(N35,'MNB árfolyam'!A:B,2,0))</f>
        <v/>
      </c>
      <c r="BD35" s="171" t="str">
        <f t="shared" si="5"/>
        <v/>
      </c>
      <c r="BE35" s="171" t="str">
        <f t="shared" si="6"/>
        <v/>
      </c>
      <c r="BF35" s="39"/>
    </row>
    <row r="36" spans="1:58" s="37" customFormat="1" x14ac:dyDescent="0.25">
      <c r="A36" s="440"/>
      <c r="B36" s="478"/>
      <c r="C36" s="1"/>
      <c r="D36" s="1"/>
      <c r="E36" s="478"/>
      <c r="F36" s="3"/>
      <c r="G36" s="3"/>
      <c r="H36" s="1"/>
      <c r="I36" s="1"/>
      <c r="J36" s="478"/>
      <c r="K36" s="3"/>
      <c r="L36" s="3"/>
      <c r="M36" s="1"/>
      <c r="N36" s="1"/>
      <c r="O36" s="478"/>
      <c r="P36" s="3"/>
      <c r="Q36" s="9"/>
      <c r="R36" s="249"/>
      <c r="S36" s="249"/>
      <c r="T36" s="249"/>
      <c r="U36" s="249"/>
      <c r="V36" s="249"/>
      <c r="W36" s="249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W36" s="171" t="str">
        <f>IF(D36="","",VLOOKUP(D36,'MNB árfolyam'!A:B,2,0))</f>
        <v/>
      </c>
      <c r="AX36" s="172" t="str">
        <f t="shared" si="1"/>
        <v/>
      </c>
      <c r="AY36" s="172" t="str">
        <f t="shared" si="2"/>
        <v/>
      </c>
      <c r="AZ36" s="171" t="str">
        <f>IF(I36="","",VLOOKUP(I36,'MNB árfolyam'!A:B,2,0))</f>
        <v/>
      </c>
      <c r="BA36" s="171" t="str">
        <f t="shared" si="3"/>
        <v/>
      </c>
      <c r="BB36" s="171" t="str">
        <f t="shared" si="4"/>
        <v/>
      </c>
      <c r="BC36" s="171" t="str">
        <f>IF(N36="","",VLOOKUP(N36,'MNB árfolyam'!A:B,2,0))</f>
        <v/>
      </c>
      <c r="BD36" s="171" t="str">
        <f t="shared" si="5"/>
        <v/>
      </c>
      <c r="BE36" s="171" t="str">
        <f t="shared" si="6"/>
        <v/>
      </c>
      <c r="BF36" s="39"/>
    </row>
    <row r="37" spans="1:58" s="37" customFormat="1" x14ac:dyDescent="0.25">
      <c r="A37" s="440"/>
      <c r="B37" s="478"/>
      <c r="C37" s="1"/>
      <c r="D37" s="1"/>
      <c r="E37" s="478"/>
      <c r="F37" s="3"/>
      <c r="G37" s="3"/>
      <c r="H37" s="1"/>
      <c r="I37" s="1"/>
      <c r="J37" s="478"/>
      <c r="K37" s="3"/>
      <c r="L37" s="3"/>
      <c r="M37" s="1"/>
      <c r="N37" s="1"/>
      <c r="O37" s="478"/>
      <c r="P37" s="3"/>
      <c r="Q37" s="9"/>
      <c r="R37" s="249"/>
      <c r="S37" s="249"/>
      <c r="T37" s="249"/>
      <c r="U37" s="249"/>
      <c r="V37" s="249"/>
      <c r="W37" s="249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W37" s="171" t="str">
        <f>IF(D37="","",VLOOKUP(D37,'MNB árfolyam'!A:B,2,0))</f>
        <v/>
      </c>
      <c r="AX37" s="172" t="str">
        <f t="shared" si="1"/>
        <v/>
      </c>
      <c r="AY37" s="172" t="str">
        <f t="shared" si="2"/>
        <v/>
      </c>
      <c r="AZ37" s="171" t="str">
        <f>IF(I37="","",VLOOKUP(I37,'MNB árfolyam'!A:B,2,0))</f>
        <v/>
      </c>
      <c r="BA37" s="171" t="str">
        <f t="shared" si="3"/>
        <v/>
      </c>
      <c r="BB37" s="171" t="str">
        <f t="shared" si="4"/>
        <v/>
      </c>
      <c r="BC37" s="171" t="str">
        <f>IF(N37="","",VLOOKUP(N37,'MNB árfolyam'!A:B,2,0))</f>
        <v/>
      </c>
      <c r="BD37" s="171" t="str">
        <f t="shared" si="5"/>
        <v/>
      </c>
      <c r="BE37" s="171" t="str">
        <f t="shared" si="6"/>
        <v/>
      </c>
      <c r="BF37" s="39"/>
    </row>
    <row r="38" spans="1:58" s="37" customFormat="1" x14ac:dyDescent="0.25">
      <c r="A38" s="440"/>
      <c r="B38" s="478"/>
      <c r="C38" s="1"/>
      <c r="D38" s="1"/>
      <c r="E38" s="478"/>
      <c r="F38" s="3"/>
      <c r="G38" s="3"/>
      <c r="H38" s="1"/>
      <c r="I38" s="1"/>
      <c r="J38" s="478"/>
      <c r="K38" s="3"/>
      <c r="L38" s="3"/>
      <c r="M38" s="1"/>
      <c r="N38" s="1"/>
      <c r="O38" s="478"/>
      <c r="P38" s="3"/>
      <c r="Q38" s="9"/>
      <c r="R38" s="249"/>
      <c r="S38" s="249"/>
      <c r="T38" s="249"/>
      <c r="U38" s="249"/>
      <c r="V38" s="249"/>
      <c r="W38" s="249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W38" s="171" t="str">
        <f>IF(D38="","",VLOOKUP(D38,'MNB árfolyam'!A:B,2,0))</f>
        <v/>
      </c>
      <c r="AX38" s="172" t="str">
        <f t="shared" si="1"/>
        <v/>
      </c>
      <c r="AY38" s="172" t="str">
        <f t="shared" si="2"/>
        <v/>
      </c>
      <c r="AZ38" s="171" t="str">
        <f>IF(I38="","",VLOOKUP(I38,'MNB árfolyam'!A:B,2,0))</f>
        <v/>
      </c>
      <c r="BA38" s="171" t="str">
        <f t="shared" si="3"/>
        <v/>
      </c>
      <c r="BB38" s="171" t="str">
        <f t="shared" si="4"/>
        <v/>
      </c>
      <c r="BC38" s="171" t="str">
        <f>IF(N38="","",VLOOKUP(N38,'MNB árfolyam'!A:B,2,0))</f>
        <v/>
      </c>
      <c r="BD38" s="171" t="str">
        <f t="shared" si="5"/>
        <v/>
      </c>
      <c r="BE38" s="171" t="str">
        <f t="shared" si="6"/>
        <v/>
      </c>
      <c r="BF38" s="39"/>
    </row>
    <row r="39" spans="1:58" s="37" customFormat="1" x14ac:dyDescent="0.25">
      <c r="A39" s="440"/>
      <c r="B39" s="478"/>
      <c r="C39" s="1"/>
      <c r="D39" s="1"/>
      <c r="E39" s="478"/>
      <c r="F39" s="3"/>
      <c r="G39" s="3"/>
      <c r="H39" s="1"/>
      <c r="I39" s="1"/>
      <c r="J39" s="478"/>
      <c r="K39" s="3"/>
      <c r="L39" s="3"/>
      <c r="M39" s="1"/>
      <c r="N39" s="1"/>
      <c r="O39" s="478"/>
      <c r="P39" s="3"/>
      <c r="Q39" s="9"/>
      <c r="R39" s="249"/>
      <c r="S39" s="249"/>
      <c r="T39" s="249"/>
      <c r="U39" s="249"/>
      <c r="V39" s="249"/>
      <c r="W39" s="249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W39" s="171" t="str">
        <f>IF(D39="","",VLOOKUP(D39,'MNB árfolyam'!A:B,2,0))</f>
        <v/>
      </c>
      <c r="AX39" s="172" t="str">
        <f t="shared" si="1"/>
        <v/>
      </c>
      <c r="AY39" s="172" t="str">
        <f t="shared" si="2"/>
        <v/>
      </c>
      <c r="AZ39" s="171" t="str">
        <f>IF(I39="","",VLOOKUP(I39,'MNB árfolyam'!A:B,2,0))</f>
        <v/>
      </c>
      <c r="BA39" s="171" t="str">
        <f t="shared" si="3"/>
        <v/>
      </c>
      <c r="BB39" s="171" t="str">
        <f t="shared" si="4"/>
        <v/>
      </c>
      <c r="BC39" s="171" t="str">
        <f>IF(N39="","",VLOOKUP(N39,'MNB árfolyam'!A:B,2,0))</f>
        <v/>
      </c>
      <c r="BD39" s="171" t="str">
        <f t="shared" si="5"/>
        <v/>
      </c>
      <c r="BE39" s="171" t="str">
        <f t="shared" si="6"/>
        <v/>
      </c>
      <c r="BF39" s="39"/>
    </row>
    <row r="40" spans="1:58" s="37" customFormat="1" x14ac:dyDescent="0.25">
      <c r="A40" s="440"/>
      <c r="B40" s="478"/>
      <c r="C40" s="1"/>
      <c r="D40" s="1"/>
      <c r="E40" s="478"/>
      <c r="F40" s="3"/>
      <c r="G40" s="3"/>
      <c r="H40" s="1"/>
      <c r="I40" s="1"/>
      <c r="J40" s="478"/>
      <c r="K40" s="3"/>
      <c r="L40" s="3"/>
      <c r="M40" s="1"/>
      <c r="N40" s="1"/>
      <c r="O40" s="478"/>
      <c r="P40" s="3"/>
      <c r="Q40" s="9"/>
      <c r="R40" s="249"/>
      <c r="S40" s="249"/>
      <c r="T40" s="249"/>
      <c r="U40" s="249"/>
      <c r="V40" s="249"/>
      <c r="W40" s="249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W40" s="171" t="str">
        <f>IF(D40="","",VLOOKUP(D40,'MNB árfolyam'!A:B,2,0))</f>
        <v/>
      </c>
      <c r="AX40" s="172" t="str">
        <f t="shared" si="1"/>
        <v/>
      </c>
      <c r="AY40" s="172" t="str">
        <f t="shared" si="2"/>
        <v/>
      </c>
      <c r="AZ40" s="171" t="str">
        <f>IF(I40="","",VLOOKUP(I40,'MNB árfolyam'!A:B,2,0))</f>
        <v/>
      </c>
      <c r="BA40" s="171" t="str">
        <f t="shared" si="3"/>
        <v/>
      </c>
      <c r="BB40" s="171" t="str">
        <f t="shared" si="4"/>
        <v/>
      </c>
      <c r="BC40" s="171" t="str">
        <f>IF(N40="","",VLOOKUP(N40,'MNB árfolyam'!A:B,2,0))</f>
        <v/>
      </c>
      <c r="BD40" s="171" t="str">
        <f t="shared" si="5"/>
        <v/>
      </c>
      <c r="BE40" s="171" t="str">
        <f t="shared" si="6"/>
        <v/>
      </c>
      <c r="BF40" s="39"/>
    </row>
    <row r="41" spans="1:58" s="37" customFormat="1" x14ac:dyDescent="0.25">
      <c r="A41" s="440"/>
      <c r="B41" s="478"/>
      <c r="C41" s="1"/>
      <c r="D41" s="1"/>
      <c r="E41" s="478"/>
      <c r="F41" s="3"/>
      <c r="G41" s="3"/>
      <c r="H41" s="1"/>
      <c r="I41" s="1"/>
      <c r="J41" s="478"/>
      <c r="K41" s="3"/>
      <c r="L41" s="3"/>
      <c r="M41" s="1"/>
      <c r="N41" s="1"/>
      <c r="O41" s="478"/>
      <c r="P41" s="3"/>
      <c r="Q41" s="9"/>
      <c r="R41" s="249"/>
      <c r="S41" s="249"/>
      <c r="T41" s="249"/>
      <c r="U41" s="249"/>
      <c r="V41" s="249"/>
      <c r="W41" s="249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W41" s="171" t="str">
        <f>IF(D41="","",VLOOKUP(D41,'MNB árfolyam'!A:B,2,0))</f>
        <v/>
      </c>
      <c r="AX41" s="172" t="str">
        <f t="shared" si="1"/>
        <v/>
      </c>
      <c r="AY41" s="172" t="str">
        <f t="shared" si="2"/>
        <v/>
      </c>
      <c r="AZ41" s="171" t="str">
        <f>IF(I41="","",VLOOKUP(I41,'MNB árfolyam'!A:B,2,0))</f>
        <v/>
      </c>
      <c r="BA41" s="171" t="str">
        <f t="shared" si="3"/>
        <v/>
      </c>
      <c r="BB41" s="171" t="str">
        <f t="shared" si="4"/>
        <v/>
      </c>
      <c r="BC41" s="171" t="str">
        <f>IF(N41="","",VLOOKUP(N41,'MNB árfolyam'!A:B,2,0))</f>
        <v/>
      </c>
      <c r="BD41" s="171" t="str">
        <f t="shared" si="5"/>
        <v/>
      </c>
      <c r="BE41" s="171" t="str">
        <f t="shared" si="6"/>
        <v/>
      </c>
      <c r="BF41" s="39"/>
    </row>
    <row r="42" spans="1:58" s="37" customFormat="1" x14ac:dyDescent="0.25">
      <c r="A42" s="440"/>
      <c r="B42" s="478"/>
      <c r="C42" s="1"/>
      <c r="D42" s="1"/>
      <c r="E42" s="478"/>
      <c r="F42" s="3"/>
      <c r="G42" s="3"/>
      <c r="H42" s="1"/>
      <c r="I42" s="1"/>
      <c r="J42" s="478"/>
      <c r="K42" s="3"/>
      <c r="L42" s="3"/>
      <c r="M42" s="1"/>
      <c r="N42" s="1"/>
      <c r="O42" s="478"/>
      <c r="P42" s="3"/>
      <c r="Q42" s="9"/>
      <c r="R42" s="249"/>
      <c r="S42" s="249"/>
      <c r="T42" s="249"/>
      <c r="U42" s="249"/>
      <c r="V42" s="249"/>
      <c r="W42" s="249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W42" s="171" t="str">
        <f>IF(D42="","",VLOOKUP(D42,'MNB árfolyam'!A:B,2,0))</f>
        <v/>
      </c>
      <c r="AX42" s="172" t="str">
        <f t="shared" si="1"/>
        <v/>
      </c>
      <c r="AY42" s="172" t="str">
        <f t="shared" si="2"/>
        <v/>
      </c>
      <c r="AZ42" s="171" t="str">
        <f>IF(I42="","",VLOOKUP(I42,'MNB árfolyam'!A:B,2,0))</f>
        <v/>
      </c>
      <c r="BA42" s="171" t="str">
        <f t="shared" si="3"/>
        <v/>
      </c>
      <c r="BB42" s="171" t="str">
        <f t="shared" si="4"/>
        <v/>
      </c>
      <c r="BC42" s="171" t="str">
        <f>IF(N42="","",VLOOKUP(N42,'MNB árfolyam'!A:B,2,0))</f>
        <v/>
      </c>
      <c r="BD42" s="171" t="str">
        <f t="shared" si="5"/>
        <v/>
      </c>
      <c r="BE42" s="171" t="str">
        <f t="shared" si="6"/>
        <v/>
      </c>
      <c r="BF42" s="39"/>
    </row>
    <row r="43" spans="1:58" s="37" customFormat="1" x14ac:dyDescent="0.25">
      <c r="A43" s="440"/>
      <c r="B43" s="478"/>
      <c r="C43" s="1"/>
      <c r="D43" s="1"/>
      <c r="E43" s="478"/>
      <c r="F43" s="3"/>
      <c r="G43" s="3"/>
      <c r="H43" s="1"/>
      <c r="I43" s="1"/>
      <c r="J43" s="478"/>
      <c r="K43" s="3"/>
      <c r="L43" s="3"/>
      <c r="M43" s="1"/>
      <c r="N43" s="1"/>
      <c r="O43" s="478"/>
      <c r="P43" s="3"/>
      <c r="Q43" s="9"/>
      <c r="R43" s="249"/>
      <c r="S43" s="249"/>
      <c r="T43" s="249"/>
      <c r="U43" s="249"/>
      <c r="V43" s="249"/>
      <c r="W43" s="249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W43" s="171" t="str">
        <f>IF(D43="","",VLOOKUP(D43,'MNB árfolyam'!A:B,2,0))</f>
        <v/>
      </c>
      <c r="AX43" s="172" t="str">
        <f t="shared" si="1"/>
        <v/>
      </c>
      <c r="AY43" s="172" t="str">
        <f t="shared" si="2"/>
        <v/>
      </c>
      <c r="AZ43" s="171" t="str">
        <f>IF(I43="","",VLOOKUP(I43,'MNB árfolyam'!A:B,2,0))</f>
        <v/>
      </c>
      <c r="BA43" s="171" t="str">
        <f t="shared" si="3"/>
        <v/>
      </c>
      <c r="BB43" s="171" t="str">
        <f t="shared" si="4"/>
        <v/>
      </c>
      <c r="BC43" s="171" t="str">
        <f>IF(N43="","",VLOOKUP(N43,'MNB árfolyam'!A:B,2,0))</f>
        <v/>
      </c>
      <c r="BD43" s="171" t="str">
        <f t="shared" si="5"/>
        <v/>
      </c>
      <c r="BE43" s="171" t="str">
        <f t="shared" si="6"/>
        <v/>
      </c>
      <c r="BF43" s="39"/>
    </row>
    <row r="44" spans="1:58" s="37" customFormat="1" x14ac:dyDescent="0.25">
      <c r="A44" s="440"/>
      <c r="B44" s="478"/>
      <c r="C44" s="1"/>
      <c r="D44" s="1"/>
      <c r="E44" s="478"/>
      <c r="F44" s="3"/>
      <c r="G44" s="3"/>
      <c r="H44" s="1"/>
      <c r="I44" s="1"/>
      <c r="J44" s="478"/>
      <c r="K44" s="3"/>
      <c r="L44" s="3"/>
      <c r="M44" s="1"/>
      <c r="N44" s="1"/>
      <c r="O44" s="478"/>
      <c r="P44" s="3"/>
      <c r="Q44" s="9"/>
      <c r="R44" s="249"/>
      <c r="S44" s="249"/>
      <c r="T44" s="249"/>
      <c r="U44" s="249"/>
      <c r="V44" s="249"/>
      <c r="W44" s="249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W44" s="171" t="str">
        <f>IF(D44="","",VLOOKUP(D44,'MNB árfolyam'!A:B,2,0))</f>
        <v/>
      </c>
      <c r="AX44" s="172" t="str">
        <f t="shared" si="1"/>
        <v/>
      </c>
      <c r="AY44" s="172" t="str">
        <f t="shared" si="2"/>
        <v/>
      </c>
      <c r="AZ44" s="171" t="str">
        <f>IF(I44="","",VLOOKUP(I44,'MNB árfolyam'!A:B,2,0))</f>
        <v/>
      </c>
      <c r="BA44" s="171" t="str">
        <f t="shared" si="3"/>
        <v/>
      </c>
      <c r="BB44" s="171" t="str">
        <f t="shared" si="4"/>
        <v/>
      </c>
      <c r="BC44" s="171" t="str">
        <f>IF(N44="","",VLOOKUP(N44,'MNB árfolyam'!A:B,2,0))</f>
        <v/>
      </c>
      <c r="BD44" s="171" t="str">
        <f t="shared" si="5"/>
        <v/>
      </c>
      <c r="BE44" s="171" t="str">
        <f t="shared" si="6"/>
        <v/>
      </c>
      <c r="BF44" s="39"/>
    </row>
    <row r="45" spans="1:58" s="37" customFormat="1" x14ac:dyDescent="0.25">
      <c r="A45" s="440"/>
      <c r="B45" s="478"/>
      <c r="C45" s="1"/>
      <c r="D45" s="1"/>
      <c r="E45" s="478"/>
      <c r="F45" s="3"/>
      <c r="G45" s="3"/>
      <c r="H45" s="1"/>
      <c r="I45" s="1"/>
      <c r="J45" s="478"/>
      <c r="K45" s="3"/>
      <c r="L45" s="3"/>
      <c r="M45" s="1"/>
      <c r="N45" s="1"/>
      <c r="O45" s="478"/>
      <c r="P45" s="3"/>
      <c r="Q45" s="9"/>
      <c r="R45" s="249"/>
      <c r="S45" s="249"/>
      <c r="T45" s="249"/>
      <c r="U45" s="249"/>
      <c r="V45" s="249"/>
      <c r="W45" s="249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W45" s="171" t="str">
        <f>IF(D45="","",VLOOKUP(D45,'MNB árfolyam'!A:B,2,0))</f>
        <v/>
      </c>
      <c r="AX45" s="172" t="str">
        <f t="shared" si="1"/>
        <v/>
      </c>
      <c r="AY45" s="172" t="str">
        <f t="shared" si="2"/>
        <v/>
      </c>
      <c r="AZ45" s="171" t="str">
        <f>IF(I45="","",VLOOKUP(I45,'MNB árfolyam'!A:B,2,0))</f>
        <v/>
      </c>
      <c r="BA45" s="171" t="str">
        <f t="shared" si="3"/>
        <v/>
      </c>
      <c r="BB45" s="171" t="str">
        <f t="shared" si="4"/>
        <v/>
      </c>
      <c r="BC45" s="171" t="str">
        <f>IF(N45="","",VLOOKUP(N45,'MNB árfolyam'!A:B,2,0))</f>
        <v/>
      </c>
      <c r="BD45" s="171" t="str">
        <f t="shared" si="5"/>
        <v/>
      </c>
      <c r="BE45" s="171" t="str">
        <f t="shared" si="6"/>
        <v/>
      </c>
      <c r="BF45" s="39"/>
    </row>
    <row r="46" spans="1:58" s="37" customFormat="1" x14ac:dyDescent="0.25">
      <c r="A46" s="440"/>
      <c r="B46" s="478"/>
      <c r="C46" s="1"/>
      <c r="D46" s="1"/>
      <c r="E46" s="478"/>
      <c r="F46" s="3"/>
      <c r="G46" s="3"/>
      <c r="H46" s="1"/>
      <c r="I46" s="1"/>
      <c r="J46" s="478"/>
      <c r="K46" s="3"/>
      <c r="L46" s="3"/>
      <c r="M46" s="1"/>
      <c r="N46" s="1"/>
      <c r="O46" s="478"/>
      <c r="P46" s="3"/>
      <c r="Q46" s="9"/>
      <c r="R46" s="249"/>
      <c r="S46" s="249"/>
      <c r="T46" s="249"/>
      <c r="U46" s="249"/>
      <c r="V46" s="249"/>
      <c r="W46" s="249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W46" s="171" t="str">
        <f>IF(D46="","",VLOOKUP(D46,'MNB árfolyam'!A:B,2,0))</f>
        <v/>
      </c>
      <c r="AX46" s="172" t="str">
        <f t="shared" si="1"/>
        <v/>
      </c>
      <c r="AY46" s="172" t="str">
        <f t="shared" si="2"/>
        <v/>
      </c>
      <c r="AZ46" s="171" t="str">
        <f>IF(I46="","",VLOOKUP(I46,'MNB árfolyam'!A:B,2,0))</f>
        <v/>
      </c>
      <c r="BA46" s="171" t="str">
        <f t="shared" si="3"/>
        <v/>
      </c>
      <c r="BB46" s="171" t="str">
        <f t="shared" si="4"/>
        <v/>
      </c>
      <c r="BC46" s="171" t="str">
        <f>IF(N46="","",VLOOKUP(N46,'MNB árfolyam'!A:B,2,0))</f>
        <v/>
      </c>
      <c r="BD46" s="171" t="str">
        <f t="shared" si="5"/>
        <v/>
      </c>
      <c r="BE46" s="171" t="str">
        <f t="shared" si="6"/>
        <v/>
      </c>
      <c r="BF46" s="39"/>
    </row>
    <row r="47" spans="1:58" s="37" customFormat="1" x14ac:dyDescent="0.25">
      <c r="A47" s="440"/>
      <c r="B47" s="478"/>
      <c r="C47" s="1"/>
      <c r="D47" s="1"/>
      <c r="E47" s="478"/>
      <c r="F47" s="3"/>
      <c r="G47" s="3"/>
      <c r="H47" s="1"/>
      <c r="I47" s="1"/>
      <c r="J47" s="478"/>
      <c r="K47" s="3"/>
      <c r="L47" s="3"/>
      <c r="M47" s="1"/>
      <c r="N47" s="1"/>
      <c r="O47" s="478"/>
      <c r="P47" s="3"/>
      <c r="Q47" s="9"/>
      <c r="R47" s="249"/>
      <c r="S47" s="249"/>
      <c r="T47" s="249"/>
      <c r="U47" s="249"/>
      <c r="V47" s="249"/>
      <c r="W47" s="249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W47" s="171" t="str">
        <f>IF(D47="","",VLOOKUP(D47,'MNB árfolyam'!A:B,2,0))</f>
        <v/>
      </c>
      <c r="AX47" s="172" t="str">
        <f t="shared" si="1"/>
        <v/>
      </c>
      <c r="AY47" s="172" t="str">
        <f t="shared" si="2"/>
        <v/>
      </c>
      <c r="AZ47" s="171" t="str">
        <f>IF(I47="","",VLOOKUP(I47,'MNB árfolyam'!A:B,2,0))</f>
        <v/>
      </c>
      <c r="BA47" s="171" t="str">
        <f t="shared" si="3"/>
        <v/>
      </c>
      <c r="BB47" s="171" t="str">
        <f t="shared" si="4"/>
        <v/>
      </c>
      <c r="BC47" s="171" t="str">
        <f>IF(N47="","",VLOOKUP(N47,'MNB árfolyam'!A:B,2,0))</f>
        <v/>
      </c>
      <c r="BD47" s="171" t="str">
        <f t="shared" si="5"/>
        <v/>
      </c>
      <c r="BE47" s="171" t="str">
        <f t="shared" si="6"/>
        <v/>
      </c>
      <c r="BF47" s="39"/>
    </row>
    <row r="48" spans="1:58" s="37" customFormat="1" x14ac:dyDescent="0.25">
      <c r="A48" s="440"/>
      <c r="B48" s="478"/>
      <c r="C48" s="1"/>
      <c r="D48" s="1"/>
      <c r="E48" s="478"/>
      <c r="F48" s="3"/>
      <c r="G48" s="3"/>
      <c r="H48" s="1"/>
      <c r="I48" s="1"/>
      <c r="J48" s="478"/>
      <c r="K48" s="3"/>
      <c r="L48" s="3"/>
      <c r="M48" s="1"/>
      <c r="N48" s="1"/>
      <c r="O48" s="478"/>
      <c r="P48" s="3"/>
      <c r="Q48" s="9"/>
      <c r="R48" s="249"/>
      <c r="S48" s="249"/>
      <c r="T48" s="249"/>
      <c r="U48" s="249"/>
      <c r="V48" s="249"/>
      <c r="W48" s="249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W48" s="171" t="str">
        <f>IF(D48="","",VLOOKUP(D48,'MNB árfolyam'!A:B,2,0))</f>
        <v/>
      </c>
      <c r="AX48" s="172" t="str">
        <f t="shared" si="1"/>
        <v/>
      </c>
      <c r="AY48" s="172" t="str">
        <f t="shared" si="2"/>
        <v/>
      </c>
      <c r="AZ48" s="171" t="str">
        <f>IF(I48="","",VLOOKUP(I48,'MNB árfolyam'!A:B,2,0))</f>
        <v/>
      </c>
      <c r="BA48" s="171" t="str">
        <f t="shared" si="3"/>
        <v/>
      </c>
      <c r="BB48" s="171" t="str">
        <f t="shared" si="4"/>
        <v/>
      </c>
      <c r="BC48" s="171" t="str">
        <f>IF(N48="","",VLOOKUP(N48,'MNB árfolyam'!A:B,2,0))</f>
        <v/>
      </c>
      <c r="BD48" s="171" t="str">
        <f t="shared" si="5"/>
        <v/>
      </c>
      <c r="BE48" s="171" t="str">
        <f t="shared" si="6"/>
        <v/>
      </c>
      <c r="BF48" s="39"/>
    </row>
    <row r="49" spans="1:69" s="37" customFormat="1" x14ac:dyDescent="0.25">
      <c r="A49" s="440"/>
      <c r="B49" s="478"/>
      <c r="C49" s="1"/>
      <c r="D49" s="1"/>
      <c r="E49" s="478"/>
      <c r="F49" s="3"/>
      <c r="G49" s="3"/>
      <c r="H49" s="1"/>
      <c r="I49" s="1"/>
      <c r="J49" s="478"/>
      <c r="K49" s="3"/>
      <c r="L49" s="3"/>
      <c r="M49" s="1"/>
      <c r="N49" s="1"/>
      <c r="O49" s="478"/>
      <c r="P49" s="3"/>
      <c r="Q49" s="9"/>
      <c r="R49" s="249"/>
      <c r="S49" s="249"/>
      <c r="T49" s="249"/>
      <c r="U49" s="249"/>
      <c r="V49" s="249"/>
      <c r="W49" s="249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W49" s="171" t="str">
        <f>IF(D49="","",VLOOKUP(D49,'MNB árfolyam'!A:B,2,0))</f>
        <v/>
      </c>
      <c r="AX49" s="172" t="str">
        <f t="shared" si="1"/>
        <v/>
      </c>
      <c r="AY49" s="172" t="str">
        <f t="shared" si="2"/>
        <v/>
      </c>
      <c r="AZ49" s="171" t="str">
        <f>IF(I49="","",VLOOKUP(I49,'MNB árfolyam'!A:B,2,0))</f>
        <v/>
      </c>
      <c r="BA49" s="171" t="str">
        <f t="shared" si="3"/>
        <v/>
      </c>
      <c r="BB49" s="171" t="str">
        <f t="shared" si="4"/>
        <v/>
      </c>
      <c r="BC49" s="171" t="str">
        <f>IF(N49="","",VLOOKUP(N49,'MNB árfolyam'!A:B,2,0))</f>
        <v/>
      </c>
      <c r="BD49" s="171" t="str">
        <f t="shared" si="5"/>
        <v/>
      </c>
      <c r="BE49" s="171" t="str">
        <f t="shared" si="6"/>
        <v/>
      </c>
      <c r="BF49" s="39"/>
    </row>
    <row r="50" spans="1:69" s="37" customFormat="1" ht="15.75" thickBot="1" x14ac:dyDescent="0.3">
      <c r="A50" s="442"/>
      <c r="B50" s="94"/>
      <c r="C50" s="7"/>
      <c r="D50" s="7"/>
      <c r="E50" s="94"/>
      <c r="F50" s="11"/>
      <c r="G50" s="11"/>
      <c r="H50" s="7"/>
      <c r="I50" s="7"/>
      <c r="J50" s="94"/>
      <c r="K50" s="11"/>
      <c r="L50" s="11"/>
      <c r="M50" s="7"/>
      <c r="N50" s="7"/>
      <c r="O50" s="94"/>
      <c r="P50" s="11"/>
      <c r="Q50" s="12"/>
      <c r="R50" s="249"/>
      <c r="S50" s="249"/>
      <c r="T50" s="249"/>
      <c r="U50" s="249"/>
      <c r="V50" s="249"/>
      <c r="W50" s="249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W50" s="171" t="str">
        <f>IF(D50="","",VLOOKUP(D50,'MNB árfolyam'!A:B,2,0))</f>
        <v/>
      </c>
      <c r="AX50" s="172" t="str">
        <f t="shared" si="1"/>
        <v/>
      </c>
      <c r="AY50" s="172" t="str">
        <f t="shared" si="2"/>
        <v/>
      </c>
      <c r="AZ50" s="171" t="str">
        <f>IF(I50="","",VLOOKUP(I50,'MNB árfolyam'!A:B,2,0))</f>
        <v/>
      </c>
      <c r="BA50" s="171" t="str">
        <f t="shared" si="3"/>
        <v/>
      </c>
      <c r="BB50" s="171" t="str">
        <f t="shared" si="4"/>
        <v/>
      </c>
      <c r="BC50" s="171" t="str">
        <f>IF(N50="","",VLOOKUP(N50,'MNB árfolyam'!A:B,2,0))</f>
        <v/>
      </c>
      <c r="BD50" s="171" t="str">
        <f t="shared" si="5"/>
        <v/>
      </c>
      <c r="BE50" s="171" t="str">
        <f t="shared" si="6"/>
        <v/>
      </c>
      <c r="BF50" s="39"/>
    </row>
    <row r="51" spans="1:69" s="32" customFormat="1" x14ac:dyDescent="0.25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W51" s="161"/>
      <c r="AX51" s="161"/>
      <c r="AY51" s="161"/>
      <c r="AZ51" s="161"/>
      <c r="BA51" s="161"/>
      <c r="BB51" s="161"/>
      <c r="BC51" s="161"/>
      <c r="BD51" s="161"/>
      <c r="BE51" s="161"/>
      <c r="BF51" s="161"/>
    </row>
    <row r="52" spans="1:69" s="32" customFormat="1" ht="20.100000000000001" customHeight="1" thickBot="1" x14ac:dyDescent="0.3">
      <c r="A52" s="543" t="str">
        <f>CONCATENATE("III. BLOKK: ",B8," ","PARTNER VÁLLALKOZÁSAI:")</f>
        <v>III. BLOKK: 0 PARTNER VÁLLALKOZÁSAI:</v>
      </c>
      <c r="B52" s="543"/>
      <c r="C52" s="543"/>
      <c r="D52" s="543"/>
      <c r="E52" s="543"/>
      <c r="F52" s="543"/>
      <c r="G52" s="543"/>
      <c r="H52" s="543"/>
      <c r="I52" s="543"/>
      <c r="J52" s="543"/>
      <c r="K52" s="543"/>
      <c r="L52" s="543"/>
      <c r="M52" s="543"/>
      <c r="N52" s="543"/>
      <c r="O52" s="543"/>
      <c r="P52" s="543"/>
      <c r="Q52" s="543"/>
      <c r="R52" s="543"/>
      <c r="S52" s="543"/>
      <c r="T52" s="543"/>
      <c r="U52" s="543"/>
      <c r="V52" s="543"/>
      <c r="W52" s="543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W52" s="161"/>
      <c r="AX52" s="161"/>
      <c r="AY52" s="161"/>
      <c r="AZ52" s="161"/>
      <c r="BA52" s="161"/>
      <c r="BB52" s="161"/>
      <c r="BC52" s="161"/>
      <c r="BD52" s="161"/>
      <c r="BE52" s="161"/>
      <c r="BF52" s="161"/>
    </row>
    <row r="53" spans="1:69" s="32" customFormat="1" ht="327.75" customHeight="1" thickBot="1" x14ac:dyDescent="0.3">
      <c r="A53" s="660" t="s">
        <v>256</v>
      </c>
      <c r="B53" s="661"/>
      <c r="C53" s="661"/>
      <c r="D53" s="661"/>
      <c r="E53" s="661"/>
      <c r="F53" s="661"/>
      <c r="G53" s="661"/>
      <c r="H53" s="662"/>
      <c r="I53" s="33"/>
      <c r="J53" s="33"/>
      <c r="K53" s="33"/>
      <c r="L53" s="33"/>
      <c r="M53" s="33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W53" s="161"/>
      <c r="AX53" s="161"/>
      <c r="AY53" s="161"/>
      <c r="AZ53" s="161"/>
      <c r="BA53" s="161"/>
      <c r="BB53" s="161"/>
      <c r="BC53" s="161"/>
      <c r="BD53" s="161"/>
      <c r="BE53" s="161"/>
      <c r="BF53" s="161"/>
    </row>
    <row r="54" spans="1:69" s="32" customFormat="1" ht="19.5" customHeight="1" thickBot="1" x14ac:dyDescent="0.3">
      <c r="A54" s="681" t="str">
        <f>IF(PÁLYÁZÓ!D16&lt;&gt;"","A pályázó vállalkozás három üzleti évre adta meg az adatokat, ezért ezen vállalkozások esetében is három évre kérünk adatot, ha a vállalkozások működtek ebben az időtartamban.",IF(PÁLYÁZÓ!D15&lt;&gt;"","A pályázó vállalkozás két üzleti évre adta meg az adatokat, ezért ezen vállalkozások esetén is két évre kérünk adatot, ha a vállalkozások működtek ebben az időtartamban.",IF(PÁLYÁZÓ!D14&lt;&gt;"","A pályázó vállalkozás egy üzleti évre adta meg az adatokat, ezért ezen vállalkozások esetén is egy évre kérünk adatot, ha a vállalkozások működtek ebben az időtartamban.","")))</f>
        <v/>
      </c>
      <c r="B54" s="682"/>
      <c r="C54" s="682"/>
      <c r="D54" s="682"/>
      <c r="E54" s="682"/>
      <c r="F54" s="683"/>
      <c r="G54" s="40">
        <f>SUM(G56:G80)</f>
        <v>0</v>
      </c>
      <c r="H54" s="33"/>
      <c r="I54" s="33"/>
      <c r="J54" s="33"/>
      <c r="K54" s="33"/>
      <c r="L54" s="33"/>
      <c r="M54" s="33"/>
      <c r="N54" s="40">
        <f>SUM(N56:N80)</f>
        <v>0</v>
      </c>
      <c r="O54" s="191"/>
      <c r="P54" s="191"/>
      <c r="Q54" s="191"/>
      <c r="R54" s="191"/>
      <c r="S54" s="191"/>
      <c r="T54" s="191"/>
      <c r="U54" s="40">
        <f>SUM(U56:U80)</f>
        <v>0</v>
      </c>
      <c r="V54" s="191"/>
      <c r="W54" s="191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W54" s="161"/>
      <c r="AX54" s="161"/>
      <c r="AY54" s="161"/>
      <c r="AZ54" s="161"/>
      <c r="BA54" s="161"/>
      <c r="BB54" s="161"/>
      <c r="BC54" s="161"/>
      <c r="BD54" s="161"/>
      <c r="BE54" s="161"/>
      <c r="BF54" s="161"/>
      <c r="BG54" s="161"/>
      <c r="BH54" s="161"/>
      <c r="BI54" s="162">
        <f>SUM(BI56:BI80)</f>
        <v>0</v>
      </c>
      <c r="BJ54" s="162">
        <f t="shared" ref="BJ54:BQ54" si="7">SUM(BJ56:BJ80)</f>
        <v>0</v>
      </c>
      <c r="BK54" s="162">
        <f t="shared" si="7"/>
        <v>0</v>
      </c>
      <c r="BL54" s="162">
        <f t="shared" si="7"/>
        <v>0</v>
      </c>
      <c r="BM54" s="162">
        <f t="shared" si="7"/>
        <v>0</v>
      </c>
      <c r="BN54" s="162">
        <f t="shared" si="7"/>
        <v>0</v>
      </c>
      <c r="BO54" s="162">
        <f t="shared" si="7"/>
        <v>0</v>
      </c>
      <c r="BP54" s="162">
        <f t="shared" si="7"/>
        <v>0</v>
      </c>
      <c r="BQ54" s="162">
        <f t="shared" si="7"/>
        <v>0</v>
      </c>
    </row>
    <row r="55" spans="1:69" s="48" customFormat="1" ht="45.75" customHeight="1" thickBot="1" x14ac:dyDescent="0.3">
      <c r="A55" s="314" t="str">
        <f>CONCATENATE(B8," ","Partnervállalkozásának megnevezése")</f>
        <v>0 Partnervállalkozásának megnevezése</v>
      </c>
      <c r="B55" s="230" t="s">
        <v>138</v>
      </c>
      <c r="C55" s="230" t="s">
        <v>130</v>
      </c>
      <c r="D55" s="230" t="s">
        <v>129</v>
      </c>
      <c r="E55" s="230" t="s">
        <v>115</v>
      </c>
      <c r="F55" s="230" t="s">
        <v>114</v>
      </c>
      <c r="G55" s="230" t="s">
        <v>116</v>
      </c>
      <c r="H55" s="230" t="s">
        <v>128</v>
      </c>
      <c r="I55" s="230" t="s">
        <v>117</v>
      </c>
      <c r="J55" s="230" t="s">
        <v>131</v>
      </c>
      <c r="K55" s="230" t="s">
        <v>132</v>
      </c>
      <c r="L55" s="230" t="s">
        <v>118</v>
      </c>
      <c r="M55" s="230" t="s">
        <v>119</v>
      </c>
      <c r="N55" s="230" t="s">
        <v>120</v>
      </c>
      <c r="O55" s="230" t="s">
        <v>126</v>
      </c>
      <c r="P55" s="230" t="s">
        <v>121</v>
      </c>
      <c r="Q55" s="230" t="s">
        <v>133</v>
      </c>
      <c r="R55" s="230" t="s">
        <v>134</v>
      </c>
      <c r="S55" s="230" t="s">
        <v>122</v>
      </c>
      <c r="T55" s="230" t="s">
        <v>123</v>
      </c>
      <c r="U55" s="230" t="s">
        <v>124</v>
      </c>
      <c r="V55" s="230" t="s">
        <v>125</v>
      </c>
      <c r="W55" s="313" t="s">
        <v>127</v>
      </c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W55" s="163" t="s">
        <v>43</v>
      </c>
      <c r="AX55" s="163" t="s">
        <v>34</v>
      </c>
      <c r="AY55" s="163" t="s">
        <v>35</v>
      </c>
      <c r="AZ55" s="163" t="s">
        <v>36</v>
      </c>
      <c r="BA55" s="163" t="s">
        <v>44</v>
      </c>
      <c r="BB55" s="163" t="s">
        <v>37</v>
      </c>
      <c r="BC55" s="163" t="s">
        <v>38</v>
      </c>
      <c r="BD55" s="163" t="s">
        <v>39</v>
      </c>
      <c r="BE55" s="163" t="s">
        <v>45</v>
      </c>
      <c r="BF55" s="163" t="s">
        <v>40</v>
      </c>
      <c r="BG55" s="163" t="s">
        <v>41</v>
      </c>
      <c r="BH55" s="163" t="s">
        <v>42</v>
      </c>
      <c r="BI55" s="189" t="s">
        <v>229</v>
      </c>
      <c r="BJ55" s="189" t="s">
        <v>230</v>
      </c>
      <c r="BK55" s="189" t="s">
        <v>231</v>
      </c>
      <c r="BL55" s="189" t="s">
        <v>232</v>
      </c>
      <c r="BM55" s="189" t="s">
        <v>233</v>
      </c>
      <c r="BN55" s="189" t="s">
        <v>234</v>
      </c>
      <c r="BO55" s="189" t="s">
        <v>235</v>
      </c>
      <c r="BP55" s="189" t="s">
        <v>236</v>
      </c>
      <c r="BQ55" s="189" t="s">
        <v>237</v>
      </c>
    </row>
    <row r="56" spans="1:69" s="32" customFormat="1" x14ac:dyDescent="0.25">
      <c r="A56" s="490"/>
      <c r="B56" s="493"/>
      <c r="C56" s="492"/>
      <c r="D56" s="492"/>
      <c r="E56" s="411"/>
      <c r="F56" s="411"/>
      <c r="G56" s="493"/>
      <c r="H56" s="494"/>
      <c r="I56" s="494"/>
      <c r="J56" s="492"/>
      <c r="K56" s="492"/>
      <c r="L56" s="411"/>
      <c r="M56" s="411"/>
      <c r="N56" s="493"/>
      <c r="O56" s="494"/>
      <c r="P56" s="494"/>
      <c r="Q56" s="492"/>
      <c r="R56" s="492"/>
      <c r="S56" s="411"/>
      <c r="T56" s="411"/>
      <c r="U56" s="493"/>
      <c r="V56" s="494"/>
      <c r="W56" s="495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W56" s="164" t="str">
        <f>IF(OR(C56="",D56=""),"",MAX(C56,D56))</f>
        <v/>
      </c>
      <c r="AX56" s="165" t="str">
        <f>IF(F56="","",VLOOKUP(F56,'MNB árfolyam'!A:B,2,0))</f>
        <v/>
      </c>
      <c r="AY56" s="166" t="str">
        <f>IF(OR(AX56=0,AX56=""),"",ROUND(H56/AX56,0))</f>
        <v/>
      </c>
      <c r="AZ56" s="167" t="str">
        <f>IF(OR(AX56=0,AX56=""),"",ROUND(I56/AX56,0))</f>
        <v/>
      </c>
      <c r="BA56" s="168" t="str">
        <f>IF(OR(J56="",K56=""),"",MAX(J56,K56))</f>
        <v/>
      </c>
      <c r="BB56" s="165" t="str">
        <f>IF(M56="","",VLOOKUP(M56,'MNB árfolyam'!A:B,2,0))</f>
        <v/>
      </c>
      <c r="BC56" s="165" t="str">
        <f>IF(OR(BB56=0,BB56=""),"",ROUND(O56/BB56,0))</f>
        <v/>
      </c>
      <c r="BD56" s="169" t="str">
        <f>IF(OR(BB56=0,BB56=""),"",ROUND(P56/BB56,0))</f>
        <v/>
      </c>
      <c r="BE56" s="168" t="str">
        <f>IF(OR(Q56="",R56=""),"",MAX(Q56,R56))</f>
        <v/>
      </c>
      <c r="BF56" s="169" t="str">
        <f>IF(T56="","",VLOOKUP(T56,'MNB árfolyam'!A:B,2,0))</f>
        <v/>
      </c>
      <c r="BG56" s="169" t="str">
        <f>IF(OR(BF56=0,BF56=""),"",ROUND(V56/BF56,0))</f>
        <v/>
      </c>
      <c r="BH56" s="169" t="str">
        <f>IF(OR(BF56=0,BF56=""),"",ROUND(W56/BF56,0))</f>
        <v/>
      </c>
      <c r="BI56" s="169" t="str">
        <f>IF(OR(AW56="",G56=""),"",AW56*G56)</f>
        <v/>
      </c>
      <c r="BJ56" s="165" t="str">
        <f>IF(OR(AW56="",AY56=""),"",AW56*AY56)</f>
        <v/>
      </c>
      <c r="BK56" s="165" t="str">
        <f>IF(OR(AW56="",AZ56=""),"",AW56*AZ56)</f>
        <v/>
      </c>
      <c r="BL56" s="165" t="str">
        <f>IF(OR(BA56="",N56=""),"",BA56*N56)</f>
        <v/>
      </c>
      <c r="BM56" s="165" t="str">
        <f>IF(OR(BA56="",BC56=""),"",BA56*BC56)</f>
        <v/>
      </c>
      <c r="BN56" s="165" t="str">
        <f>IF(OR(BA56="",BD56=""),"",BA56*BD56)</f>
        <v/>
      </c>
      <c r="BO56" s="165" t="str">
        <f>IF(OR(BE56="",U56=""),"",BE56*U56)</f>
        <v/>
      </c>
      <c r="BP56" s="165" t="str">
        <f>IF(OR(BE56="",BG56=""),"",BE56*BG56)</f>
        <v/>
      </c>
      <c r="BQ56" s="165" t="str">
        <f>IF(OR(BE56="",BH56=""),"",BE56*BH56)</f>
        <v/>
      </c>
    </row>
    <row r="57" spans="1:69" s="32" customFormat="1" x14ac:dyDescent="0.25">
      <c r="A57" s="446"/>
      <c r="B57" s="447"/>
      <c r="C57" s="448"/>
      <c r="D57" s="448"/>
      <c r="E57" s="1"/>
      <c r="F57" s="1"/>
      <c r="G57" s="447"/>
      <c r="H57" s="449"/>
      <c r="I57" s="449"/>
      <c r="J57" s="448"/>
      <c r="K57" s="448"/>
      <c r="L57" s="1"/>
      <c r="M57" s="1"/>
      <c r="N57" s="447"/>
      <c r="O57" s="445"/>
      <c r="P57" s="445"/>
      <c r="Q57" s="448"/>
      <c r="R57" s="448"/>
      <c r="S57" s="1"/>
      <c r="T57" s="1"/>
      <c r="U57" s="447"/>
      <c r="V57" s="445"/>
      <c r="W57" s="496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W57" s="164" t="str">
        <f t="shared" ref="AW57:AW80" si="8">IF(OR(C57="",D57=""),"",MAX(C57,D57))</f>
        <v/>
      </c>
      <c r="AX57" s="165" t="str">
        <f>IF(F57="","",VLOOKUP(F57,'MNB árfolyam'!A:B,2,0))</f>
        <v/>
      </c>
      <c r="AY57" s="166" t="str">
        <f t="shared" ref="AY57:AY80" si="9">IF(OR(AX57=0,AX57=""),"",ROUND(H57/AX57,0))</f>
        <v/>
      </c>
      <c r="AZ57" s="167" t="str">
        <f t="shared" ref="AZ57:AZ80" si="10">IF(OR(AX57=0,AX57=""),"",ROUND(I57/AX57,0))</f>
        <v/>
      </c>
      <c r="BA57" s="168" t="str">
        <f t="shared" ref="BA57:BA80" si="11">IF(OR(J57="",K57=""),"",MAX(J57,K57))</f>
        <v/>
      </c>
      <c r="BB57" s="165" t="str">
        <f>IF(M57="","",VLOOKUP(M57,'MNB árfolyam'!A:B,2,0))</f>
        <v/>
      </c>
      <c r="BC57" s="165" t="str">
        <f t="shared" ref="BC57:BC80" si="12">IF(OR(BB57=0,BB57=""),"",ROUND(O57/BB57,0))</f>
        <v/>
      </c>
      <c r="BD57" s="169" t="str">
        <f t="shared" ref="BD57:BD80" si="13">IF(OR(BB57=0,BB57=""),"",ROUND(P57/BB57,0))</f>
        <v/>
      </c>
      <c r="BE57" s="168" t="str">
        <f t="shared" ref="BE57:BE80" si="14">IF(OR(Q57="",R57=""),"",MAX(Q57,R57))</f>
        <v/>
      </c>
      <c r="BF57" s="169" t="str">
        <f>IF(T57="","",VLOOKUP(T57,'MNB árfolyam'!A:B,2,0))</f>
        <v/>
      </c>
      <c r="BG57" s="169" t="str">
        <f t="shared" ref="BG57:BG80" si="15">IF(OR(BF57=0,BF57=""),"",ROUND(V57/BF57,0))</f>
        <v/>
      </c>
      <c r="BH57" s="169" t="str">
        <f t="shared" ref="BH57:BH80" si="16">IF(OR(BF57=0,BF57=""),"",ROUND(W57/BF57,0))</f>
        <v/>
      </c>
      <c r="BI57" s="169" t="str">
        <f t="shared" ref="BI57:BI80" si="17">IF(OR(AW57="",G57=""),"",AW57*G57)</f>
        <v/>
      </c>
      <c r="BJ57" s="165" t="str">
        <f t="shared" ref="BJ57:BJ80" si="18">IF(OR(AW57="",AY57=""),"",AW57*AY57)</f>
        <v/>
      </c>
      <c r="BK57" s="165" t="str">
        <f t="shared" ref="BK57:BK80" si="19">IF(OR(AW57="",AZ57=""),"",AW57*AZ57)</f>
        <v/>
      </c>
      <c r="BL57" s="165" t="str">
        <f t="shared" ref="BL57:BL80" si="20">IF(OR(BA57="",N57=""),"",BA57*N57)</f>
        <v/>
      </c>
      <c r="BM57" s="165" t="str">
        <f t="shared" ref="BM57:BM80" si="21">IF(OR(BA57="",BC57=""),"",BA57*BC57)</f>
        <v/>
      </c>
      <c r="BN57" s="165" t="str">
        <f t="shared" ref="BN57:BN80" si="22">IF(OR(BA57="",BD57=""),"",BA57*BD57)</f>
        <v/>
      </c>
      <c r="BO57" s="165" t="str">
        <f t="shared" ref="BO57:BO80" si="23">IF(OR(BE57="",U57=""),"",BE57*U57)</f>
        <v/>
      </c>
      <c r="BP57" s="165" t="str">
        <f t="shared" ref="BP57:BP80" si="24">IF(OR(BE57="",BG57=""),"",BE57*BG57)</f>
        <v/>
      </c>
      <c r="BQ57" s="165" t="str">
        <f t="shared" ref="BQ57:BQ80" si="25">IF(OR(BE57="",BH57=""),"",BE57*BH57)</f>
        <v/>
      </c>
    </row>
    <row r="58" spans="1:69" s="32" customFormat="1" x14ac:dyDescent="0.25">
      <c r="A58" s="446"/>
      <c r="B58" s="447"/>
      <c r="C58" s="448"/>
      <c r="D58" s="448"/>
      <c r="E58" s="1"/>
      <c r="F58" s="1"/>
      <c r="G58" s="447"/>
      <c r="H58" s="449"/>
      <c r="I58" s="449"/>
      <c r="J58" s="448"/>
      <c r="K58" s="448"/>
      <c r="L58" s="1"/>
      <c r="M58" s="1"/>
      <c r="N58" s="447"/>
      <c r="O58" s="445"/>
      <c r="P58" s="445"/>
      <c r="Q58" s="448"/>
      <c r="R58" s="448"/>
      <c r="S58" s="1"/>
      <c r="T58" s="1"/>
      <c r="U58" s="447"/>
      <c r="V58" s="445"/>
      <c r="W58" s="496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W58" s="164" t="str">
        <f t="shared" si="8"/>
        <v/>
      </c>
      <c r="AX58" s="165" t="str">
        <f>IF(F58="","",VLOOKUP(F58,'MNB árfolyam'!A:B,2,0))</f>
        <v/>
      </c>
      <c r="AY58" s="166" t="str">
        <f t="shared" si="9"/>
        <v/>
      </c>
      <c r="AZ58" s="167" t="str">
        <f t="shared" si="10"/>
        <v/>
      </c>
      <c r="BA58" s="168" t="str">
        <f t="shared" si="11"/>
        <v/>
      </c>
      <c r="BB58" s="165" t="str">
        <f>IF(M58="","",VLOOKUP(M58,'MNB árfolyam'!A:B,2,0))</f>
        <v/>
      </c>
      <c r="BC58" s="165" t="str">
        <f t="shared" si="12"/>
        <v/>
      </c>
      <c r="BD58" s="169" t="str">
        <f t="shared" si="13"/>
        <v/>
      </c>
      <c r="BE58" s="168" t="str">
        <f t="shared" si="14"/>
        <v/>
      </c>
      <c r="BF58" s="169" t="str">
        <f>IF(T58="","",VLOOKUP(T58,'MNB árfolyam'!A:B,2,0))</f>
        <v/>
      </c>
      <c r="BG58" s="169" t="str">
        <f t="shared" si="15"/>
        <v/>
      </c>
      <c r="BH58" s="169" t="str">
        <f t="shared" si="16"/>
        <v/>
      </c>
      <c r="BI58" s="169" t="str">
        <f t="shared" si="17"/>
        <v/>
      </c>
      <c r="BJ58" s="165" t="str">
        <f t="shared" si="18"/>
        <v/>
      </c>
      <c r="BK58" s="165" t="str">
        <f t="shared" si="19"/>
        <v/>
      </c>
      <c r="BL58" s="165" t="str">
        <f t="shared" si="20"/>
        <v/>
      </c>
      <c r="BM58" s="165" t="str">
        <f t="shared" si="21"/>
        <v/>
      </c>
      <c r="BN58" s="165" t="str">
        <f t="shared" si="22"/>
        <v/>
      </c>
      <c r="BO58" s="165" t="str">
        <f t="shared" si="23"/>
        <v/>
      </c>
      <c r="BP58" s="165" t="str">
        <f t="shared" si="24"/>
        <v/>
      </c>
      <c r="BQ58" s="165" t="str">
        <f t="shared" si="25"/>
        <v/>
      </c>
    </row>
    <row r="59" spans="1:69" s="32" customFormat="1" x14ac:dyDescent="0.25">
      <c r="A59" s="446"/>
      <c r="B59" s="447"/>
      <c r="C59" s="448"/>
      <c r="D59" s="448"/>
      <c r="E59" s="1"/>
      <c r="F59" s="1"/>
      <c r="G59" s="447"/>
      <c r="H59" s="449"/>
      <c r="I59" s="449"/>
      <c r="J59" s="448"/>
      <c r="K59" s="448"/>
      <c r="L59" s="1"/>
      <c r="M59" s="1"/>
      <c r="N59" s="447"/>
      <c r="O59" s="445"/>
      <c r="P59" s="445"/>
      <c r="Q59" s="448"/>
      <c r="R59" s="448"/>
      <c r="S59" s="1"/>
      <c r="T59" s="1"/>
      <c r="U59" s="447"/>
      <c r="V59" s="445"/>
      <c r="W59" s="496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W59" s="164" t="str">
        <f t="shared" si="8"/>
        <v/>
      </c>
      <c r="AX59" s="165" t="str">
        <f>IF(F59="","",VLOOKUP(F59,'MNB árfolyam'!A:B,2,0))</f>
        <v/>
      </c>
      <c r="AY59" s="166" t="str">
        <f t="shared" si="9"/>
        <v/>
      </c>
      <c r="AZ59" s="167" t="str">
        <f t="shared" si="10"/>
        <v/>
      </c>
      <c r="BA59" s="168" t="str">
        <f t="shared" si="11"/>
        <v/>
      </c>
      <c r="BB59" s="165" t="str">
        <f>IF(M59="","",VLOOKUP(M59,'MNB árfolyam'!A:B,2,0))</f>
        <v/>
      </c>
      <c r="BC59" s="165" t="str">
        <f t="shared" si="12"/>
        <v/>
      </c>
      <c r="BD59" s="169" t="str">
        <f t="shared" si="13"/>
        <v/>
      </c>
      <c r="BE59" s="168" t="str">
        <f t="shared" si="14"/>
        <v/>
      </c>
      <c r="BF59" s="169" t="str">
        <f>IF(T59="","",VLOOKUP(T59,'MNB árfolyam'!A:B,2,0))</f>
        <v/>
      </c>
      <c r="BG59" s="169" t="str">
        <f t="shared" si="15"/>
        <v/>
      </c>
      <c r="BH59" s="169" t="str">
        <f t="shared" si="16"/>
        <v/>
      </c>
      <c r="BI59" s="169" t="str">
        <f t="shared" si="17"/>
        <v/>
      </c>
      <c r="BJ59" s="165" t="str">
        <f t="shared" si="18"/>
        <v/>
      </c>
      <c r="BK59" s="165" t="str">
        <f t="shared" si="19"/>
        <v/>
      </c>
      <c r="BL59" s="165" t="str">
        <f t="shared" si="20"/>
        <v/>
      </c>
      <c r="BM59" s="165" t="str">
        <f t="shared" si="21"/>
        <v/>
      </c>
      <c r="BN59" s="165" t="str">
        <f t="shared" si="22"/>
        <v/>
      </c>
      <c r="BO59" s="165" t="str">
        <f t="shared" si="23"/>
        <v/>
      </c>
      <c r="BP59" s="165" t="str">
        <f t="shared" si="24"/>
        <v/>
      </c>
      <c r="BQ59" s="165" t="str">
        <f t="shared" si="25"/>
        <v/>
      </c>
    </row>
    <row r="60" spans="1:69" s="32" customFormat="1" x14ac:dyDescent="0.25">
      <c r="A60" s="446"/>
      <c r="B60" s="447"/>
      <c r="C60" s="448"/>
      <c r="D60" s="448"/>
      <c r="E60" s="1"/>
      <c r="F60" s="1"/>
      <c r="G60" s="447"/>
      <c r="H60" s="449"/>
      <c r="I60" s="449"/>
      <c r="J60" s="448"/>
      <c r="K60" s="448"/>
      <c r="L60" s="1"/>
      <c r="M60" s="1"/>
      <c r="N60" s="447"/>
      <c r="O60" s="445"/>
      <c r="P60" s="445"/>
      <c r="Q60" s="448"/>
      <c r="R60" s="448"/>
      <c r="S60" s="1"/>
      <c r="T60" s="1"/>
      <c r="U60" s="447"/>
      <c r="V60" s="445"/>
      <c r="W60" s="496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W60" s="164" t="str">
        <f t="shared" si="8"/>
        <v/>
      </c>
      <c r="AX60" s="165" t="str">
        <f>IF(F60="","",VLOOKUP(F60,'MNB árfolyam'!A:B,2,0))</f>
        <v/>
      </c>
      <c r="AY60" s="166" t="str">
        <f t="shared" si="9"/>
        <v/>
      </c>
      <c r="AZ60" s="167" t="str">
        <f t="shared" si="10"/>
        <v/>
      </c>
      <c r="BA60" s="168" t="str">
        <f t="shared" si="11"/>
        <v/>
      </c>
      <c r="BB60" s="165" t="str">
        <f>IF(M60="","",VLOOKUP(M60,'MNB árfolyam'!A:B,2,0))</f>
        <v/>
      </c>
      <c r="BC60" s="165" t="str">
        <f t="shared" si="12"/>
        <v/>
      </c>
      <c r="BD60" s="169" t="str">
        <f t="shared" si="13"/>
        <v/>
      </c>
      <c r="BE60" s="168" t="str">
        <f t="shared" si="14"/>
        <v/>
      </c>
      <c r="BF60" s="169" t="str">
        <f>IF(T60="","",VLOOKUP(T60,'MNB árfolyam'!A:B,2,0))</f>
        <v/>
      </c>
      <c r="BG60" s="169" t="str">
        <f t="shared" si="15"/>
        <v/>
      </c>
      <c r="BH60" s="169" t="str">
        <f t="shared" si="16"/>
        <v/>
      </c>
      <c r="BI60" s="169" t="str">
        <f t="shared" si="17"/>
        <v/>
      </c>
      <c r="BJ60" s="165" t="str">
        <f t="shared" si="18"/>
        <v/>
      </c>
      <c r="BK60" s="165" t="str">
        <f t="shared" si="19"/>
        <v/>
      </c>
      <c r="BL60" s="165" t="str">
        <f t="shared" si="20"/>
        <v/>
      </c>
      <c r="BM60" s="165" t="str">
        <f t="shared" si="21"/>
        <v/>
      </c>
      <c r="BN60" s="165" t="str">
        <f t="shared" si="22"/>
        <v/>
      </c>
      <c r="BO60" s="165" t="str">
        <f t="shared" si="23"/>
        <v/>
      </c>
      <c r="BP60" s="165" t="str">
        <f t="shared" si="24"/>
        <v/>
      </c>
      <c r="BQ60" s="165" t="str">
        <f t="shared" si="25"/>
        <v/>
      </c>
    </row>
    <row r="61" spans="1:69" s="32" customFormat="1" x14ac:dyDescent="0.25">
      <c r="A61" s="446"/>
      <c r="B61" s="447"/>
      <c r="C61" s="448"/>
      <c r="D61" s="448"/>
      <c r="E61" s="1"/>
      <c r="F61" s="1"/>
      <c r="G61" s="447"/>
      <c r="H61" s="449"/>
      <c r="I61" s="449"/>
      <c r="J61" s="448"/>
      <c r="K61" s="448"/>
      <c r="L61" s="1"/>
      <c r="M61" s="1"/>
      <c r="N61" s="447"/>
      <c r="O61" s="445"/>
      <c r="P61" s="445"/>
      <c r="Q61" s="448"/>
      <c r="R61" s="448"/>
      <c r="S61" s="1"/>
      <c r="T61" s="1"/>
      <c r="U61" s="447"/>
      <c r="V61" s="445"/>
      <c r="W61" s="496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W61" s="164" t="str">
        <f t="shared" si="8"/>
        <v/>
      </c>
      <c r="AX61" s="165" t="str">
        <f>IF(F61="","",VLOOKUP(F61,'MNB árfolyam'!A:B,2,0))</f>
        <v/>
      </c>
      <c r="AY61" s="166" t="str">
        <f t="shared" si="9"/>
        <v/>
      </c>
      <c r="AZ61" s="167" t="str">
        <f t="shared" si="10"/>
        <v/>
      </c>
      <c r="BA61" s="168" t="str">
        <f t="shared" si="11"/>
        <v/>
      </c>
      <c r="BB61" s="165" t="str">
        <f>IF(M61="","",VLOOKUP(M61,'MNB árfolyam'!A:B,2,0))</f>
        <v/>
      </c>
      <c r="BC61" s="165" t="str">
        <f t="shared" si="12"/>
        <v/>
      </c>
      <c r="BD61" s="169" t="str">
        <f t="shared" si="13"/>
        <v/>
      </c>
      <c r="BE61" s="168" t="str">
        <f t="shared" si="14"/>
        <v/>
      </c>
      <c r="BF61" s="169" t="str">
        <f>IF(T61="","",VLOOKUP(T61,'MNB árfolyam'!A:B,2,0))</f>
        <v/>
      </c>
      <c r="BG61" s="169" t="str">
        <f t="shared" si="15"/>
        <v/>
      </c>
      <c r="BH61" s="169" t="str">
        <f t="shared" si="16"/>
        <v/>
      </c>
      <c r="BI61" s="169" t="str">
        <f t="shared" si="17"/>
        <v/>
      </c>
      <c r="BJ61" s="165" t="str">
        <f t="shared" si="18"/>
        <v/>
      </c>
      <c r="BK61" s="165" t="str">
        <f t="shared" si="19"/>
        <v/>
      </c>
      <c r="BL61" s="165" t="str">
        <f t="shared" si="20"/>
        <v/>
      </c>
      <c r="BM61" s="165" t="str">
        <f t="shared" si="21"/>
        <v/>
      </c>
      <c r="BN61" s="165" t="str">
        <f t="shared" si="22"/>
        <v/>
      </c>
      <c r="BO61" s="165" t="str">
        <f t="shared" si="23"/>
        <v/>
      </c>
      <c r="BP61" s="165" t="str">
        <f t="shared" si="24"/>
        <v/>
      </c>
      <c r="BQ61" s="165" t="str">
        <f t="shared" si="25"/>
        <v/>
      </c>
    </row>
    <row r="62" spans="1:69" s="32" customFormat="1" x14ac:dyDescent="0.25">
      <c r="A62" s="446"/>
      <c r="B62" s="447"/>
      <c r="C62" s="448"/>
      <c r="D62" s="448"/>
      <c r="E62" s="1"/>
      <c r="F62" s="1"/>
      <c r="G62" s="447"/>
      <c r="H62" s="449"/>
      <c r="I62" s="449"/>
      <c r="J62" s="448"/>
      <c r="K62" s="448"/>
      <c r="L62" s="1"/>
      <c r="M62" s="1"/>
      <c r="N62" s="447"/>
      <c r="O62" s="445"/>
      <c r="P62" s="445"/>
      <c r="Q62" s="448"/>
      <c r="R62" s="448"/>
      <c r="S62" s="1"/>
      <c r="T62" s="1"/>
      <c r="U62" s="447"/>
      <c r="V62" s="445"/>
      <c r="W62" s="496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W62" s="164" t="str">
        <f t="shared" si="8"/>
        <v/>
      </c>
      <c r="AX62" s="165" t="str">
        <f>IF(F62="","",VLOOKUP(F62,'MNB árfolyam'!A:B,2,0))</f>
        <v/>
      </c>
      <c r="AY62" s="166" t="str">
        <f t="shared" si="9"/>
        <v/>
      </c>
      <c r="AZ62" s="167" t="str">
        <f t="shared" si="10"/>
        <v/>
      </c>
      <c r="BA62" s="168" t="str">
        <f t="shared" si="11"/>
        <v/>
      </c>
      <c r="BB62" s="165" t="str">
        <f>IF(M62="","",VLOOKUP(M62,'MNB árfolyam'!A:B,2,0))</f>
        <v/>
      </c>
      <c r="BC62" s="165" t="str">
        <f t="shared" si="12"/>
        <v/>
      </c>
      <c r="BD62" s="169" t="str">
        <f t="shared" si="13"/>
        <v/>
      </c>
      <c r="BE62" s="168" t="str">
        <f t="shared" si="14"/>
        <v/>
      </c>
      <c r="BF62" s="169" t="str">
        <f>IF(T62="","",VLOOKUP(T62,'MNB árfolyam'!A:B,2,0))</f>
        <v/>
      </c>
      <c r="BG62" s="169" t="str">
        <f t="shared" si="15"/>
        <v/>
      </c>
      <c r="BH62" s="169" t="str">
        <f t="shared" si="16"/>
        <v/>
      </c>
      <c r="BI62" s="169" t="str">
        <f t="shared" si="17"/>
        <v/>
      </c>
      <c r="BJ62" s="165" t="str">
        <f t="shared" si="18"/>
        <v/>
      </c>
      <c r="BK62" s="165" t="str">
        <f t="shared" si="19"/>
        <v/>
      </c>
      <c r="BL62" s="165" t="str">
        <f t="shared" si="20"/>
        <v/>
      </c>
      <c r="BM62" s="165" t="str">
        <f t="shared" si="21"/>
        <v/>
      </c>
      <c r="BN62" s="165" t="str">
        <f t="shared" si="22"/>
        <v/>
      </c>
      <c r="BO62" s="165" t="str">
        <f t="shared" si="23"/>
        <v/>
      </c>
      <c r="BP62" s="165" t="str">
        <f t="shared" si="24"/>
        <v/>
      </c>
      <c r="BQ62" s="165" t="str">
        <f t="shared" si="25"/>
        <v/>
      </c>
    </row>
    <row r="63" spans="1:69" s="32" customFormat="1" x14ac:dyDescent="0.25">
      <c r="A63" s="446"/>
      <c r="B63" s="447"/>
      <c r="C63" s="448"/>
      <c r="D63" s="448"/>
      <c r="E63" s="1"/>
      <c r="F63" s="1"/>
      <c r="G63" s="447"/>
      <c r="H63" s="449"/>
      <c r="I63" s="449"/>
      <c r="J63" s="448"/>
      <c r="K63" s="448"/>
      <c r="L63" s="1"/>
      <c r="M63" s="1"/>
      <c r="N63" s="447"/>
      <c r="O63" s="445"/>
      <c r="P63" s="445"/>
      <c r="Q63" s="448"/>
      <c r="R63" s="448"/>
      <c r="S63" s="1"/>
      <c r="T63" s="1"/>
      <c r="U63" s="447"/>
      <c r="V63" s="445"/>
      <c r="W63" s="496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W63" s="164" t="str">
        <f t="shared" si="8"/>
        <v/>
      </c>
      <c r="AX63" s="165" t="str">
        <f>IF(F63="","",VLOOKUP(F63,'MNB árfolyam'!A:B,2,0))</f>
        <v/>
      </c>
      <c r="AY63" s="166" t="str">
        <f t="shared" si="9"/>
        <v/>
      </c>
      <c r="AZ63" s="167" t="str">
        <f t="shared" si="10"/>
        <v/>
      </c>
      <c r="BA63" s="168" t="str">
        <f t="shared" si="11"/>
        <v/>
      </c>
      <c r="BB63" s="165" t="str">
        <f>IF(M63="","",VLOOKUP(M63,'MNB árfolyam'!A:B,2,0))</f>
        <v/>
      </c>
      <c r="BC63" s="165" t="str">
        <f t="shared" si="12"/>
        <v/>
      </c>
      <c r="BD63" s="169" t="str">
        <f t="shared" si="13"/>
        <v/>
      </c>
      <c r="BE63" s="168" t="str">
        <f t="shared" si="14"/>
        <v/>
      </c>
      <c r="BF63" s="169" t="str">
        <f>IF(T63="","",VLOOKUP(T63,'MNB árfolyam'!A:B,2,0))</f>
        <v/>
      </c>
      <c r="BG63" s="169" t="str">
        <f t="shared" si="15"/>
        <v/>
      </c>
      <c r="BH63" s="169" t="str">
        <f t="shared" si="16"/>
        <v/>
      </c>
      <c r="BI63" s="169" t="str">
        <f t="shared" si="17"/>
        <v/>
      </c>
      <c r="BJ63" s="165" t="str">
        <f t="shared" si="18"/>
        <v/>
      </c>
      <c r="BK63" s="165" t="str">
        <f t="shared" si="19"/>
        <v/>
      </c>
      <c r="BL63" s="165" t="str">
        <f t="shared" si="20"/>
        <v/>
      </c>
      <c r="BM63" s="165" t="str">
        <f t="shared" si="21"/>
        <v/>
      </c>
      <c r="BN63" s="165" t="str">
        <f t="shared" si="22"/>
        <v/>
      </c>
      <c r="BO63" s="165" t="str">
        <f t="shared" si="23"/>
        <v/>
      </c>
      <c r="BP63" s="165" t="str">
        <f t="shared" si="24"/>
        <v/>
      </c>
      <c r="BQ63" s="165" t="str">
        <f t="shared" si="25"/>
        <v/>
      </c>
    </row>
    <row r="64" spans="1:69" s="32" customFormat="1" x14ac:dyDescent="0.25">
      <c r="A64" s="446"/>
      <c r="B64" s="447"/>
      <c r="C64" s="448"/>
      <c r="D64" s="448"/>
      <c r="E64" s="1"/>
      <c r="F64" s="1"/>
      <c r="G64" s="447"/>
      <c r="H64" s="449"/>
      <c r="I64" s="449"/>
      <c r="J64" s="448"/>
      <c r="K64" s="448"/>
      <c r="L64" s="1"/>
      <c r="M64" s="1"/>
      <c r="N64" s="447"/>
      <c r="O64" s="445"/>
      <c r="P64" s="445"/>
      <c r="Q64" s="448"/>
      <c r="R64" s="448"/>
      <c r="S64" s="1"/>
      <c r="T64" s="1"/>
      <c r="U64" s="447"/>
      <c r="V64" s="445"/>
      <c r="W64" s="496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W64" s="164" t="str">
        <f t="shared" si="8"/>
        <v/>
      </c>
      <c r="AX64" s="165" t="str">
        <f>IF(F64="","",VLOOKUP(F64,'MNB árfolyam'!A:B,2,0))</f>
        <v/>
      </c>
      <c r="AY64" s="166" t="str">
        <f t="shared" si="9"/>
        <v/>
      </c>
      <c r="AZ64" s="167" t="str">
        <f t="shared" si="10"/>
        <v/>
      </c>
      <c r="BA64" s="168" t="str">
        <f t="shared" si="11"/>
        <v/>
      </c>
      <c r="BB64" s="165" t="str">
        <f>IF(M64="","",VLOOKUP(M64,'MNB árfolyam'!A:B,2,0))</f>
        <v/>
      </c>
      <c r="BC64" s="165" t="str">
        <f t="shared" si="12"/>
        <v/>
      </c>
      <c r="BD64" s="169" t="str">
        <f t="shared" si="13"/>
        <v/>
      </c>
      <c r="BE64" s="168" t="str">
        <f t="shared" si="14"/>
        <v/>
      </c>
      <c r="BF64" s="169" t="str">
        <f>IF(T64="","",VLOOKUP(T64,'MNB árfolyam'!A:B,2,0))</f>
        <v/>
      </c>
      <c r="BG64" s="169" t="str">
        <f t="shared" si="15"/>
        <v/>
      </c>
      <c r="BH64" s="169" t="str">
        <f t="shared" si="16"/>
        <v/>
      </c>
      <c r="BI64" s="169" t="str">
        <f t="shared" si="17"/>
        <v/>
      </c>
      <c r="BJ64" s="165" t="str">
        <f t="shared" si="18"/>
        <v/>
      </c>
      <c r="BK64" s="165" t="str">
        <f t="shared" si="19"/>
        <v/>
      </c>
      <c r="BL64" s="165" t="str">
        <f t="shared" si="20"/>
        <v/>
      </c>
      <c r="BM64" s="165" t="str">
        <f t="shared" si="21"/>
        <v/>
      </c>
      <c r="BN64" s="165" t="str">
        <f t="shared" si="22"/>
        <v/>
      </c>
      <c r="BO64" s="165" t="str">
        <f t="shared" si="23"/>
        <v/>
      </c>
      <c r="BP64" s="165" t="str">
        <f t="shared" si="24"/>
        <v/>
      </c>
      <c r="BQ64" s="165" t="str">
        <f t="shared" si="25"/>
        <v/>
      </c>
    </row>
    <row r="65" spans="1:69" s="32" customFormat="1" x14ac:dyDescent="0.25">
      <c r="A65" s="446"/>
      <c r="B65" s="447"/>
      <c r="C65" s="448"/>
      <c r="D65" s="448"/>
      <c r="E65" s="1"/>
      <c r="F65" s="1"/>
      <c r="G65" s="447"/>
      <c r="H65" s="449"/>
      <c r="I65" s="449"/>
      <c r="J65" s="448"/>
      <c r="K65" s="448"/>
      <c r="L65" s="1"/>
      <c r="M65" s="1"/>
      <c r="N65" s="447"/>
      <c r="O65" s="445"/>
      <c r="P65" s="445"/>
      <c r="Q65" s="448"/>
      <c r="R65" s="448"/>
      <c r="S65" s="1"/>
      <c r="T65" s="1"/>
      <c r="U65" s="447"/>
      <c r="V65" s="445"/>
      <c r="W65" s="496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W65" s="164" t="str">
        <f t="shared" si="8"/>
        <v/>
      </c>
      <c r="AX65" s="165" t="str">
        <f>IF(F65="","",VLOOKUP(F65,'MNB árfolyam'!A:B,2,0))</f>
        <v/>
      </c>
      <c r="AY65" s="166" t="str">
        <f t="shared" si="9"/>
        <v/>
      </c>
      <c r="AZ65" s="167" t="str">
        <f t="shared" si="10"/>
        <v/>
      </c>
      <c r="BA65" s="168" t="str">
        <f t="shared" si="11"/>
        <v/>
      </c>
      <c r="BB65" s="165" t="str">
        <f>IF(M65="","",VLOOKUP(M65,'MNB árfolyam'!A:B,2,0))</f>
        <v/>
      </c>
      <c r="BC65" s="165" t="str">
        <f t="shared" si="12"/>
        <v/>
      </c>
      <c r="BD65" s="169" t="str">
        <f t="shared" si="13"/>
        <v/>
      </c>
      <c r="BE65" s="168" t="str">
        <f t="shared" si="14"/>
        <v/>
      </c>
      <c r="BF65" s="169" t="str">
        <f>IF(T65="","",VLOOKUP(T65,'MNB árfolyam'!A:B,2,0))</f>
        <v/>
      </c>
      <c r="BG65" s="169" t="str">
        <f t="shared" si="15"/>
        <v/>
      </c>
      <c r="BH65" s="169" t="str">
        <f t="shared" si="16"/>
        <v/>
      </c>
      <c r="BI65" s="169" t="str">
        <f t="shared" si="17"/>
        <v/>
      </c>
      <c r="BJ65" s="165" t="str">
        <f t="shared" si="18"/>
        <v/>
      </c>
      <c r="BK65" s="165" t="str">
        <f t="shared" si="19"/>
        <v/>
      </c>
      <c r="BL65" s="165" t="str">
        <f t="shared" si="20"/>
        <v/>
      </c>
      <c r="BM65" s="165" t="str">
        <f t="shared" si="21"/>
        <v/>
      </c>
      <c r="BN65" s="165" t="str">
        <f t="shared" si="22"/>
        <v/>
      </c>
      <c r="BO65" s="165" t="str">
        <f t="shared" si="23"/>
        <v/>
      </c>
      <c r="BP65" s="165" t="str">
        <f t="shared" si="24"/>
        <v/>
      </c>
      <c r="BQ65" s="165" t="str">
        <f t="shared" si="25"/>
        <v/>
      </c>
    </row>
    <row r="66" spans="1:69" s="32" customFormat="1" x14ac:dyDescent="0.25">
      <c r="A66" s="446"/>
      <c r="B66" s="447"/>
      <c r="C66" s="448"/>
      <c r="D66" s="448"/>
      <c r="E66" s="1"/>
      <c r="F66" s="1"/>
      <c r="G66" s="447"/>
      <c r="H66" s="449"/>
      <c r="I66" s="449"/>
      <c r="J66" s="448"/>
      <c r="K66" s="448"/>
      <c r="L66" s="1"/>
      <c r="M66" s="1"/>
      <c r="N66" s="447"/>
      <c r="O66" s="445"/>
      <c r="P66" s="445"/>
      <c r="Q66" s="448"/>
      <c r="R66" s="448"/>
      <c r="S66" s="1"/>
      <c r="T66" s="1"/>
      <c r="U66" s="447"/>
      <c r="V66" s="445"/>
      <c r="W66" s="496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81"/>
      <c r="AW66" s="164" t="str">
        <f t="shared" si="8"/>
        <v/>
      </c>
      <c r="AX66" s="165" t="str">
        <f>IF(F66="","",VLOOKUP(F66,'MNB árfolyam'!A:B,2,0))</f>
        <v/>
      </c>
      <c r="AY66" s="166" t="str">
        <f t="shared" si="9"/>
        <v/>
      </c>
      <c r="AZ66" s="167" t="str">
        <f t="shared" si="10"/>
        <v/>
      </c>
      <c r="BA66" s="168" t="str">
        <f t="shared" si="11"/>
        <v/>
      </c>
      <c r="BB66" s="165" t="str">
        <f>IF(M66="","",VLOOKUP(M66,'MNB árfolyam'!A:B,2,0))</f>
        <v/>
      </c>
      <c r="BC66" s="165" t="str">
        <f t="shared" si="12"/>
        <v/>
      </c>
      <c r="BD66" s="169" t="str">
        <f t="shared" si="13"/>
        <v/>
      </c>
      <c r="BE66" s="168" t="str">
        <f t="shared" si="14"/>
        <v/>
      </c>
      <c r="BF66" s="169" t="str">
        <f>IF(T66="","",VLOOKUP(T66,'MNB árfolyam'!A:B,2,0))</f>
        <v/>
      </c>
      <c r="BG66" s="169" t="str">
        <f t="shared" si="15"/>
        <v/>
      </c>
      <c r="BH66" s="169" t="str">
        <f t="shared" si="16"/>
        <v/>
      </c>
      <c r="BI66" s="169" t="str">
        <f t="shared" si="17"/>
        <v/>
      </c>
      <c r="BJ66" s="165" t="str">
        <f t="shared" si="18"/>
        <v/>
      </c>
      <c r="BK66" s="165" t="str">
        <f t="shared" si="19"/>
        <v/>
      </c>
      <c r="BL66" s="165" t="str">
        <f t="shared" si="20"/>
        <v/>
      </c>
      <c r="BM66" s="165" t="str">
        <f t="shared" si="21"/>
        <v/>
      </c>
      <c r="BN66" s="165" t="str">
        <f t="shared" si="22"/>
        <v/>
      </c>
      <c r="BO66" s="165" t="str">
        <f t="shared" si="23"/>
        <v/>
      </c>
      <c r="BP66" s="165" t="str">
        <f t="shared" si="24"/>
        <v/>
      </c>
      <c r="BQ66" s="165" t="str">
        <f t="shared" si="25"/>
        <v/>
      </c>
    </row>
    <row r="67" spans="1:69" s="32" customFormat="1" x14ac:dyDescent="0.25">
      <c r="A67" s="446"/>
      <c r="B67" s="447"/>
      <c r="C67" s="448"/>
      <c r="D67" s="448"/>
      <c r="E67" s="1"/>
      <c r="F67" s="1"/>
      <c r="G67" s="447"/>
      <c r="H67" s="449"/>
      <c r="I67" s="449"/>
      <c r="J67" s="448"/>
      <c r="K67" s="448"/>
      <c r="L67" s="1"/>
      <c r="M67" s="1"/>
      <c r="N67" s="447"/>
      <c r="O67" s="445"/>
      <c r="P67" s="445"/>
      <c r="Q67" s="448"/>
      <c r="R67" s="448"/>
      <c r="S67" s="1"/>
      <c r="T67" s="1"/>
      <c r="U67" s="447"/>
      <c r="V67" s="445"/>
      <c r="W67" s="496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W67" s="164" t="str">
        <f t="shared" si="8"/>
        <v/>
      </c>
      <c r="AX67" s="165" t="str">
        <f>IF(F67="","",VLOOKUP(F67,'MNB árfolyam'!A:B,2,0))</f>
        <v/>
      </c>
      <c r="AY67" s="166" t="str">
        <f t="shared" si="9"/>
        <v/>
      </c>
      <c r="AZ67" s="167" t="str">
        <f t="shared" si="10"/>
        <v/>
      </c>
      <c r="BA67" s="168" t="str">
        <f t="shared" si="11"/>
        <v/>
      </c>
      <c r="BB67" s="165" t="str">
        <f>IF(M67="","",VLOOKUP(M67,'MNB árfolyam'!A:B,2,0))</f>
        <v/>
      </c>
      <c r="BC67" s="165" t="str">
        <f t="shared" si="12"/>
        <v/>
      </c>
      <c r="BD67" s="169" t="str">
        <f t="shared" si="13"/>
        <v/>
      </c>
      <c r="BE67" s="168" t="str">
        <f t="shared" si="14"/>
        <v/>
      </c>
      <c r="BF67" s="169" t="str">
        <f>IF(T67="","",VLOOKUP(T67,'MNB árfolyam'!A:B,2,0))</f>
        <v/>
      </c>
      <c r="BG67" s="169" t="str">
        <f t="shared" si="15"/>
        <v/>
      </c>
      <c r="BH67" s="169" t="str">
        <f t="shared" si="16"/>
        <v/>
      </c>
      <c r="BI67" s="169" t="str">
        <f t="shared" si="17"/>
        <v/>
      </c>
      <c r="BJ67" s="165" t="str">
        <f t="shared" si="18"/>
        <v/>
      </c>
      <c r="BK67" s="165" t="str">
        <f t="shared" si="19"/>
        <v/>
      </c>
      <c r="BL67" s="165" t="str">
        <f t="shared" si="20"/>
        <v/>
      </c>
      <c r="BM67" s="165" t="str">
        <f t="shared" si="21"/>
        <v/>
      </c>
      <c r="BN67" s="165" t="str">
        <f t="shared" si="22"/>
        <v/>
      </c>
      <c r="BO67" s="165" t="str">
        <f t="shared" si="23"/>
        <v/>
      </c>
      <c r="BP67" s="165" t="str">
        <f t="shared" si="24"/>
        <v/>
      </c>
      <c r="BQ67" s="165" t="str">
        <f t="shared" si="25"/>
        <v/>
      </c>
    </row>
    <row r="68" spans="1:69" s="32" customFormat="1" x14ac:dyDescent="0.25">
      <c r="A68" s="446"/>
      <c r="B68" s="447"/>
      <c r="C68" s="448"/>
      <c r="D68" s="448"/>
      <c r="E68" s="1"/>
      <c r="F68" s="1"/>
      <c r="G68" s="447"/>
      <c r="H68" s="449"/>
      <c r="I68" s="449"/>
      <c r="J68" s="448"/>
      <c r="K68" s="448"/>
      <c r="L68" s="1"/>
      <c r="M68" s="1"/>
      <c r="N68" s="447"/>
      <c r="O68" s="445"/>
      <c r="P68" s="445"/>
      <c r="Q68" s="448"/>
      <c r="R68" s="448"/>
      <c r="S68" s="1"/>
      <c r="T68" s="1"/>
      <c r="U68" s="447"/>
      <c r="V68" s="445"/>
      <c r="W68" s="496"/>
      <c r="X68" s="181"/>
      <c r="Y68" s="181"/>
      <c r="Z68" s="181"/>
      <c r="AA68" s="181"/>
      <c r="AB68" s="181"/>
      <c r="AC68" s="181"/>
      <c r="AD68" s="181"/>
      <c r="AE68" s="181"/>
      <c r="AF68" s="181"/>
      <c r="AG68" s="181"/>
      <c r="AH68" s="181"/>
      <c r="AW68" s="164" t="str">
        <f t="shared" si="8"/>
        <v/>
      </c>
      <c r="AX68" s="165" t="str">
        <f>IF(F68="","",VLOOKUP(F68,'MNB árfolyam'!A:B,2,0))</f>
        <v/>
      </c>
      <c r="AY68" s="166" t="str">
        <f t="shared" si="9"/>
        <v/>
      </c>
      <c r="AZ68" s="167" t="str">
        <f t="shared" si="10"/>
        <v/>
      </c>
      <c r="BA68" s="168" t="str">
        <f t="shared" si="11"/>
        <v/>
      </c>
      <c r="BB68" s="165" t="str">
        <f>IF(M68="","",VLOOKUP(M68,'MNB árfolyam'!A:B,2,0))</f>
        <v/>
      </c>
      <c r="BC68" s="165" t="str">
        <f t="shared" si="12"/>
        <v/>
      </c>
      <c r="BD68" s="169" t="str">
        <f t="shared" si="13"/>
        <v/>
      </c>
      <c r="BE68" s="168" t="str">
        <f t="shared" si="14"/>
        <v/>
      </c>
      <c r="BF68" s="169" t="str">
        <f>IF(T68="","",VLOOKUP(T68,'MNB árfolyam'!A:B,2,0))</f>
        <v/>
      </c>
      <c r="BG68" s="169" t="str">
        <f t="shared" si="15"/>
        <v/>
      </c>
      <c r="BH68" s="169" t="str">
        <f t="shared" si="16"/>
        <v/>
      </c>
      <c r="BI68" s="169" t="str">
        <f t="shared" si="17"/>
        <v/>
      </c>
      <c r="BJ68" s="165" t="str">
        <f t="shared" si="18"/>
        <v/>
      </c>
      <c r="BK68" s="165" t="str">
        <f t="shared" si="19"/>
        <v/>
      </c>
      <c r="BL68" s="165" t="str">
        <f t="shared" si="20"/>
        <v/>
      </c>
      <c r="BM68" s="165" t="str">
        <f t="shared" si="21"/>
        <v/>
      </c>
      <c r="BN68" s="165" t="str">
        <f t="shared" si="22"/>
        <v/>
      </c>
      <c r="BO68" s="165" t="str">
        <f t="shared" si="23"/>
        <v/>
      </c>
      <c r="BP68" s="165" t="str">
        <f t="shared" si="24"/>
        <v/>
      </c>
      <c r="BQ68" s="165" t="str">
        <f t="shared" si="25"/>
        <v/>
      </c>
    </row>
    <row r="69" spans="1:69" s="32" customFormat="1" x14ac:dyDescent="0.25">
      <c r="A69" s="446"/>
      <c r="B69" s="447"/>
      <c r="C69" s="448"/>
      <c r="D69" s="448"/>
      <c r="E69" s="1"/>
      <c r="F69" s="1"/>
      <c r="G69" s="447"/>
      <c r="H69" s="449"/>
      <c r="I69" s="449"/>
      <c r="J69" s="448"/>
      <c r="K69" s="448"/>
      <c r="L69" s="1"/>
      <c r="M69" s="1"/>
      <c r="N69" s="447"/>
      <c r="O69" s="445"/>
      <c r="P69" s="445"/>
      <c r="Q69" s="448"/>
      <c r="R69" s="448"/>
      <c r="S69" s="1"/>
      <c r="T69" s="1"/>
      <c r="U69" s="447"/>
      <c r="V69" s="445"/>
      <c r="W69" s="496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181"/>
      <c r="AW69" s="164" t="str">
        <f t="shared" si="8"/>
        <v/>
      </c>
      <c r="AX69" s="165" t="str">
        <f>IF(F69="","",VLOOKUP(F69,'MNB árfolyam'!A:B,2,0))</f>
        <v/>
      </c>
      <c r="AY69" s="166" t="str">
        <f t="shared" si="9"/>
        <v/>
      </c>
      <c r="AZ69" s="167" t="str">
        <f t="shared" si="10"/>
        <v/>
      </c>
      <c r="BA69" s="168" t="str">
        <f t="shared" si="11"/>
        <v/>
      </c>
      <c r="BB69" s="165" t="str">
        <f>IF(M69="","",VLOOKUP(M69,'MNB árfolyam'!A:B,2,0))</f>
        <v/>
      </c>
      <c r="BC69" s="165" t="str">
        <f t="shared" si="12"/>
        <v/>
      </c>
      <c r="BD69" s="169" t="str">
        <f t="shared" si="13"/>
        <v/>
      </c>
      <c r="BE69" s="168" t="str">
        <f t="shared" si="14"/>
        <v/>
      </c>
      <c r="BF69" s="169" t="str">
        <f>IF(T69="","",VLOOKUP(T69,'MNB árfolyam'!A:B,2,0))</f>
        <v/>
      </c>
      <c r="BG69" s="169" t="str">
        <f t="shared" si="15"/>
        <v/>
      </c>
      <c r="BH69" s="169" t="str">
        <f t="shared" si="16"/>
        <v/>
      </c>
      <c r="BI69" s="169" t="str">
        <f t="shared" si="17"/>
        <v/>
      </c>
      <c r="BJ69" s="165" t="str">
        <f t="shared" si="18"/>
        <v/>
      </c>
      <c r="BK69" s="165" t="str">
        <f t="shared" si="19"/>
        <v/>
      </c>
      <c r="BL69" s="165" t="str">
        <f t="shared" si="20"/>
        <v/>
      </c>
      <c r="BM69" s="165" t="str">
        <f t="shared" si="21"/>
        <v/>
      </c>
      <c r="BN69" s="165" t="str">
        <f t="shared" si="22"/>
        <v/>
      </c>
      <c r="BO69" s="165" t="str">
        <f t="shared" si="23"/>
        <v/>
      </c>
      <c r="BP69" s="165" t="str">
        <f t="shared" si="24"/>
        <v/>
      </c>
      <c r="BQ69" s="165" t="str">
        <f t="shared" si="25"/>
        <v/>
      </c>
    </row>
    <row r="70" spans="1:69" s="32" customFormat="1" x14ac:dyDescent="0.25">
      <c r="A70" s="446"/>
      <c r="B70" s="447"/>
      <c r="C70" s="448"/>
      <c r="D70" s="448"/>
      <c r="E70" s="1"/>
      <c r="F70" s="1"/>
      <c r="G70" s="447"/>
      <c r="H70" s="449"/>
      <c r="I70" s="449"/>
      <c r="J70" s="448"/>
      <c r="K70" s="448"/>
      <c r="L70" s="1"/>
      <c r="M70" s="1"/>
      <c r="N70" s="447"/>
      <c r="O70" s="445"/>
      <c r="P70" s="445"/>
      <c r="Q70" s="448"/>
      <c r="R70" s="448"/>
      <c r="S70" s="1"/>
      <c r="T70" s="1"/>
      <c r="U70" s="447"/>
      <c r="V70" s="445"/>
      <c r="W70" s="496"/>
      <c r="X70" s="181"/>
      <c r="Y70" s="181"/>
      <c r="Z70" s="181"/>
      <c r="AA70" s="181"/>
      <c r="AB70" s="181"/>
      <c r="AC70" s="181"/>
      <c r="AD70" s="181"/>
      <c r="AE70" s="181"/>
      <c r="AF70" s="181"/>
      <c r="AG70" s="181"/>
      <c r="AH70" s="181"/>
      <c r="AW70" s="164" t="str">
        <f t="shared" si="8"/>
        <v/>
      </c>
      <c r="AX70" s="165" t="str">
        <f>IF(F70="","",VLOOKUP(F70,'MNB árfolyam'!A:B,2,0))</f>
        <v/>
      </c>
      <c r="AY70" s="166" t="str">
        <f t="shared" si="9"/>
        <v/>
      </c>
      <c r="AZ70" s="167" t="str">
        <f t="shared" si="10"/>
        <v/>
      </c>
      <c r="BA70" s="168" t="str">
        <f t="shared" si="11"/>
        <v/>
      </c>
      <c r="BB70" s="165" t="str">
        <f>IF(M70="","",VLOOKUP(M70,'MNB árfolyam'!A:B,2,0))</f>
        <v/>
      </c>
      <c r="BC70" s="165" t="str">
        <f t="shared" si="12"/>
        <v/>
      </c>
      <c r="BD70" s="169" t="str">
        <f t="shared" si="13"/>
        <v/>
      </c>
      <c r="BE70" s="168" t="str">
        <f t="shared" si="14"/>
        <v/>
      </c>
      <c r="BF70" s="169" t="str">
        <f>IF(T70="","",VLOOKUP(T70,'MNB árfolyam'!A:B,2,0))</f>
        <v/>
      </c>
      <c r="BG70" s="169" t="str">
        <f t="shared" si="15"/>
        <v/>
      </c>
      <c r="BH70" s="169" t="str">
        <f t="shared" si="16"/>
        <v/>
      </c>
      <c r="BI70" s="169" t="str">
        <f t="shared" si="17"/>
        <v/>
      </c>
      <c r="BJ70" s="165" t="str">
        <f t="shared" si="18"/>
        <v/>
      </c>
      <c r="BK70" s="165" t="str">
        <f t="shared" si="19"/>
        <v/>
      </c>
      <c r="BL70" s="165" t="str">
        <f t="shared" si="20"/>
        <v/>
      </c>
      <c r="BM70" s="165" t="str">
        <f t="shared" si="21"/>
        <v/>
      </c>
      <c r="BN70" s="165" t="str">
        <f t="shared" si="22"/>
        <v/>
      </c>
      <c r="BO70" s="165" t="str">
        <f t="shared" si="23"/>
        <v/>
      </c>
      <c r="BP70" s="165" t="str">
        <f t="shared" si="24"/>
        <v/>
      </c>
      <c r="BQ70" s="165" t="str">
        <f t="shared" si="25"/>
        <v/>
      </c>
    </row>
    <row r="71" spans="1:69" s="32" customFormat="1" x14ac:dyDescent="0.25">
      <c r="A71" s="446"/>
      <c r="B71" s="447"/>
      <c r="C71" s="448"/>
      <c r="D71" s="448"/>
      <c r="E71" s="1"/>
      <c r="F71" s="1"/>
      <c r="G71" s="447"/>
      <c r="H71" s="449"/>
      <c r="I71" s="449"/>
      <c r="J71" s="448"/>
      <c r="K71" s="448"/>
      <c r="L71" s="1"/>
      <c r="M71" s="1"/>
      <c r="N71" s="447"/>
      <c r="O71" s="445"/>
      <c r="P71" s="445"/>
      <c r="Q71" s="448"/>
      <c r="R71" s="448"/>
      <c r="S71" s="1"/>
      <c r="T71" s="1"/>
      <c r="U71" s="447"/>
      <c r="V71" s="445"/>
      <c r="W71" s="496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1"/>
      <c r="AW71" s="164" t="str">
        <f t="shared" si="8"/>
        <v/>
      </c>
      <c r="AX71" s="165" t="str">
        <f>IF(F71="","",VLOOKUP(F71,'MNB árfolyam'!A:B,2,0))</f>
        <v/>
      </c>
      <c r="AY71" s="166" t="str">
        <f t="shared" si="9"/>
        <v/>
      </c>
      <c r="AZ71" s="167" t="str">
        <f t="shared" si="10"/>
        <v/>
      </c>
      <c r="BA71" s="168" t="str">
        <f t="shared" si="11"/>
        <v/>
      </c>
      <c r="BB71" s="165" t="str">
        <f>IF(M71="","",VLOOKUP(M71,'MNB árfolyam'!A:B,2,0))</f>
        <v/>
      </c>
      <c r="BC71" s="165" t="str">
        <f t="shared" si="12"/>
        <v/>
      </c>
      <c r="BD71" s="169" t="str">
        <f t="shared" si="13"/>
        <v/>
      </c>
      <c r="BE71" s="168" t="str">
        <f t="shared" si="14"/>
        <v/>
      </c>
      <c r="BF71" s="169" t="str">
        <f>IF(T71="","",VLOOKUP(T71,'MNB árfolyam'!A:B,2,0))</f>
        <v/>
      </c>
      <c r="BG71" s="169" t="str">
        <f t="shared" si="15"/>
        <v/>
      </c>
      <c r="BH71" s="169" t="str">
        <f t="shared" si="16"/>
        <v/>
      </c>
      <c r="BI71" s="169" t="str">
        <f t="shared" si="17"/>
        <v/>
      </c>
      <c r="BJ71" s="165" t="str">
        <f t="shared" si="18"/>
        <v/>
      </c>
      <c r="BK71" s="165" t="str">
        <f t="shared" si="19"/>
        <v/>
      </c>
      <c r="BL71" s="165" t="str">
        <f t="shared" si="20"/>
        <v/>
      </c>
      <c r="BM71" s="165" t="str">
        <f t="shared" si="21"/>
        <v/>
      </c>
      <c r="BN71" s="165" t="str">
        <f t="shared" si="22"/>
        <v/>
      </c>
      <c r="BO71" s="165" t="str">
        <f t="shared" si="23"/>
        <v/>
      </c>
      <c r="BP71" s="165" t="str">
        <f t="shared" si="24"/>
        <v/>
      </c>
      <c r="BQ71" s="165" t="str">
        <f t="shared" si="25"/>
        <v/>
      </c>
    </row>
    <row r="72" spans="1:69" s="32" customFormat="1" x14ac:dyDescent="0.25">
      <c r="A72" s="446"/>
      <c r="B72" s="447"/>
      <c r="C72" s="448"/>
      <c r="D72" s="448"/>
      <c r="E72" s="1"/>
      <c r="F72" s="1"/>
      <c r="G72" s="447"/>
      <c r="H72" s="449"/>
      <c r="I72" s="449"/>
      <c r="J72" s="448"/>
      <c r="K72" s="448"/>
      <c r="L72" s="1"/>
      <c r="M72" s="1"/>
      <c r="N72" s="447"/>
      <c r="O72" s="445"/>
      <c r="P72" s="445"/>
      <c r="Q72" s="448"/>
      <c r="R72" s="448"/>
      <c r="S72" s="1"/>
      <c r="T72" s="1"/>
      <c r="U72" s="447"/>
      <c r="V72" s="445"/>
      <c r="W72" s="496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W72" s="164" t="str">
        <f t="shared" si="8"/>
        <v/>
      </c>
      <c r="AX72" s="165" t="str">
        <f>IF(F72="","",VLOOKUP(F72,'MNB árfolyam'!A:B,2,0))</f>
        <v/>
      </c>
      <c r="AY72" s="166" t="str">
        <f t="shared" si="9"/>
        <v/>
      </c>
      <c r="AZ72" s="167" t="str">
        <f t="shared" si="10"/>
        <v/>
      </c>
      <c r="BA72" s="168" t="str">
        <f t="shared" si="11"/>
        <v/>
      </c>
      <c r="BB72" s="165" t="str">
        <f>IF(M72="","",VLOOKUP(M72,'MNB árfolyam'!A:B,2,0))</f>
        <v/>
      </c>
      <c r="BC72" s="165" t="str">
        <f t="shared" si="12"/>
        <v/>
      </c>
      <c r="BD72" s="169" t="str">
        <f t="shared" si="13"/>
        <v/>
      </c>
      <c r="BE72" s="168" t="str">
        <f t="shared" si="14"/>
        <v/>
      </c>
      <c r="BF72" s="169" t="str">
        <f>IF(T72="","",VLOOKUP(T72,'MNB árfolyam'!A:B,2,0))</f>
        <v/>
      </c>
      <c r="BG72" s="169" t="str">
        <f t="shared" si="15"/>
        <v/>
      </c>
      <c r="BH72" s="169" t="str">
        <f t="shared" si="16"/>
        <v/>
      </c>
      <c r="BI72" s="169" t="str">
        <f t="shared" si="17"/>
        <v/>
      </c>
      <c r="BJ72" s="165" t="str">
        <f t="shared" si="18"/>
        <v/>
      </c>
      <c r="BK72" s="165" t="str">
        <f t="shared" si="19"/>
        <v/>
      </c>
      <c r="BL72" s="165" t="str">
        <f t="shared" si="20"/>
        <v/>
      </c>
      <c r="BM72" s="165" t="str">
        <f t="shared" si="21"/>
        <v/>
      </c>
      <c r="BN72" s="165" t="str">
        <f t="shared" si="22"/>
        <v/>
      </c>
      <c r="BO72" s="165" t="str">
        <f t="shared" si="23"/>
        <v/>
      </c>
      <c r="BP72" s="165" t="str">
        <f t="shared" si="24"/>
        <v/>
      </c>
      <c r="BQ72" s="165" t="str">
        <f t="shared" si="25"/>
        <v/>
      </c>
    </row>
    <row r="73" spans="1:69" s="32" customFormat="1" x14ac:dyDescent="0.25">
      <c r="A73" s="446"/>
      <c r="B73" s="447"/>
      <c r="C73" s="448"/>
      <c r="D73" s="448"/>
      <c r="E73" s="1"/>
      <c r="F73" s="1"/>
      <c r="G73" s="447"/>
      <c r="H73" s="449"/>
      <c r="I73" s="449"/>
      <c r="J73" s="448"/>
      <c r="K73" s="448"/>
      <c r="L73" s="1"/>
      <c r="M73" s="1"/>
      <c r="N73" s="447"/>
      <c r="O73" s="445"/>
      <c r="P73" s="445"/>
      <c r="Q73" s="448"/>
      <c r="R73" s="448"/>
      <c r="S73" s="1"/>
      <c r="T73" s="1"/>
      <c r="U73" s="447"/>
      <c r="V73" s="445"/>
      <c r="W73" s="496"/>
      <c r="X73" s="181"/>
      <c r="Y73" s="181"/>
      <c r="Z73" s="181"/>
      <c r="AA73" s="181"/>
      <c r="AB73" s="181"/>
      <c r="AC73" s="181"/>
      <c r="AD73" s="181"/>
      <c r="AE73" s="181"/>
      <c r="AF73" s="181"/>
      <c r="AG73" s="181"/>
      <c r="AH73" s="181"/>
      <c r="AW73" s="164" t="str">
        <f t="shared" si="8"/>
        <v/>
      </c>
      <c r="AX73" s="165" t="str">
        <f>IF(F73="","",VLOOKUP(F73,'MNB árfolyam'!A:B,2,0))</f>
        <v/>
      </c>
      <c r="AY73" s="166" t="str">
        <f t="shared" si="9"/>
        <v/>
      </c>
      <c r="AZ73" s="167" t="str">
        <f t="shared" si="10"/>
        <v/>
      </c>
      <c r="BA73" s="168" t="str">
        <f t="shared" si="11"/>
        <v/>
      </c>
      <c r="BB73" s="165" t="str">
        <f>IF(M73="","",VLOOKUP(M73,'MNB árfolyam'!A:B,2,0))</f>
        <v/>
      </c>
      <c r="BC73" s="165" t="str">
        <f t="shared" si="12"/>
        <v/>
      </c>
      <c r="BD73" s="169" t="str">
        <f t="shared" si="13"/>
        <v/>
      </c>
      <c r="BE73" s="168" t="str">
        <f t="shared" si="14"/>
        <v/>
      </c>
      <c r="BF73" s="169" t="str">
        <f>IF(T73="","",VLOOKUP(T73,'MNB árfolyam'!A:B,2,0))</f>
        <v/>
      </c>
      <c r="BG73" s="169" t="str">
        <f t="shared" si="15"/>
        <v/>
      </c>
      <c r="BH73" s="169" t="str">
        <f t="shared" si="16"/>
        <v/>
      </c>
      <c r="BI73" s="169" t="str">
        <f t="shared" si="17"/>
        <v/>
      </c>
      <c r="BJ73" s="165" t="str">
        <f t="shared" si="18"/>
        <v/>
      </c>
      <c r="BK73" s="165" t="str">
        <f t="shared" si="19"/>
        <v/>
      </c>
      <c r="BL73" s="165" t="str">
        <f t="shared" si="20"/>
        <v/>
      </c>
      <c r="BM73" s="165" t="str">
        <f t="shared" si="21"/>
        <v/>
      </c>
      <c r="BN73" s="165" t="str">
        <f t="shared" si="22"/>
        <v/>
      </c>
      <c r="BO73" s="165" t="str">
        <f t="shared" si="23"/>
        <v/>
      </c>
      <c r="BP73" s="165" t="str">
        <f t="shared" si="24"/>
        <v/>
      </c>
      <c r="BQ73" s="165" t="str">
        <f t="shared" si="25"/>
        <v/>
      </c>
    </row>
    <row r="74" spans="1:69" s="32" customFormat="1" x14ac:dyDescent="0.25">
      <c r="A74" s="446"/>
      <c r="B74" s="447"/>
      <c r="C74" s="448"/>
      <c r="D74" s="448"/>
      <c r="E74" s="1"/>
      <c r="F74" s="1"/>
      <c r="G74" s="447"/>
      <c r="H74" s="449"/>
      <c r="I74" s="449"/>
      <c r="J74" s="448"/>
      <c r="K74" s="448"/>
      <c r="L74" s="1"/>
      <c r="M74" s="1"/>
      <c r="N74" s="447"/>
      <c r="O74" s="445"/>
      <c r="P74" s="445"/>
      <c r="Q74" s="448"/>
      <c r="R74" s="448"/>
      <c r="S74" s="1"/>
      <c r="T74" s="1"/>
      <c r="U74" s="447"/>
      <c r="V74" s="445"/>
      <c r="W74" s="496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W74" s="164" t="str">
        <f t="shared" si="8"/>
        <v/>
      </c>
      <c r="AX74" s="165" t="str">
        <f>IF(F74="","",VLOOKUP(F74,'MNB árfolyam'!A:B,2,0))</f>
        <v/>
      </c>
      <c r="AY74" s="166" t="str">
        <f t="shared" si="9"/>
        <v/>
      </c>
      <c r="AZ74" s="167" t="str">
        <f t="shared" si="10"/>
        <v/>
      </c>
      <c r="BA74" s="168" t="str">
        <f t="shared" si="11"/>
        <v/>
      </c>
      <c r="BB74" s="165" t="str">
        <f>IF(M74="","",VLOOKUP(M74,'MNB árfolyam'!A:B,2,0))</f>
        <v/>
      </c>
      <c r="BC74" s="165" t="str">
        <f t="shared" si="12"/>
        <v/>
      </c>
      <c r="BD74" s="169" t="str">
        <f t="shared" si="13"/>
        <v/>
      </c>
      <c r="BE74" s="168" t="str">
        <f t="shared" si="14"/>
        <v/>
      </c>
      <c r="BF74" s="169" t="str">
        <f>IF(T74="","",VLOOKUP(T74,'MNB árfolyam'!A:B,2,0))</f>
        <v/>
      </c>
      <c r="BG74" s="169" t="str">
        <f t="shared" si="15"/>
        <v/>
      </c>
      <c r="BH74" s="169" t="str">
        <f t="shared" si="16"/>
        <v/>
      </c>
      <c r="BI74" s="169" t="str">
        <f t="shared" si="17"/>
        <v/>
      </c>
      <c r="BJ74" s="165" t="str">
        <f t="shared" si="18"/>
        <v/>
      </c>
      <c r="BK74" s="165" t="str">
        <f t="shared" si="19"/>
        <v/>
      </c>
      <c r="BL74" s="165" t="str">
        <f t="shared" si="20"/>
        <v/>
      </c>
      <c r="BM74" s="165" t="str">
        <f t="shared" si="21"/>
        <v/>
      </c>
      <c r="BN74" s="165" t="str">
        <f t="shared" si="22"/>
        <v/>
      </c>
      <c r="BO74" s="165" t="str">
        <f t="shared" si="23"/>
        <v/>
      </c>
      <c r="BP74" s="165" t="str">
        <f t="shared" si="24"/>
        <v/>
      </c>
      <c r="BQ74" s="165" t="str">
        <f t="shared" si="25"/>
        <v/>
      </c>
    </row>
    <row r="75" spans="1:69" s="32" customFormat="1" x14ac:dyDescent="0.25">
      <c r="A75" s="446"/>
      <c r="B75" s="447"/>
      <c r="C75" s="448"/>
      <c r="D75" s="448"/>
      <c r="E75" s="1"/>
      <c r="F75" s="1"/>
      <c r="G75" s="447"/>
      <c r="H75" s="449"/>
      <c r="I75" s="449"/>
      <c r="J75" s="448"/>
      <c r="K75" s="448"/>
      <c r="L75" s="1"/>
      <c r="M75" s="1"/>
      <c r="N75" s="447"/>
      <c r="O75" s="445"/>
      <c r="P75" s="445"/>
      <c r="Q75" s="448"/>
      <c r="R75" s="448"/>
      <c r="S75" s="1"/>
      <c r="T75" s="1"/>
      <c r="U75" s="447"/>
      <c r="V75" s="445"/>
      <c r="W75" s="496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W75" s="164" t="str">
        <f t="shared" si="8"/>
        <v/>
      </c>
      <c r="AX75" s="165" t="str">
        <f>IF(F75="","",VLOOKUP(F75,'MNB árfolyam'!A:B,2,0))</f>
        <v/>
      </c>
      <c r="AY75" s="166" t="str">
        <f t="shared" si="9"/>
        <v/>
      </c>
      <c r="AZ75" s="167" t="str">
        <f t="shared" si="10"/>
        <v/>
      </c>
      <c r="BA75" s="168" t="str">
        <f t="shared" si="11"/>
        <v/>
      </c>
      <c r="BB75" s="165" t="str">
        <f>IF(M75="","",VLOOKUP(M75,'MNB árfolyam'!A:B,2,0))</f>
        <v/>
      </c>
      <c r="BC75" s="165" t="str">
        <f t="shared" si="12"/>
        <v/>
      </c>
      <c r="BD75" s="169" t="str">
        <f t="shared" si="13"/>
        <v/>
      </c>
      <c r="BE75" s="168" t="str">
        <f t="shared" si="14"/>
        <v/>
      </c>
      <c r="BF75" s="169" t="str">
        <f>IF(T75="","",VLOOKUP(T75,'MNB árfolyam'!A:B,2,0))</f>
        <v/>
      </c>
      <c r="BG75" s="169" t="str">
        <f t="shared" si="15"/>
        <v/>
      </c>
      <c r="BH75" s="169" t="str">
        <f t="shared" si="16"/>
        <v/>
      </c>
      <c r="BI75" s="169" t="str">
        <f t="shared" si="17"/>
        <v/>
      </c>
      <c r="BJ75" s="165" t="str">
        <f t="shared" si="18"/>
        <v/>
      </c>
      <c r="BK75" s="165" t="str">
        <f t="shared" si="19"/>
        <v/>
      </c>
      <c r="BL75" s="165" t="str">
        <f t="shared" si="20"/>
        <v/>
      </c>
      <c r="BM75" s="165" t="str">
        <f t="shared" si="21"/>
        <v/>
      </c>
      <c r="BN75" s="165" t="str">
        <f t="shared" si="22"/>
        <v/>
      </c>
      <c r="BO75" s="165" t="str">
        <f t="shared" si="23"/>
        <v/>
      </c>
      <c r="BP75" s="165" t="str">
        <f t="shared" si="24"/>
        <v/>
      </c>
      <c r="BQ75" s="165" t="str">
        <f t="shared" si="25"/>
        <v/>
      </c>
    </row>
    <row r="76" spans="1:69" s="32" customFormat="1" x14ac:dyDescent="0.25">
      <c r="A76" s="446"/>
      <c r="B76" s="447"/>
      <c r="C76" s="448"/>
      <c r="D76" s="448"/>
      <c r="E76" s="1"/>
      <c r="F76" s="1"/>
      <c r="G76" s="447"/>
      <c r="H76" s="449"/>
      <c r="I76" s="449"/>
      <c r="J76" s="448"/>
      <c r="K76" s="448"/>
      <c r="L76" s="1"/>
      <c r="M76" s="1"/>
      <c r="N76" s="447"/>
      <c r="O76" s="445"/>
      <c r="P76" s="445"/>
      <c r="Q76" s="448"/>
      <c r="R76" s="448"/>
      <c r="S76" s="1"/>
      <c r="T76" s="1"/>
      <c r="U76" s="447"/>
      <c r="V76" s="445"/>
      <c r="W76" s="496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W76" s="164" t="str">
        <f t="shared" si="8"/>
        <v/>
      </c>
      <c r="AX76" s="165" t="str">
        <f>IF(F76="","",VLOOKUP(F76,'MNB árfolyam'!A:B,2,0))</f>
        <v/>
      </c>
      <c r="AY76" s="166" t="str">
        <f t="shared" si="9"/>
        <v/>
      </c>
      <c r="AZ76" s="167" t="str">
        <f t="shared" si="10"/>
        <v/>
      </c>
      <c r="BA76" s="168" t="str">
        <f t="shared" si="11"/>
        <v/>
      </c>
      <c r="BB76" s="165" t="str">
        <f>IF(M76="","",VLOOKUP(M76,'MNB árfolyam'!A:B,2,0))</f>
        <v/>
      </c>
      <c r="BC76" s="165" t="str">
        <f t="shared" si="12"/>
        <v/>
      </c>
      <c r="BD76" s="169" t="str">
        <f t="shared" si="13"/>
        <v/>
      </c>
      <c r="BE76" s="168" t="str">
        <f t="shared" si="14"/>
        <v/>
      </c>
      <c r="BF76" s="169" t="str">
        <f>IF(T76="","",VLOOKUP(T76,'MNB árfolyam'!A:B,2,0))</f>
        <v/>
      </c>
      <c r="BG76" s="169" t="str">
        <f t="shared" si="15"/>
        <v/>
      </c>
      <c r="BH76" s="169" t="str">
        <f t="shared" si="16"/>
        <v/>
      </c>
      <c r="BI76" s="169" t="str">
        <f t="shared" si="17"/>
        <v/>
      </c>
      <c r="BJ76" s="165" t="str">
        <f t="shared" si="18"/>
        <v/>
      </c>
      <c r="BK76" s="165" t="str">
        <f t="shared" si="19"/>
        <v/>
      </c>
      <c r="BL76" s="165" t="str">
        <f t="shared" si="20"/>
        <v/>
      </c>
      <c r="BM76" s="165" t="str">
        <f t="shared" si="21"/>
        <v/>
      </c>
      <c r="BN76" s="165" t="str">
        <f t="shared" si="22"/>
        <v/>
      </c>
      <c r="BO76" s="165" t="str">
        <f t="shared" si="23"/>
        <v/>
      </c>
      <c r="BP76" s="165" t="str">
        <f t="shared" si="24"/>
        <v/>
      </c>
      <c r="BQ76" s="165" t="str">
        <f t="shared" si="25"/>
        <v/>
      </c>
    </row>
    <row r="77" spans="1:69" s="32" customFormat="1" x14ac:dyDescent="0.25">
      <c r="A77" s="446"/>
      <c r="B77" s="447"/>
      <c r="C77" s="448"/>
      <c r="D77" s="448"/>
      <c r="E77" s="1"/>
      <c r="F77" s="1"/>
      <c r="G77" s="447"/>
      <c r="H77" s="449"/>
      <c r="I77" s="449"/>
      <c r="J77" s="448"/>
      <c r="K77" s="448"/>
      <c r="L77" s="1"/>
      <c r="M77" s="1"/>
      <c r="N77" s="447"/>
      <c r="O77" s="445"/>
      <c r="P77" s="445"/>
      <c r="Q77" s="448"/>
      <c r="R77" s="448"/>
      <c r="S77" s="1"/>
      <c r="T77" s="1"/>
      <c r="U77" s="447"/>
      <c r="V77" s="445"/>
      <c r="W77" s="496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W77" s="164" t="str">
        <f t="shared" si="8"/>
        <v/>
      </c>
      <c r="AX77" s="165" t="str">
        <f>IF(F77="","",VLOOKUP(F77,'MNB árfolyam'!A:B,2,0))</f>
        <v/>
      </c>
      <c r="AY77" s="166" t="str">
        <f t="shared" si="9"/>
        <v/>
      </c>
      <c r="AZ77" s="167" t="str">
        <f t="shared" si="10"/>
        <v/>
      </c>
      <c r="BA77" s="168" t="str">
        <f t="shared" si="11"/>
        <v/>
      </c>
      <c r="BB77" s="165" t="str">
        <f>IF(M77="","",VLOOKUP(M77,'MNB árfolyam'!A:B,2,0))</f>
        <v/>
      </c>
      <c r="BC77" s="165" t="str">
        <f t="shared" si="12"/>
        <v/>
      </c>
      <c r="BD77" s="169" t="str">
        <f t="shared" si="13"/>
        <v/>
      </c>
      <c r="BE77" s="168" t="str">
        <f t="shared" si="14"/>
        <v/>
      </c>
      <c r="BF77" s="169" t="str">
        <f>IF(T77="","",VLOOKUP(T77,'MNB árfolyam'!A:B,2,0))</f>
        <v/>
      </c>
      <c r="BG77" s="169" t="str">
        <f t="shared" si="15"/>
        <v/>
      </c>
      <c r="BH77" s="169" t="str">
        <f t="shared" si="16"/>
        <v/>
      </c>
      <c r="BI77" s="169" t="str">
        <f t="shared" si="17"/>
        <v/>
      </c>
      <c r="BJ77" s="165" t="str">
        <f t="shared" si="18"/>
        <v/>
      </c>
      <c r="BK77" s="165" t="str">
        <f t="shared" si="19"/>
        <v/>
      </c>
      <c r="BL77" s="165" t="str">
        <f t="shared" si="20"/>
        <v/>
      </c>
      <c r="BM77" s="165" t="str">
        <f t="shared" si="21"/>
        <v/>
      </c>
      <c r="BN77" s="165" t="str">
        <f t="shared" si="22"/>
        <v/>
      </c>
      <c r="BO77" s="165" t="str">
        <f t="shared" si="23"/>
        <v/>
      </c>
      <c r="BP77" s="165" t="str">
        <f t="shared" si="24"/>
        <v/>
      </c>
      <c r="BQ77" s="165" t="str">
        <f t="shared" si="25"/>
        <v/>
      </c>
    </row>
    <row r="78" spans="1:69" s="32" customFormat="1" x14ac:dyDescent="0.25">
      <c r="A78" s="446"/>
      <c r="B78" s="447"/>
      <c r="C78" s="448"/>
      <c r="D78" s="448"/>
      <c r="E78" s="1"/>
      <c r="F78" s="1"/>
      <c r="G78" s="447"/>
      <c r="H78" s="449"/>
      <c r="I78" s="449"/>
      <c r="J78" s="448"/>
      <c r="K78" s="448"/>
      <c r="L78" s="1"/>
      <c r="M78" s="1"/>
      <c r="N78" s="447"/>
      <c r="O78" s="445"/>
      <c r="P78" s="445"/>
      <c r="Q78" s="448"/>
      <c r="R78" s="448"/>
      <c r="S78" s="1"/>
      <c r="T78" s="1"/>
      <c r="U78" s="447"/>
      <c r="V78" s="445"/>
      <c r="W78" s="496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W78" s="164" t="str">
        <f t="shared" si="8"/>
        <v/>
      </c>
      <c r="AX78" s="165" t="str">
        <f>IF(F78="","",VLOOKUP(F78,'MNB árfolyam'!A:B,2,0))</f>
        <v/>
      </c>
      <c r="AY78" s="166" t="str">
        <f t="shared" si="9"/>
        <v/>
      </c>
      <c r="AZ78" s="167" t="str">
        <f t="shared" si="10"/>
        <v/>
      </c>
      <c r="BA78" s="168" t="str">
        <f t="shared" si="11"/>
        <v/>
      </c>
      <c r="BB78" s="165" t="str">
        <f>IF(M78="","",VLOOKUP(M78,'MNB árfolyam'!A:B,2,0))</f>
        <v/>
      </c>
      <c r="BC78" s="165" t="str">
        <f t="shared" si="12"/>
        <v/>
      </c>
      <c r="BD78" s="169" t="str">
        <f t="shared" si="13"/>
        <v/>
      </c>
      <c r="BE78" s="168" t="str">
        <f t="shared" si="14"/>
        <v/>
      </c>
      <c r="BF78" s="169" t="str">
        <f>IF(T78="","",VLOOKUP(T78,'MNB árfolyam'!A:B,2,0))</f>
        <v/>
      </c>
      <c r="BG78" s="169" t="str">
        <f t="shared" si="15"/>
        <v/>
      </c>
      <c r="BH78" s="169" t="str">
        <f t="shared" si="16"/>
        <v/>
      </c>
      <c r="BI78" s="169" t="str">
        <f t="shared" si="17"/>
        <v/>
      </c>
      <c r="BJ78" s="165" t="str">
        <f t="shared" si="18"/>
        <v/>
      </c>
      <c r="BK78" s="165" t="str">
        <f t="shared" si="19"/>
        <v/>
      </c>
      <c r="BL78" s="165" t="str">
        <f t="shared" si="20"/>
        <v/>
      </c>
      <c r="BM78" s="165" t="str">
        <f t="shared" si="21"/>
        <v/>
      </c>
      <c r="BN78" s="165" t="str">
        <f t="shared" si="22"/>
        <v/>
      </c>
      <c r="BO78" s="165" t="str">
        <f t="shared" si="23"/>
        <v/>
      </c>
      <c r="BP78" s="165" t="str">
        <f t="shared" si="24"/>
        <v/>
      </c>
      <c r="BQ78" s="165" t="str">
        <f t="shared" si="25"/>
        <v/>
      </c>
    </row>
    <row r="79" spans="1:69" s="32" customFormat="1" x14ac:dyDescent="0.25">
      <c r="A79" s="446"/>
      <c r="B79" s="447"/>
      <c r="C79" s="448"/>
      <c r="D79" s="448"/>
      <c r="E79" s="1"/>
      <c r="F79" s="1"/>
      <c r="G79" s="447"/>
      <c r="H79" s="449"/>
      <c r="I79" s="449"/>
      <c r="J79" s="448"/>
      <c r="K79" s="448"/>
      <c r="L79" s="1"/>
      <c r="M79" s="1"/>
      <c r="N79" s="447"/>
      <c r="O79" s="445"/>
      <c r="P79" s="445"/>
      <c r="Q79" s="448"/>
      <c r="R79" s="448"/>
      <c r="S79" s="1"/>
      <c r="T79" s="1"/>
      <c r="U79" s="447"/>
      <c r="V79" s="445"/>
      <c r="W79" s="496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W79" s="164" t="str">
        <f t="shared" si="8"/>
        <v/>
      </c>
      <c r="AX79" s="165" t="str">
        <f>IF(F79="","",VLOOKUP(F79,'MNB árfolyam'!A:B,2,0))</f>
        <v/>
      </c>
      <c r="AY79" s="166" t="str">
        <f t="shared" si="9"/>
        <v/>
      </c>
      <c r="AZ79" s="167" t="str">
        <f t="shared" si="10"/>
        <v/>
      </c>
      <c r="BA79" s="168" t="str">
        <f t="shared" si="11"/>
        <v/>
      </c>
      <c r="BB79" s="165" t="str">
        <f>IF(M79="","",VLOOKUP(M79,'MNB árfolyam'!A:B,2,0))</f>
        <v/>
      </c>
      <c r="BC79" s="165" t="str">
        <f t="shared" si="12"/>
        <v/>
      </c>
      <c r="BD79" s="169" t="str">
        <f t="shared" si="13"/>
        <v/>
      </c>
      <c r="BE79" s="168" t="str">
        <f t="shared" si="14"/>
        <v/>
      </c>
      <c r="BF79" s="169" t="str">
        <f>IF(T79="","",VLOOKUP(T79,'MNB árfolyam'!A:B,2,0))</f>
        <v/>
      </c>
      <c r="BG79" s="169" t="str">
        <f t="shared" si="15"/>
        <v/>
      </c>
      <c r="BH79" s="169" t="str">
        <f t="shared" si="16"/>
        <v/>
      </c>
      <c r="BI79" s="169" t="str">
        <f t="shared" si="17"/>
        <v/>
      </c>
      <c r="BJ79" s="165" t="str">
        <f t="shared" si="18"/>
        <v/>
      </c>
      <c r="BK79" s="165" t="str">
        <f t="shared" si="19"/>
        <v/>
      </c>
      <c r="BL79" s="165" t="str">
        <f t="shared" si="20"/>
        <v/>
      </c>
      <c r="BM79" s="165" t="str">
        <f t="shared" si="21"/>
        <v/>
      </c>
      <c r="BN79" s="165" t="str">
        <f t="shared" si="22"/>
        <v/>
      </c>
      <c r="BO79" s="165" t="str">
        <f t="shared" si="23"/>
        <v/>
      </c>
      <c r="BP79" s="165" t="str">
        <f t="shared" si="24"/>
        <v/>
      </c>
      <c r="BQ79" s="165" t="str">
        <f t="shared" si="25"/>
        <v/>
      </c>
    </row>
    <row r="80" spans="1:69" s="32" customFormat="1" ht="15.75" thickBot="1" x14ac:dyDescent="0.3">
      <c r="A80" s="450"/>
      <c r="B80" s="451"/>
      <c r="C80" s="452"/>
      <c r="D80" s="452"/>
      <c r="E80" s="7"/>
      <c r="F80" s="7"/>
      <c r="G80" s="451"/>
      <c r="H80" s="453"/>
      <c r="I80" s="453"/>
      <c r="J80" s="452"/>
      <c r="K80" s="452"/>
      <c r="L80" s="7"/>
      <c r="M80" s="7"/>
      <c r="N80" s="451"/>
      <c r="O80" s="497"/>
      <c r="P80" s="497"/>
      <c r="Q80" s="452"/>
      <c r="R80" s="452"/>
      <c r="S80" s="7"/>
      <c r="T80" s="7"/>
      <c r="U80" s="451"/>
      <c r="V80" s="497"/>
      <c r="W80" s="498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W80" s="164" t="str">
        <f t="shared" si="8"/>
        <v/>
      </c>
      <c r="AX80" s="165" t="str">
        <f>IF(F80="","",VLOOKUP(F80,'MNB árfolyam'!A:B,2,0))</f>
        <v/>
      </c>
      <c r="AY80" s="166" t="str">
        <f t="shared" si="9"/>
        <v/>
      </c>
      <c r="AZ80" s="167" t="str">
        <f t="shared" si="10"/>
        <v/>
      </c>
      <c r="BA80" s="168" t="str">
        <f t="shared" si="11"/>
        <v/>
      </c>
      <c r="BB80" s="165" t="str">
        <f>IF(M80="","",VLOOKUP(M80,'MNB árfolyam'!A:B,2,0))</f>
        <v/>
      </c>
      <c r="BC80" s="165" t="str">
        <f t="shared" si="12"/>
        <v/>
      </c>
      <c r="BD80" s="169" t="str">
        <f t="shared" si="13"/>
        <v/>
      </c>
      <c r="BE80" s="168" t="str">
        <f t="shared" si="14"/>
        <v/>
      </c>
      <c r="BF80" s="169" t="str">
        <f>IF(T80="","",VLOOKUP(T80,'MNB árfolyam'!A:B,2,0))</f>
        <v/>
      </c>
      <c r="BG80" s="169" t="str">
        <f t="shared" si="15"/>
        <v/>
      </c>
      <c r="BH80" s="169" t="str">
        <f t="shared" si="16"/>
        <v/>
      </c>
      <c r="BI80" s="169" t="str">
        <f t="shared" si="17"/>
        <v/>
      </c>
      <c r="BJ80" s="165" t="str">
        <f t="shared" si="18"/>
        <v/>
      </c>
      <c r="BK80" s="165" t="str">
        <f t="shared" si="19"/>
        <v/>
      </c>
      <c r="BL80" s="165" t="str">
        <f t="shared" si="20"/>
        <v/>
      </c>
      <c r="BM80" s="165" t="str">
        <f t="shared" si="21"/>
        <v/>
      </c>
      <c r="BN80" s="165" t="str">
        <f t="shared" si="22"/>
        <v/>
      </c>
      <c r="BO80" s="165" t="str">
        <f t="shared" si="23"/>
        <v/>
      </c>
      <c r="BP80" s="165" t="str">
        <f t="shared" si="24"/>
        <v/>
      </c>
      <c r="BQ80" s="165" t="str">
        <f t="shared" si="25"/>
        <v/>
      </c>
    </row>
    <row r="81" spans="1:34" s="32" customFormat="1" x14ac:dyDescent="0.25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</row>
  </sheetData>
  <sheetProtection algorithmName="SHA-512" hashValue="NA90tmqqENpb9gulV/F3KSRiaonMLobmPlpTCisqu9VZ+Zo6vEEmrtbWbk2T+kIpJ3Sbm/GhhFHPMNfZLYpA0g==" saltValue="q92PoAgOCuSbew1i4V1DIA==" spinCount="100000" sheet="1" formatColumns="0" formatRows="0"/>
  <mergeCells count="11">
    <mergeCell ref="A1:D1"/>
    <mergeCell ref="A7:W7"/>
    <mergeCell ref="A11:F11"/>
    <mergeCell ref="A18:F19"/>
    <mergeCell ref="A21:W21"/>
    <mergeCell ref="A12:F12"/>
    <mergeCell ref="A23:F23"/>
    <mergeCell ref="A52:W52"/>
    <mergeCell ref="A53:H53"/>
    <mergeCell ref="A54:F54"/>
    <mergeCell ref="A22:H22"/>
  </mergeCells>
  <dataValidations count="17"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Q56:R80 C56:D80 J56:K80" xr:uid="{6AF25930-1800-44FE-8A48-B558159BD551}">
      <formula1>0</formula1>
      <formula2>0.5</formula2>
    </dataValidation>
    <dataValidation type="whole" allowBlank="1" showInputMessage="1" showErrorMessage="1" errorTitle="Figyelmeztetés" error="Kérjük az adatokat forintban tüntesse fel, ügyeljen a szóközök nélküli kitöltésre!" sqref="V56:W80" xr:uid="{02652CE6-5D49-444F-856A-707357FDF192}">
      <formula1>0</formula1>
      <formula2>9.99999999999999E+34</formula2>
    </dataValidation>
    <dataValidation type="whole" allowBlank="1" showInputMessage="1" showErrorMessage="1" errorTitle="Figyelmeztetés" error="Kérjük az adatokat forintban tüntesse fel, ügyeljen a szóközök nélküli kitöltésre!" sqref="O56:P80" xr:uid="{D0075665-BA86-41DF-BC18-EDD49D74F195}">
      <formula1>0</formula1>
      <formula2>9.99999999999999E+33</formula2>
    </dataValidation>
    <dataValidation type="whole" allowBlank="1" showInputMessage="1" showErrorMessage="1" errorTitle="Figyelmeztetés" error="Kérjük az adatokat forintban tüntesse fel, ügyeljen a szóközök nélküli kitöltésre!" sqref="E14:F16 P26:Q50" xr:uid="{07DA95A7-27F5-4AD8-B29D-24566B1B0170}">
      <formula1>0</formula1>
      <formula2>9.99999999999999E+38</formula2>
    </dataValidation>
    <dataValidation type="decimal" allowBlank="1" showInputMessage="1" showErrorMessage="1" errorTitle="Figyelmeztetés" error="Kérjük a létszámadatot szám formátumban adja meg, például 2,54." sqref="U56:U80" xr:uid="{6ADCDB6E-BE0C-4E82-88DA-2E28C9DAA817}">
      <formula1>0</formula1>
      <formula2>100000000000000000000</formula2>
    </dataValidation>
    <dataValidation type="decimal" allowBlank="1" showInputMessage="1" showErrorMessage="1" errorTitle="Figyelmeztetés" error="Kérjük a létszámadatot szám formátumban adja meg, például 2,54." sqref="N56:N80" xr:uid="{9A00CB52-B145-4DC8-8E76-84A49E2F0FCB}">
      <formula1>0</formula1>
      <formula2>1000000000000000</formula2>
    </dataValidation>
    <dataValidation type="decimal" allowBlank="1" showInputMessage="1" showErrorMessage="1" errorTitle="Figyelmeztetés" error="Kérjük a létszámadatot szám formátumban adja meg, például 2,54." sqref="G56:G80" xr:uid="{90026F6D-25B1-4746-A409-5E397ADC7A6D}">
      <formula1>0</formula1>
      <formula2>10000000000000000000</formula2>
    </dataValidation>
    <dataValidation type="decimal" allowBlank="1" showInputMessage="1" showErrorMessage="1" errorTitle="Figyelmeztetés" error="Kérjük a létszámadatot szám formátumban adja meg, például 2,54." sqref="J26:J50 O26:O50" xr:uid="{ED471284-2A52-4EFE-AA53-EAB7C57477D5}">
      <formula1>0</formula1>
      <formula2>1E+22</formula2>
    </dataValidation>
    <dataValidation type="decimal" allowBlank="1" showInputMessage="1" showErrorMessage="1" errorTitle="Figyelmeztetés" error="Kérjük a létszámadatot szám formátumban adja meg, például 2,54." sqref="E26:E50" xr:uid="{1B3D0046-F743-4E29-9877-FC3A95AE1032}">
      <formula1>0</formula1>
      <formula2>1E+38</formula2>
    </dataValidation>
    <dataValidation type="date" allowBlank="1" showInputMessage="1" showErrorMessage="1" errorTitle="Figyelmeztetés" error="Kérjük, dátum formátumot használjon: éééé.hh.nn." sqref="I26:I50 M26:N50 E56:F80 L56:M80" xr:uid="{32E2A689-6CE2-41D9-B8A9-EE0FAF48E808}">
      <formula1>36526</formula1>
      <formula2>55153</formula2>
    </dataValidation>
    <dataValidation type="date" allowBlank="1" showInputMessage="1" showErrorMessage="1" errorTitle="Figyelmeztetés" error="Kérjük, dátum formátumot használjon: éééé.hh.nn." sqref="C26:D50 H26:H50 S56:T80" xr:uid="{2F160C84-71DF-4715-9DAA-2C7BA7794AFB}">
      <formula1>36526</formula1>
      <formula2>54789</formula2>
    </dataValidation>
    <dataValidation type="decimal" allowBlank="1" showInputMessage="1" showErrorMessage="1" error="Kérjük a létszámadatot szám formátumban adja meg, például 2,54." sqref="D14:D16" xr:uid="{BB76B69B-B70A-4F7C-BC21-EA3D69EB7841}">
      <formula1>0</formula1>
      <formula2>1E+41</formula2>
    </dataValidation>
    <dataValidation type="date" allowBlank="1" showInputMessage="1" showErrorMessage="1" errorTitle="Hibás kitöltési formátum!" error="Kérjük, dátum formátumot használjon: éééé.hh.nn." sqref="B14:C16" xr:uid="{6659D6BF-4594-4C95-BC29-A353AA16339E}">
      <formula1>36526</formula1>
      <formula2>54789</formula2>
    </dataValidation>
    <dataValidation type="date" allowBlank="1" showInputMessage="1" showErrorMessage="1" sqref="B20:C20" xr:uid="{68D30FCA-3682-4B31-BE3A-F58175A9A5B0}">
      <formula1>43831</formula1>
      <formula2>46022</formula2>
    </dataValidation>
    <dataValidation type="whole" allowBlank="1" showInputMessage="1" showErrorMessage="1" errorTitle="Figyelmeztetés" error="Kérjük az adatokat forintban tüntesse fel, ügyeljen a szóközök nélküli kitöltésre!" sqref="H56:I80" xr:uid="{2742A438-76F8-4C69-A85C-7A81A16E2A6C}">
      <formula1>0</formula1>
      <formula2>9.99999999999999E+37</formula2>
    </dataValidation>
    <dataValidation type="whole" allowBlank="1" showInputMessage="1" showErrorMessage="1" errorTitle="Figyelmeztetés" error="Kérjük az adatokat forintban tüntesse fel, ügyeljen a szóközök nélküli kitöltésre!" sqref="F26:G50" xr:uid="{1B7AB92D-AE3B-48F3-8B17-1729A17847E7}">
      <formula1>0</formula1>
      <formula2>9.99999999999999E+43</formula2>
    </dataValidation>
    <dataValidation type="whole" allowBlank="1" showInputMessage="1" showErrorMessage="1" errorTitle="Figyelmeztetés" error="Kérjük az adatokat forintban tüntesse fel, ügyeljen a szóközök nélküli kitöltésre!" sqref="K26:L50" xr:uid="{2C848E67-464B-4D8A-90DA-52A823E559AF}">
      <formula1>0</formula1>
      <formula2>9.99999999999999E+41</formula2>
    </dataValidation>
  </dataValidations>
  <hyperlinks>
    <hyperlink ref="F1" location="PÁLYÁZÓ!A1" display="VISSZA A PÁLYÁZÓ FÜLRE" xr:uid="{2F5326BB-2113-47E4-B62A-70CAF31C1DD6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Munka5">
    <tabColor theme="6" tint="-0.499984740745262"/>
  </sheetPr>
  <dimension ref="A1:BQ81"/>
  <sheetViews>
    <sheetView zoomScale="90" zoomScaleNormal="90" workbookViewId="0">
      <selection activeCell="E2" sqref="E2"/>
    </sheetView>
  </sheetViews>
  <sheetFormatPr defaultColWidth="0" defaultRowHeight="15" zeroHeight="1" x14ac:dyDescent="0.25"/>
  <cols>
    <col min="1" max="1" width="39.140625" style="161" customWidth="1"/>
    <col min="2" max="2" width="36.5703125" style="161" customWidth="1"/>
    <col min="3" max="3" width="34.7109375" style="161" customWidth="1"/>
    <col min="4" max="4" width="25.5703125" style="161" customWidth="1"/>
    <col min="5" max="5" width="30" style="161" customWidth="1"/>
    <col min="6" max="6" width="33.85546875" style="161" customWidth="1"/>
    <col min="7" max="7" width="29" style="161" customWidth="1"/>
    <col min="8" max="8" width="39.140625" style="161" customWidth="1"/>
    <col min="9" max="9" width="33" style="161" customWidth="1"/>
    <col min="10" max="10" width="28" style="161" customWidth="1"/>
    <col min="11" max="11" width="25.5703125" style="161" customWidth="1"/>
    <col min="12" max="12" width="40.28515625" style="161" customWidth="1"/>
    <col min="13" max="13" width="33.85546875" style="161" customWidth="1"/>
    <col min="14" max="14" width="33.7109375" style="161" customWidth="1"/>
    <col min="15" max="15" width="30" style="161" customWidth="1"/>
    <col min="16" max="18" width="25.5703125" style="161" customWidth="1"/>
    <col min="19" max="19" width="30.140625" style="161" customWidth="1"/>
    <col min="20" max="20" width="25.5703125" style="161" customWidth="1"/>
    <col min="21" max="21" width="28.85546875" style="161" customWidth="1"/>
    <col min="22" max="23" width="25.5703125" style="161" customWidth="1"/>
    <col min="24" max="16384" width="9.140625" style="161" hidden="1"/>
  </cols>
  <sheetData>
    <row r="1" spans="1:51" s="32" customFormat="1" ht="27" customHeight="1" thickBot="1" x14ac:dyDescent="0.3">
      <c r="A1" s="666" t="s">
        <v>104</v>
      </c>
      <c r="B1" s="667"/>
      <c r="C1" s="667"/>
      <c r="D1" s="668"/>
      <c r="E1" s="192"/>
      <c r="F1" s="731" t="s">
        <v>283</v>
      </c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61"/>
      <c r="Y1" s="161"/>
      <c r="Z1" s="161"/>
    </row>
    <row r="2" spans="1:51" s="32" customFormat="1" ht="30.75" thickBot="1" x14ac:dyDescent="0.3">
      <c r="A2" s="324"/>
      <c r="B2" s="325" t="s">
        <v>4</v>
      </c>
      <c r="C2" s="326" t="s">
        <v>8</v>
      </c>
      <c r="D2" s="327" t="s">
        <v>9</v>
      </c>
      <c r="E2" s="192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61"/>
      <c r="Y2" s="161"/>
      <c r="Z2" s="161"/>
    </row>
    <row r="3" spans="1:51" s="32" customFormat="1" x14ac:dyDescent="0.25">
      <c r="A3" s="136" t="s">
        <v>10</v>
      </c>
      <c r="B3" s="334">
        <f>D14+E24+BI54</f>
        <v>0</v>
      </c>
      <c r="C3" s="58">
        <f>AX14+AX24+BJ54</f>
        <v>0</v>
      </c>
      <c r="D3" s="59">
        <f>AY14+AY24+BK54</f>
        <v>0</v>
      </c>
      <c r="E3" s="192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61"/>
      <c r="Y3" s="161"/>
      <c r="Z3" s="161"/>
    </row>
    <row r="4" spans="1:51" s="32" customFormat="1" x14ac:dyDescent="0.25">
      <c r="A4" s="137" t="s">
        <v>11</v>
      </c>
      <c r="B4" s="334">
        <f>D15+J24+BL54</f>
        <v>0</v>
      </c>
      <c r="C4" s="58">
        <f>AX15+BA24+BM54</f>
        <v>0</v>
      </c>
      <c r="D4" s="59">
        <f>AY15+BB24+BN54</f>
        <v>0</v>
      </c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61"/>
      <c r="Y4" s="161"/>
      <c r="Z4" s="161"/>
    </row>
    <row r="5" spans="1:51" s="32" customFormat="1" ht="15.75" thickBot="1" x14ac:dyDescent="0.3">
      <c r="A5" s="141" t="s">
        <v>12</v>
      </c>
      <c r="B5" s="335">
        <f>D16+O24+BO54</f>
        <v>0</v>
      </c>
      <c r="C5" s="60">
        <f>AX16+BD24+BP54</f>
        <v>0</v>
      </c>
      <c r="D5" s="61">
        <f>AY16+BE24+BQ54</f>
        <v>0</v>
      </c>
      <c r="E5" s="192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61"/>
      <c r="Y5" s="161"/>
      <c r="Z5" s="161"/>
    </row>
    <row r="6" spans="1:51" s="32" customFormat="1" ht="15" customHeight="1" x14ac:dyDescent="0.25">
      <c r="A6" s="191"/>
      <c r="B6" s="193"/>
      <c r="C6" s="192"/>
      <c r="D6" s="192"/>
      <c r="E6" s="192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61"/>
      <c r="Y6" s="161"/>
      <c r="Z6" s="161"/>
    </row>
    <row r="7" spans="1:51" s="32" customFormat="1" ht="20.100000000000001" customHeight="1" thickBot="1" x14ac:dyDescent="0.3">
      <c r="A7" s="684" t="s">
        <v>250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  <c r="X7" s="161"/>
      <c r="Y7" s="161"/>
      <c r="Z7" s="161"/>
    </row>
    <row r="8" spans="1:51" s="179" customFormat="1" ht="66" customHeight="1" x14ac:dyDescent="0.25">
      <c r="A8" s="332" t="s">
        <v>218</v>
      </c>
      <c r="B8" s="330" t="str">
        <f>PÁLYÁZÓ!B97</f>
        <v/>
      </c>
    </row>
    <row r="9" spans="1:51" s="179" customFormat="1" ht="71.25" customHeight="1" thickBot="1" x14ac:dyDescent="0.3">
      <c r="A9" s="333" t="s">
        <v>219</v>
      </c>
      <c r="B9" s="346">
        <f>PÁLYÁZÓ!C97</f>
        <v>0</v>
      </c>
    </row>
    <row r="10" spans="1:51" s="32" customFormat="1" ht="15" customHeight="1" thickBot="1" x14ac:dyDescent="0.3">
      <c r="A10" s="242"/>
      <c r="B10" s="221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61"/>
      <c r="Y10" s="161"/>
      <c r="Z10" s="161"/>
    </row>
    <row r="11" spans="1:51" s="32" customFormat="1" ht="360.75" customHeight="1" thickBot="1" x14ac:dyDescent="0.3">
      <c r="A11" s="669" t="s">
        <v>254</v>
      </c>
      <c r="B11" s="670"/>
      <c r="C11" s="670"/>
      <c r="D11" s="670"/>
      <c r="E11" s="670"/>
      <c r="F11" s="671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61"/>
      <c r="Y11" s="161"/>
      <c r="Z11" s="161"/>
    </row>
    <row r="12" spans="1:51" s="32" customFormat="1" ht="20.100000000000001" customHeight="1" thickBot="1" x14ac:dyDescent="0.3">
      <c r="A12" s="687" t="str">
        <f>IF(PÁLYÁZÓ!D16&lt;&gt;"","A pályázó vállalkozás három üzleti évre adta meg az adatokat, ezért a kapcsolódó vállalkozás esetén is három évre kérünk adatot, ha a vállalkozás működött ebben az időtartamban.",IF(PÁLYÁZÓ!D15&lt;&gt;"","A pályázó vállalkozás két üzleti évre adta meg az adatokat, ezért a kapcsolódó vállalkozás esetén is két évre kérünk adatot, ha a vállalkozás működött ebben az időtartamban.",IF(PÁLYÁZÓ!D14&lt;&gt;"","A pályázó vállalkozás egy üzleti évre adta meg az adatokat, ezért a kapcsolódó vállalkozás esetén is egy évre kérünk adatot, ha a vállalkozás működött ebben az időtartamban.","")))</f>
        <v/>
      </c>
      <c r="B12" s="688"/>
      <c r="C12" s="688"/>
      <c r="D12" s="688"/>
      <c r="E12" s="688"/>
      <c r="F12" s="68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61"/>
      <c r="Y12" s="161"/>
      <c r="Z12" s="161"/>
    </row>
    <row r="13" spans="1:51" s="32" customFormat="1" ht="75.75" thickBot="1" x14ac:dyDescent="0.3">
      <c r="A13" s="318"/>
      <c r="B13" s="229" t="s">
        <v>2</v>
      </c>
      <c r="C13" s="296" t="s">
        <v>3</v>
      </c>
      <c r="D13" s="230" t="s">
        <v>4</v>
      </c>
      <c r="E13" s="296" t="s">
        <v>5</v>
      </c>
      <c r="F13" s="297" t="s">
        <v>6</v>
      </c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61"/>
      <c r="Y13" s="161"/>
      <c r="Z13" s="161"/>
      <c r="AW13" s="33" t="s">
        <v>7</v>
      </c>
      <c r="AX13" s="33" t="s">
        <v>8</v>
      </c>
      <c r="AY13" s="33" t="s">
        <v>9</v>
      </c>
    </row>
    <row r="14" spans="1:51" s="32" customFormat="1" x14ac:dyDescent="0.25">
      <c r="A14" s="226" t="s">
        <v>10</v>
      </c>
      <c r="B14" s="65"/>
      <c r="C14" s="64"/>
      <c r="D14" s="315"/>
      <c r="E14" s="316"/>
      <c r="F14" s="317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61"/>
      <c r="Y14" s="161"/>
      <c r="Z14" s="161"/>
      <c r="AW14" s="34" t="str">
        <f>IF(C14="","",VLOOKUP(C14,'MNB árfolyam'!A:B,2,0))</f>
        <v/>
      </c>
      <c r="AX14" s="35">
        <f>IFERROR(ROUND(E14/AW14,0),0)</f>
        <v>0</v>
      </c>
      <c r="AY14" s="35">
        <f>IFERROR(ROUND(F14/AW14,0),0)</f>
        <v>0</v>
      </c>
    </row>
    <row r="15" spans="1:51" s="32" customFormat="1" x14ac:dyDescent="0.25">
      <c r="A15" s="227" t="s">
        <v>11</v>
      </c>
      <c r="B15" s="66"/>
      <c r="C15" s="1"/>
      <c r="D15" s="315"/>
      <c r="E15" s="3"/>
      <c r="F15" s="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61"/>
      <c r="Y15" s="161"/>
      <c r="Z15" s="161"/>
      <c r="AW15" s="34" t="str">
        <f>IF(C15="","",VLOOKUP(C15,'MNB árfolyam'!A:B,2,0))</f>
        <v/>
      </c>
      <c r="AX15" s="35">
        <f>IFERROR(ROUND(E15/AW15,0),0)</f>
        <v>0</v>
      </c>
      <c r="AY15" s="35">
        <f>IFERROR(ROUND(F15/AW15,0),0)</f>
        <v>0</v>
      </c>
    </row>
    <row r="16" spans="1:51" s="32" customFormat="1" ht="15.75" thickBot="1" x14ac:dyDescent="0.3">
      <c r="A16" s="228" t="s">
        <v>12</v>
      </c>
      <c r="B16" s="67"/>
      <c r="C16" s="7"/>
      <c r="D16" s="10"/>
      <c r="E16" s="11"/>
      <c r="F16" s="12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61"/>
      <c r="Y16" s="161"/>
      <c r="Z16" s="161"/>
      <c r="AW16" s="34" t="str">
        <f>IF(C16="","",VLOOKUP(C16,'MNB árfolyam'!A:B,2,0))</f>
        <v/>
      </c>
      <c r="AX16" s="35">
        <f>IFERROR(ROUND(E16/AW16,0),0)</f>
        <v>0</v>
      </c>
      <c r="AY16" s="35">
        <f>IFERROR(ROUND(F16/AW16,0),0)</f>
        <v>0</v>
      </c>
    </row>
    <row r="17" spans="1:57" s="32" customFormat="1" ht="15" customHeight="1" thickBot="1" x14ac:dyDescent="0.3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61"/>
      <c r="Y17" s="161"/>
      <c r="Z17" s="161"/>
    </row>
    <row r="18" spans="1:57" s="32" customFormat="1" ht="15" customHeight="1" x14ac:dyDescent="0.25">
      <c r="A18" s="672" t="s">
        <v>137</v>
      </c>
      <c r="B18" s="673"/>
      <c r="C18" s="673"/>
      <c r="D18" s="673"/>
      <c r="E18" s="673"/>
      <c r="F18" s="674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61"/>
      <c r="Y18" s="161"/>
      <c r="Z18" s="161"/>
    </row>
    <row r="19" spans="1:57" s="32" customFormat="1" ht="31.5" customHeight="1" thickBot="1" x14ac:dyDescent="0.3">
      <c r="A19" s="675"/>
      <c r="B19" s="676"/>
      <c r="C19" s="676"/>
      <c r="D19" s="676"/>
      <c r="E19" s="676"/>
      <c r="F19" s="677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61"/>
      <c r="Y19" s="161"/>
      <c r="Z19" s="161"/>
    </row>
    <row r="20" spans="1:57" s="32" customFormat="1" ht="15" customHeight="1" x14ac:dyDescent="0.25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61"/>
      <c r="Y20" s="161"/>
      <c r="Z20" s="161"/>
    </row>
    <row r="21" spans="1:57" s="37" customFormat="1" ht="20.100000000000001" customHeight="1" thickBot="1" x14ac:dyDescent="0.3">
      <c r="A21" s="686" t="str">
        <f>CONCATENATE("II. BLOKK: ",B8," ","KAPCSOLÓDÓ VÁLLALKOZÁSAI:")</f>
        <v>II. BLOKK:  KAPCSOLÓDÓ VÁLLALKOZÁSAI: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39"/>
      <c r="Y21" s="36"/>
      <c r="Z21" s="36"/>
    </row>
    <row r="22" spans="1:57" s="37" customFormat="1" ht="321.75" customHeight="1" thickBot="1" x14ac:dyDescent="0.3">
      <c r="A22" s="678" t="s">
        <v>257</v>
      </c>
      <c r="B22" s="679"/>
      <c r="C22" s="679"/>
      <c r="D22" s="679"/>
      <c r="E22" s="679"/>
      <c r="F22" s="679"/>
      <c r="G22" s="679"/>
      <c r="H22" s="680"/>
      <c r="I22" s="311"/>
      <c r="J22" s="311"/>
      <c r="K22" s="311"/>
      <c r="L22" s="311"/>
      <c r="M22" s="311"/>
      <c r="N22" s="311"/>
      <c r="O22" s="311"/>
      <c r="P22" s="311"/>
      <c r="Q22" s="311"/>
      <c r="R22" s="310"/>
      <c r="S22" s="249"/>
      <c r="T22" s="249"/>
      <c r="U22" s="310"/>
      <c r="V22" s="249"/>
      <c r="W22" s="249"/>
      <c r="X22" s="39"/>
      <c r="Y22" s="36"/>
      <c r="Z22" s="36"/>
    </row>
    <row r="23" spans="1:57" s="37" customFormat="1" ht="20.100000000000001" customHeight="1" thickBot="1" x14ac:dyDescent="0.3">
      <c r="A23" s="681" t="str">
        <f>A12</f>
        <v/>
      </c>
      <c r="B23" s="682"/>
      <c r="C23" s="682"/>
      <c r="D23" s="682"/>
      <c r="E23" s="682"/>
      <c r="F23" s="683"/>
      <c r="G23" s="312"/>
      <c r="H23" s="312"/>
      <c r="I23" s="311"/>
      <c r="J23" s="311"/>
      <c r="K23" s="311"/>
      <c r="L23" s="311"/>
      <c r="M23" s="311"/>
      <c r="N23" s="311"/>
      <c r="O23" s="311"/>
      <c r="P23" s="311"/>
      <c r="Q23" s="311"/>
      <c r="R23" s="310"/>
      <c r="S23" s="249"/>
      <c r="T23" s="249"/>
      <c r="U23" s="310"/>
      <c r="V23" s="249"/>
      <c r="W23" s="249"/>
      <c r="X23" s="39"/>
      <c r="Y23" s="36"/>
      <c r="Z23" s="36"/>
    </row>
    <row r="24" spans="1:57" s="37" customFormat="1" ht="15" customHeight="1" thickBot="1" x14ac:dyDescent="0.3">
      <c r="A24" s="347"/>
      <c r="B24" s="347"/>
      <c r="C24" s="347"/>
      <c r="D24" s="347"/>
      <c r="E24" s="40">
        <f>SUM(E26:E50)</f>
        <v>0</v>
      </c>
      <c r="F24" s="40"/>
      <c r="G24" s="249"/>
      <c r="H24" s="249"/>
      <c r="I24" s="310"/>
      <c r="J24" s="40">
        <f>SUM(J26:J50)</f>
        <v>0</v>
      </c>
      <c r="K24" s="249"/>
      <c r="L24" s="249"/>
      <c r="M24" s="310"/>
      <c r="N24" s="249"/>
      <c r="O24" s="40">
        <f>SUM(O26:O50)</f>
        <v>0</v>
      </c>
      <c r="P24" s="249"/>
      <c r="Q24" s="310"/>
      <c r="R24" s="310"/>
      <c r="S24" s="249"/>
      <c r="T24" s="249"/>
      <c r="U24" s="310"/>
      <c r="V24" s="249"/>
      <c r="W24" s="249"/>
      <c r="X24" s="39"/>
      <c r="Y24" s="36"/>
      <c r="Z24" s="36"/>
      <c r="AX24" s="41">
        <f>SUM(AX26:AX50)</f>
        <v>0</v>
      </c>
      <c r="AY24" s="41">
        <f t="shared" ref="AY24:BE24" si="0">SUM(AY26:AY50)</f>
        <v>0</v>
      </c>
      <c r="AZ24" s="41"/>
      <c r="BA24" s="41">
        <f t="shared" si="0"/>
        <v>0</v>
      </c>
      <c r="BB24" s="41">
        <f t="shared" si="0"/>
        <v>0</v>
      </c>
      <c r="BC24" s="41"/>
      <c r="BD24" s="41">
        <f t="shared" si="0"/>
        <v>0</v>
      </c>
      <c r="BE24" s="41">
        <f t="shared" si="0"/>
        <v>0</v>
      </c>
    </row>
    <row r="25" spans="1:57" s="37" customFormat="1" ht="66.75" customHeight="1" thickBot="1" x14ac:dyDescent="0.3">
      <c r="A25" s="502" t="str">
        <f>CONCATENATE(B8," ","Kapcsolódó vállalkozásának neve")</f>
        <v xml:space="preserve"> Kapcsolódó vállalkozásának neve</v>
      </c>
      <c r="B25" s="503" t="s">
        <v>20</v>
      </c>
      <c r="C25" s="504" t="s">
        <v>115</v>
      </c>
      <c r="D25" s="504" t="s">
        <v>114</v>
      </c>
      <c r="E25" s="504" t="s">
        <v>116</v>
      </c>
      <c r="F25" s="504" t="s">
        <v>128</v>
      </c>
      <c r="G25" s="504" t="s">
        <v>117</v>
      </c>
      <c r="H25" s="504" t="s">
        <v>118</v>
      </c>
      <c r="I25" s="504" t="s">
        <v>119</v>
      </c>
      <c r="J25" s="504" t="s">
        <v>120</v>
      </c>
      <c r="K25" s="504" t="s">
        <v>126</v>
      </c>
      <c r="L25" s="504" t="s">
        <v>121</v>
      </c>
      <c r="M25" s="504" t="s">
        <v>122</v>
      </c>
      <c r="N25" s="504" t="s">
        <v>123</v>
      </c>
      <c r="O25" s="504" t="s">
        <v>124</v>
      </c>
      <c r="P25" s="504" t="s">
        <v>125</v>
      </c>
      <c r="Q25" s="505" t="s">
        <v>127</v>
      </c>
      <c r="R25" s="249"/>
      <c r="S25" s="249"/>
      <c r="T25" s="249"/>
      <c r="U25" s="249"/>
      <c r="V25" s="249"/>
      <c r="W25" s="249"/>
      <c r="X25" s="39"/>
      <c r="Y25" s="39"/>
      <c r="Z25" s="39"/>
      <c r="AW25" s="42" t="s">
        <v>34</v>
      </c>
      <c r="AX25" s="43" t="s">
        <v>22</v>
      </c>
      <c r="AY25" s="43" t="s">
        <v>23</v>
      </c>
      <c r="AZ25" s="42" t="s">
        <v>37</v>
      </c>
      <c r="BA25" s="43" t="s">
        <v>47</v>
      </c>
      <c r="BB25" s="43" t="s">
        <v>39</v>
      </c>
      <c r="BC25" s="42" t="s">
        <v>40</v>
      </c>
      <c r="BD25" s="43" t="s">
        <v>41</v>
      </c>
      <c r="BE25" s="43" t="s">
        <v>42</v>
      </c>
    </row>
    <row r="26" spans="1:57" s="37" customFormat="1" x14ac:dyDescent="0.25">
      <c r="A26" s="482"/>
      <c r="B26" s="96"/>
      <c r="C26" s="411"/>
      <c r="D26" s="411"/>
      <c r="E26" s="96"/>
      <c r="F26" s="423"/>
      <c r="G26" s="423"/>
      <c r="H26" s="411"/>
      <c r="I26" s="411"/>
      <c r="J26" s="96"/>
      <c r="K26" s="423"/>
      <c r="L26" s="423"/>
      <c r="M26" s="411"/>
      <c r="N26" s="411"/>
      <c r="O26" s="96"/>
      <c r="P26" s="423"/>
      <c r="Q26" s="424"/>
      <c r="R26" s="249"/>
      <c r="S26" s="249"/>
      <c r="T26" s="249"/>
      <c r="U26" s="249"/>
      <c r="V26" s="249"/>
      <c r="W26" s="249"/>
      <c r="X26" s="39"/>
      <c r="Y26" s="39"/>
      <c r="Z26" s="39"/>
      <c r="AW26" s="44" t="str">
        <f>IF(D26="","",VLOOKUP(D26,'MNB árfolyam'!A:B,2,0))</f>
        <v/>
      </c>
      <c r="AX26" s="45" t="str">
        <f>IF(ISBLANK(F26),"",ROUND(F26/AW26,0))</f>
        <v/>
      </c>
      <c r="AY26" s="45" t="str">
        <f>IF(ISBLANK(G26),"",ROUND(G26/AW26,0))</f>
        <v/>
      </c>
      <c r="AZ26" s="44" t="str">
        <f>IF(I26="","",VLOOKUP(I26,'MNB árfolyam'!A:B,2,0))</f>
        <v/>
      </c>
      <c r="BA26" s="44" t="str">
        <f>IF(ISBLANK(K26),"",ROUND(K26/AZ26,0))</f>
        <v/>
      </c>
      <c r="BB26" s="44" t="str">
        <f>IF(ISBLANK(L26),"",ROUND(L26/AZ26,0))</f>
        <v/>
      </c>
      <c r="BC26" s="44" t="str">
        <f>IF(N26="","",VLOOKUP(N26,'MNB árfolyam'!A:B,2,0))</f>
        <v/>
      </c>
      <c r="BD26" s="44" t="str">
        <f>IF(ISBLANK(P26),"",ROUND(P26/BC26,0))</f>
        <v/>
      </c>
      <c r="BE26" s="44" t="str">
        <f>IF(ISBLANK(Q26),"",ROUND(Q26/BC26,0))</f>
        <v/>
      </c>
    </row>
    <row r="27" spans="1:57" s="37" customFormat="1" x14ac:dyDescent="0.25">
      <c r="A27" s="440"/>
      <c r="B27" s="478"/>
      <c r="C27" s="1"/>
      <c r="D27" s="1"/>
      <c r="E27" s="478"/>
      <c r="F27" s="3"/>
      <c r="G27" s="3"/>
      <c r="H27" s="1"/>
      <c r="I27" s="1"/>
      <c r="J27" s="478"/>
      <c r="K27" s="3"/>
      <c r="L27" s="3"/>
      <c r="M27" s="1"/>
      <c r="N27" s="1"/>
      <c r="O27" s="478"/>
      <c r="P27" s="3"/>
      <c r="Q27" s="9"/>
      <c r="R27" s="249"/>
      <c r="S27" s="249"/>
      <c r="T27" s="249"/>
      <c r="U27" s="249"/>
      <c r="V27" s="249"/>
      <c r="W27" s="249"/>
      <c r="X27" s="39"/>
      <c r="Y27" s="39"/>
      <c r="Z27" s="39"/>
      <c r="AW27" s="44" t="str">
        <f>IF(D27="","",VLOOKUP(D27,'MNB árfolyam'!A:B,2,0))</f>
        <v/>
      </c>
      <c r="AX27" s="45" t="str">
        <f t="shared" ref="AX27:AX50" si="1">IF(ISBLANK(F27),"",ROUND(F27/AW27,0))</f>
        <v/>
      </c>
      <c r="AY27" s="45" t="str">
        <f t="shared" ref="AY27:AY50" si="2">IF(ISBLANK(G27),"",ROUND(G27/AW27,0))</f>
        <v/>
      </c>
      <c r="AZ27" s="44" t="str">
        <f>IF(I27="","",VLOOKUP(I27,'MNB árfolyam'!A:B,2,0))</f>
        <v/>
      </c>
      <c r="BA27" s="44" t="str">
        <f t="shared" ref="BA27:BA50" si="3">IF(ISBLANK(K27),"",ROUND(K27/AZ27,0))</f>
        <v/>
      </c>
      <c r="BB27" s="44" t="str">
        <f t="shared" ref="BB27:BB50" si="4">IF(ISBLANK(L27),"",ROUND(L27/AZ27,0))</f>
        <v/>
      </c>
      <c r="BC27" s="44" t="str">
        <f>IF(N27="","",VLOOKUP(N27,'MNB árfolyam'!A:B,2,0))</f>
        <v/>
      </c>
      <c r="BD27" s="44" t="str">
        <f t="shared" ref="BD27:BD50" si="5">IF(ISBLANK(P27),"",ROUND(P27/BC27,0))</f>
        <v/>
      </c>
      <c r="BE27" s="44" t="str">
        <f t="shared" ref="BE27:BE50" si="6">IF(ISBLANK(Q27),"",ROUND(Q27/BC27,0))</f>
        <v/>
      </c>
    </row>
    <row r="28" spans="1:57" s="37" customFormat="1" x14ac:dyDescent="0.25">
      <c r="A28" s="440"/>
      <c r="B28" s="478"/>
      <c r="C28" s="1"/>
      <c r="D28" s="1"/>
      <c r="E28" s="478"/>
      <c r="F28" s="3"/>
      <c r="G28" s="3"/>
      <c r="H28" s="1"/>
      <c r="I28" s="1"/>
      <c r="J28" s="478"/>
      <c r="K28" s="3"/>
      <c r="L28" s="3"/>
      <c r="M28" s="1"/>
      <c r="N28" s="1"/>
      <c r="O28" s="478"/>
      <c r="P28" s="3"/>
      <c r="Q28" s="9"/>
      <c r="R28" s="249"/>
      <c r="S28" s="249"/>
      <c r="T28" s="249"/>
      <c r="U28" s="249"/>
      <c r="V28" s="249"/>
      <c r="W28" s="249"/>
      <c r="X28" s="39"/>
      <c r="Y28" s="39"/>
      <c r="Z28" s="39"/>
      <c r="AW28" s="44" t="str">
        <f>IF(D28="","",VLOOKUP(D28,'MNB árfolyam'!A:B,2,0))</f>
        <v/>
      </c>
      <c r="AX28" s="45" t="str">
        <f t="shared" si="1"/>
        <v/>
      </c>
      <c r="AY28" s="45" t="str">
        <f t="shared" si="2"/>
        <v/>
      </c>
      <c r="AZ28" s="44" t="str">
        <f>IF(I28="","",VLOOKUP(I28,'MNB árfolyam'!A:B,2,0))</f>
        <v/>
      </c>
      <c r="BA28" s="44" t="str">
        <f t="shared" si="3"/>
        <v/>
      </c>
      <c r="BB28" s="44" t="str">
        <f t="shared" si="4"/>
        <v/>
      </c>
      <c r="BC28" s="44" t="str">
        <f>IF(N28="","",VLOOKUP(N28,'MNB árfolyam'!A:B,2,0))</f>
        <v/>
      </c>
      <c r="BD28" s="44" t="str">
        <f t="shared" si="5"/>
        <v/>
      </c>
      <c r="BE28" s="44" t="str">
        <f t="shared" si="6"/>
        <v/>
      </c>
    </row>
    <row r="29" spans="1:57" s="37" customFormat="1" x14ac:dyDescent="0.25">
      <c r="A29" s="440"/>
      <c r="B29" s="478"/>
      <c r="C29" s="1"/>
      <c r="D29" s="1"/>
      <c r="E29" s="478"/>
      <c r="F29" s="3"/>
      <c r="G29" s="3"/>
      <c r="H29" s="1"/>
      <c r="I29" s="1"/>
      <c r="J29" s="478"/>
      <c r="K29" s="3"/>
      <c r="L29" s="3"/>
      <c r="M29" s="1"/>
      <c r="N29" s="1"/>
      <c r="O29" s="478"/>
      <c r="P29" s="3"/>
      <c r="Q29" s="9"/>
      <c r="R29" s="249"/>
      <c r="S29" s="249"/>
      <c r="T29" s="249"/>
      <c r="U29" s="249"/>
      <c r="V29" s="249"/>
      <c r="W29" s="249"/>
      <c r="X29" s="39"/>
      <c r="Y29" s="39"/>
      <c r="Z29" s="39"/>
      <c r="AW29" s="44" t="str">
        <f>IF(D29="","",VLOOKUP(D29,'MNB árfolyam'!A:B,2,0))</f>
        <v/>
      </c>
      <c r="AX29" s="45" t="str">
        <f t="shared" si="1"/>
        <v/>
      </c>
      <c r="AY29" s="45" t="str">
        <f t="shared" si="2"/>
        <v/>
      </c>
      <c r="AZ29" s="44" t="str">
        <f>IF(I29="","",VLOOKUP(I29,'MNB árfolyam'!A:B,2,0))</f>
        <v/>
      </c>
      <c r="BA29" s="44" t="str">
        <f t="shared" si="3"/>
        <v/>
      </c>
      <c r="BB29" s="44" t="str">
        <f t="shared" si="4"/>
        <v/>
      </c>
      <c r="BC29" s="44" t="str">
        <f>IF(N29="","",VLOOKUP(N29,'MNB árfolyam'!A:B,2,0))</f>
        <v/>
      </c>
      <c r="BD29" s="44" t="str">
        <f t="shared" si="5"/>
        <v/>
      </c>
      <c r="BE29" s="44" t="str">
        <f t="shared" si="6"/>
        <v/>
      </c>
    </row>
    <row r="30" spans="1:57" s="37" customFormat="1" x14ac:dyDescent="0.25">
      <c r="A30" s="440"/>
      <c r="B30" s="478"/>
      <c r="C30" s="1"/>
      <c r="D30" s="1"/>
      <c r="E30" s="478"/>
      <c r="F30" s="3"/>
      <c r="G30" s="3"/>
      <c r="H30" s="1"/>
      <c r="I30" s="1"/>
      <c r="J30" s="478"/>
      <c r="K30" s="3"/>
      <c r="L30" s="3"/>
      <c r="M30" s="1"/>
      <c r="N30" s="1"/>
      <c r="O30" s="478"/>
      <c r="P30" s="3"/>
      <c r="Q30" s="9"/>
      <c r="R30" s="249"/>
      <c r="S30" s="249"/>
      <c r="T30" s="249"/>
      <c r="U30" s="249"/>
      <c r="V30" s="249"/>
      <c r="W30" s="249"/>
      <c r="X30" s="39"/>
      <c r="Y30" s="39"/>
      <c r="Z30" s="39"/>
      <c r="AW30" s="44" t="str">
        <f>IF(D30="","",VLOOKUP(D30,'MNB árfolyam'!A:B,2,0))</f>
        <v/>
      </c>
      <c r="AX30" s="45" t="str">
        <f t="shared" si="1"/>
        <v/>
      </c>
      <c r="AY30" s="45" t="str">
        <f t="shared" si="2"/>
        <v/>
      </c>
      <c r="AZ30" s="44" t="str">
        <f>IF(I30="","",VLOOKUP(I30,'MNB árfolyam'!A:B,2,0))</f>
        <v/>
      </c>
      <c r="BA30" s="44" t="str">
        <f t="shared" si="3"/>
        <v/>
      </c>
      <c r="BB30" s="44" t="str">
        <f t="shared" si="4"/>
        <v/>
      </c>
      <c r="BC30" s="44" t="str">
        <f>IF(N30="","",VLOOKUP(N30,'MNB árfolyam'!A:B,2,0))</f>
        <v/>
      </c>
      <c r="BD30" s="44" t="str">
        <f t="shared" si="5"/>
        <v/>
      </c>
      <c r="BE30" s="44" t="str">
        <f t="shared" si="6"/>
        <v/>
      </c>
    </row>
    <row r="31" spans="1:57" s="37" customFormat="1" x14ac:dyDescent="0.25">
      <c r="A31" s="440"/>
      <c r="B31" s="478"/>
      <c r="C31" s="1"/>
      <c r="D31" s="1"/>
      <c r="E31" s="478"/>
      <c r="F31" s="3"/>
      <c r="G31" s="3"/>
      <c r="H31" s="1"/>
      <c r="I31" s="1"/>
      <c r="J31" s="478"/>
      <c r="K31" s="3"/>
      <c r="L31" s="3"/>
      <c r="M31" s="1"/>
      <c r="N31" s="1"/>
      <c r="O31" s="478"/>
      <c r="P31" s="3"/>
      <c r="Q31" s="9"/>
      <c r="R31" s="249"/>
      <c r="S31" s="249"/>
      <c r="T31" s="249"/>
      <c r="U31" s="249"/>
      <c r="V31" s="249"/>
      <c r="W31" s="249"/>
      <c r="X31" s="39"/>
      <c r="Y31" s="39"/>
      <c r="Z31" s="39"/>
      <c r="AW31" s="44" t="str">
        <f>IF(D31="","",VLOOKUP(D31,'MNB árfolyam'!A:B,2,0))</f>
        <v/>
      </c>
      <c r="AX31" s="45" t="str">
        <f t="shared" si="1"/>
        <v/>
      </c>
      <c r="AY31" s="45" t="str">
        <f t="shared" si="2"/>
        <v/>
      </c>
      <c r="AZ31" s="44" t="str">
        <f>IF(I31="","",VLOOKUP(I31,'MNB árfolyam'!A:B,2,0))</f>
        <v/>
      </c>
      <c r="BA31" s="44" t="str">
        <f t="shared" si="3"/>
        <v/>
      </c>
      <c r="BB31" s="44" t="str">
        <f t="shared" si="4"/>
        <v/>
      </c>
      <c r="BC31" s="44" t="str">
        <f>IF(N31="","",VLOOKUP(N31,'MNB árfolyam'!A:B,2,0))</f>
        <v/>
      </c>
      <c r="BD31" s="44" t="str">
        <f t="shared" si="5"/>
        <v/>
      </c>
      <c r="BE31" s="44" t="str">
        <f t="shared" si="6"/>
        <v/>
      </c>
    </row>
    <row r="32" spans="1:57" s="37" customFormat="1" x14ac:dyDescent="0.25">
      <c r="A32" s="440"/>
      <c r="B32" s="478"/>
      <c r="C32" s="1"/>
      <c r="D32" s="1"/>
      <c r="E32" s="478"/>
      <c r="F32" s="3"/>
      <c r="G32" s="3"/>
      <c r="H32" s="1"/>
      <c r="I32" s="1"/>
      <c r="J32" s="478"/>
      <c r="K32" s="3"/>
      <c r="L32" s="3"/>
      <c r="M32" s="1"/>
      <c r="N32" s="1"/>
      <c r="O32" s="478"/>
      <c r="P32" s="3"/>
      <c r="Q32" s="9"/>
      <c r="R32" s="249"/>
      <c r="S32" s="249"/>
      <c r="T32" s="249"/>
      <c r="U32" s="249"/>
      <c r="V32" s="249"/>
      <c r="W32" s="249"/>
      <c r="X32" s="39"/>
      <c r="Y32" s="39"/>
      <c r="Z32" s="39"/>
      <c r="AW32" s="44" t="str">
        <f>IF(D32="","",VLOOKUP(D32,'MNB árfolyam'!A:B,2,0))</f>
        <v/>
      </c>
      <c r="AX32" s="45" t="str">
        <f t="shared" si="1"/>
        <v/>
      </c>
      <c r="AY32" s="45" t="str">
        <f t="shared" si="2"/>
        <v/>
      </c>
      <c r="AZ32" s="44" t="str">
        <f>IF(I32="","",VLOOKUP(I32,'MNB árfolyam'!A:B,2,0))</f>
        <v/>
      </c>
      <c r="BA32" s="44" t="str">
        <f t="shared" si="3"/>
        <v/>
      </c>
      <c r="BB32" s="44" t="str">
        <f t="shared" si="4"/>
        <v/>
      </c>
      <c r="BC32" s="44" t="str">
        <f>IF(N32="","",VLOOKUP(N32,'MNB árfolyam'!A:B,2,0))</f>
        <v/>
      </c>
      <c r="BD32" s="44" t="str">
        <f t="shared" si="5"/>
        <v/>
      </c>
      <c r="BE32" s="44" t="str">
        <f t="shared" si="6"/>
        <v/>
      </c>
    </row>
    <row r="33" spans="1:57" s="37" customFormat="1" x14ac:dyDescent="0.25">
      <c r="A33" s="440"/>
      <c r="B33" s="478"/>
      <c r="C33" s="1"/>
      <c r="D33" s="1"/>
      <c r="E33" s="478"/>
      <c r="F33" s="3"/>
      <c r="G33" s="3"/>
      <c r="H33" s="1"/>
      <c r="I33" s="1"/>
      <c r="J33" s="478"/>
      <c r="K33" s="3"/>
      <c r="L33" s="3"/>
      <c r="M33" s="1"/>
      <c r="N33" s="1"/>
      <c r="O33" s="478"/>
      <c r="P33" s="3"/>
      <c r="Q33" s="9"/>
      <c r="R33" s="249"/>
      <c r="S33" s="249"/>
      <c r="T33" s="249"/>
      <c r="U33" s="249"/>
      <c r="V33" s="249"/>
      <c r="W33" s="249"/>
      <c r="X33" s="39"/>
      <c r="Y33" s="39"/>
      <c r="Z33" s="39"/>
      <c r="AW33" s="44" t="str">
        <f>IF(D33="","",VLOOKUP(D33,'MNB árfolyam'!A:B,2,0))</f>
        <v/>
      </c>
      <c r="AX33" s="45" t="str">
        <f t="shared" si="1"/>
        <v/>
      </c>
      <c r="AY33" s="45" t="str">
        <f t="shared" si="2"/>
        <v/>
      </c>
      <c r="AZ33" s="44" t="str">
        <f>IF(I33="","",VLOOKUP(I33,'MNB árfolyam'!A:B,2,0))</f>
        <v/>
      </c>
      <c r="BA33" s="44" t="str">
        <f t="shared" si="3"/>
        <v/>
      </c>
      <c r="BB33" s="44" t="str">
        <f t="shared" si="4"/>
        <v/>
      </c>
      <c r="BC33" s="44" t="str">
        <f>IF(N33="","",VLOOKUP(N33,'MNB árfolyam'!A:B,2,0))</f>
        <v/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40"/>
      <c r="B34" s="478"/>
      <c r="C34" s="1"/>
      <c r="D34" s="1"/>
      <c r="E34" s="478"/>
      <c r="F34" s="3"/>
      <c r="G34" s="3"/>
      <c r="H34" s="1"/>
      <c r="I34" s="1"/>
      <c r="J34" s="478"/>
      <c r="K34" s="3"/>
      <c r="L34" s="3"/>
      <c r="M34" s="1"/>
      <c r="N34" s="1"/>
      <c r="O34" s="478"/>
      <c r="P34" s="3"/>
      <c r="Q34" s="9"/>
      <c r="R34" s="249"/>
      <c r="S34" s="249"/>
      <c r="T34" s="249"/>
      <c r="U34" s="249"/>
      <c r="V34" s="249"/>
      <c r="W34" s="249"/>
      <c r="X34" s="39"/>
      <c r="Y34" s="39"/>
      <c r="Z34" s="39"/>
      <c r="AW34" s="44" t="str">
        <f>IF(D34="","",VLOOKUP(D34,'MNB árfolyam'!A:B,2,0))</f>
        <v/>
      </c>
      <c r="AX34" s="45" t="str">
        <f t="shared" si="1"/>
        <v/>
      </c>
      <c r="AY34" s="45" t="str">
        <f t="shared" si="2"/>
        <v/>
      </c>
      <c r="AZ34" s="44" t="str">
        <f>IF(I34="","",VLOOKUP(I34,'MNB árfolyam'!A:B,2,0))</f>
        <v/>
      </c>
      <c r="BA34" s="44" t="str">
        <f t="shared" si="3"/>
        <v/>
      </c>
      <c r="BB34" s="44" t="str">
        <f t="shared" si="4"/>
        <v/>
      </c>
      <c r="BC34" s="44" t="str">
        <f>IF(N34="","",VLOOKUP(N34,'MNB árfolyam'!A:B,2,0))</f>
        <v/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40"/>
      <c r="B35" s="478"/>
      <c r="C35" s="1"/>
      <c r="D35" s="1"/>
      <c r="E35" s="478"/>
      <c r="F35" s="3"/>
      <c r="G35" s="3"/>
      <c r="H35" s="1"/>
      <c r="I35" s="1"/>
      <c r="J35" s="478"/>
      <c r="K35" s="3"/>
      <c r="L35" s="3"/>
      <c r="M35" s="1"/>
      <c r="N35" s="1"/>
      <c r="O35" s="478"/>
      <c r="P35" s="3"/>
      <c r="Q35" s="9"/>
      <c r="R35" s="249"/>
      <c r="S35" s="249"/>
      <c r="T35" s="249"/>
      <c r="U35" s="249"/>
      <c r="V35" s="249"/>
      <c r="W35" s="249"/>
      <c r="X35" s="39"/>
      <c r="Y35" s="39"/>
      <c r="Z35" s="39"/>
      <c r="AW35" s="44" t="str">
        <f>IF(D35="","",VLOOKUP(D35,'MNB árfolyam'!A:B,2,0))</f>
        <v/>
      </c>
      <c r="AX35" s="45" t="str">
        <f t="shared" si="1"/>
        <v/>
      </c>
      <c r="AY35" s="45" t="str">
        <f t="shared" si="2"/>
        <v/>
      </c>
      <c r="AZ35" s="44" t="str">
        <f>IF(I35="","",VLOOKUP(I35,'MNB árfolyam'!A:B,2,0))</f>
        <v/>
      </c>
      <c r="BA35" s="44" t="str">
        <f t="shared" si="3"/>
        <v/>
      </c>
      <c r="BB35" s="44" t="str">
        <f t="shared" si="4"/>
        <v/>
      </c>
      <c r="BC35" s="44" t="str">
        <f>IF(N35="","",VLOOKUP(N35,'MNB árfolyam'!A:B,2,0))</f>
        <v/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40"/>
      <c r="B36" s="478"/>
      <c r="C36" s="1"/>
      <c r="D36" s="1"/>
      <c r="E36" s="478"/>
      <c r="F36" s="3"/>
      <c r="G36" s="3"/>
      <c r="H36" s="1"/>
      <c r="I36" s="1"/>
      <c r="J36" s="478"/>
      <c r="K36" s="3"/>
      <c r="L36" s="3"/>
      <c r="M36" s="1"/>
      <c r="N36" s="1"/>
      <c r="O36" s="478"/>
      <c r="P36" s="3"/>
      <c r="Q36" s="9"/>
      <c r="R36" s="249"/>
      <c r="S36" s="249"/>
      <c r="T36" s="249"/>
      <c r="U36" s="249"/>
      <c r="V36" s="249"/>
      <c r="W36" s="249"/>
      <c r="X36" s="39"/>
      <c r="Y36" s="39"/>
      <c r="Z36" s="39"/>
      <c r="AW36" s="44" t="str">
        <f>IF(D36="","",VLOOKUP(D36,'MNB árfolyam'!A:B,2,0))</f>
        <v/>
      </c>
      <c r="AX36" s="45" t="str">
        <f t="shared" si="1"/>
        <v/>
      </c>
      <c r="AY36" s="45" t="str">
        <f t="shared" si="2"/>
        <v/>
      </c>
      <c r="AZ36" s="44" t="str">
        <f>IF(I36="","",VLOOKUP(I36,'MNB árfolyam'!A:B,2,0))</f>
        <v/>
      </c>
      <c r="BA36" s="44" t="str">
        <f t="shared" si="3"/>
        <v/>
      </c>
      <c r="BB36" s="44" t="str">
        <f t="shared" si="4"/>
        <v/>
      </c>
      <c r="BC36" s="44" t="str">
        <f>IF(N36="","",VLOOKUP(N36,'MNB árfolyam'!A:B,2,0))</f>
        <v/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40"/>
      <c r="B37" s="478"/>
      <c r="C37" s="1"/>
      <c r="D37" s="1"/>
      <c r="E37" s="478"/>
      <c r="F37" s="3"/>
      <c r="G37" s="3"/>
      <c r="H37" s="1"/>
      <c r="I37" s="1"/>
      <c r="J37" s="478"/>
      <c r="K37" s="3"/>
      <c r="L37" s="3"/>
      <c r="M37" s="1"/>
      <c r="N37" s="1"/>
      <c r="O37" s="478"/>
      <c r="P37" s="3"/>
      <c r="Q37" s="9"/>
      <c r="R37" s="249"/>
      <c r="S37" s="249"/>
      <c r="T37" s="249"/>
      <c r="U37" s="249"/>
      <c r="V37" s="249"/>
      <c r="W37" s="249"/>
      <c r="X37" s="39"/>
      <c r="Y37" s="39"/>
      <c r="Z37" s="39"/>
      <c r="AW37" s="44" t="str">
        <f>IF(D37="","",VLOOKUP(D37,'MNB árfolyam'!A:B,2,0))</f>
        <v/>
      </c>
      <c r="AX37" s="45" t="str">
        <f t="shared" si="1"/>
        <v/>
      </c>
      <c r="AY37" s="45" t="str">
        <f t="shared" si="2"/>
        <v/>
      </c>
      <c r="AZ37" s="44" t="str">
        <f>IF(I37="","",VLOOKUP(I37,'MNB árfolyam'!A:B,2,0))</f>
        <v/>
      </c>
      <c r="BA37" s="44" t="str">
        <f t="shared" si="3"/>
        <v/>
      </c>
      <c r="BB37" s="44" t="str">
        <f t="shared" si="4"/>
        <v/>
      </c>
      <c r="BC37" s="44" t="str">
        <f>IF(N37="","",VLOOKUP(N37,'MNB árfolyam'!A:B,2,0))</f>
        <v/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40"/>
      <c r="B38" s="478"/>
      <c r="C38" s="1"/>
      <c r="D38" s="1"/>
      <c r="E38" s="478"/>
      <c r="F38" s="3"/>
      <c r="G38" s="3"/>
      <c r="H38" s="1"/>
      <c r="I38" s="1"/>
      <c r="J38" s="478"/>
      <c r="K38" s="3"/>
      <c r="L38" s="3"/>
      <c r="M38" s="1"/>
      <c r="N38" s="1"/>
      <c r="O38" s="478"/>
      <c r="P38" s="3"/>
      <c r="Q38" s="9"/>
      <c r="R38" s="249"/>
      <c r="S38" s="249"/>
      <c r="T38" s="249"/>
      <c r="U38" s="249"/>
      <c r="V38" s="249"/>
      <c r="W38" s="249"/>
      <c r="X38" s="39"/>
      <c r="Y38" s="39"/>
      <c r="Z38" s="39"/>
      <c r="AW38" s="44" t="str">
        <f>IF(D38="","",VLOOKUP(D38,'MNB árfolyam'!A:B,2,0))</f>
        <v/>
      </c>
      <c r="AX38" s="45" t="str">
        <f t="shared" si="1"/>
        <v/>
      </c>
      <c r="AY38" s="45" t="str">
        <f t="shared" si="2"/>
        <v/>
      </c>
      <c r="AZ38" s="44" t="str">
        <f>IF(I38="","",VLOOKUP(I38,'MNB árfolyam'!A:B,2,0))</f>
        <v/>
      </c>
      <c r="BA38" s="44" t="str">
        <f t="shared" si="3"/>
        <v/>
      </c>
      <c r="BB38" s="44" t="str">
        <f t="shared" si="4"/>
        <v/>
      </c>
      <c r="BC38" s="44" t="str">
        <f>IF(N38="","",VLOOKUP(N38,'MNB árfolyam'!A:B,2,0))</f>
        <v/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40"/>
      <c r="B39" s="478"/>
      <c r="C39" s="1"/>
      <c r="D39" s="1"/>
      <c r="E39" s="478"/>
      <c r="F39" s="3"/>
      <c r="G39" s="3"/>
      <c r="H39" s="1"/>
      <c r="I39" s="1"/>
      <c r="J39" s="478"/>
      <c r="K39" s="3"/>
      <c r="L39" s="3"/>
      <c r="M39" s="1"/>
      <c r="N39" s="1"/>
      <c r="O39" s="478"/>
      <c r="P39" s="3"/>
      <c r="Q39" s="9"/>
      <c r="R39" s="249"/>
      <c r="S39" s="249"/>
      <c r="T39" s="249"/>
      <c r="U39" s="249"/>
      <c r="V39" s="249"/>
      <c r="W39" s="249"/>
      <c r="X39" s="39"/>
      <c r="Y39" s="39"/>
      <c r="Z39" s="39"/>
      <c r="AW39" s="44" t="str">
        <f>IF(D39="","",VLOOKUP(D39,'MNB árfolyam'!A:B,2,0))</f>
        <v/>
      </c>
      <c r="AX39" s="45" t="str">
        <f t="shared" si="1"/>
        <v/>
      </c>
      <c r="AY39" s="45" t="str">
        <f t="shared" si="2"/>
        <v/>
      </c>
      <c r="AZ39" s="44" t="str">
        <f>IF(I39="","",VLOOKUP(I39,'MNB árfolyam'!A:B,2,0))</f>
        <v/>
      </c>
      <c r="BA39" s="44" t="str">
        <f t="shared" si="3"/>
        <v/>
      </c>
      <c r="BB39" s="44" t="str">
        <f t="shared" si="4"/>
        <v/>
      </c>
      <c r="BC39" s="44" t="str">
        <f>IF(N39="","",VLOOKUP(N39,'MNB árfolyam'!A:B,2,0))</f>
        <v/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40"/>
      <c r="B40" s="478"/>
      <c r="C40" s="1"/>
      <c r="D40" s="1"/>
      <c r="E40" s="478"/>
      <c r="F40" s="3"/>
      <c r="G40" s="3"/>
      <c r="H40" s="1"/>
      <c r="I40" s="1"/>
      <c r="J40" s="478"/>
      <c r="K40" s="3"/>
      <c r="L40" s="3"/>
      <c r="M40" s="1"/>
      <c r="N40" s="1"/>
      <c r="O40" s="478"/>
      <c r="P40" s="3"/>
      <c r="Q40" s="9"/>
      <c r="R40" s="249"/>
      <c r="S40" s="249"/>
      <c r="T40" s="249"/>
      <c r="U40" s="249"/>
      <c r="V40" s="249"/>
      <c r="W40" s="249"/>
      <c r="X40" s="39"/>
      <c r="Y40" s="39"/>
      <c r="Z40" s="39"/>
      <c r="AW40" s="44" t="str">
        <f>IF(D40="","",VLOOKUP(D40,'MNB árfolyam'!A:B,2,0))</f>
        <v/>
      </c>
      <c r="AX40" s="45" t="str">
        <f t="shared" si="1"/>
        <v/>
      </c>
      <c r="AY40" s="45" t="str">
        <f t="shared" si="2"/>
        <v/>
      </c>
      <c r="AZ40" s="44" t="str">
        <f>IF(I40="","",VLOOKUP(I40,'MNB árfolyam'!A:B,2,0))</f>
        <v/>
      </c>
      <c r="BA40" s="44" t="str">
        <f t="shared" si="3"/>
        <v/>
      </c>
      <c r="BB40" s="44" t="str">
        <f t="shared" si="4"/>
        <v/>
      </c>
      <c r="BC40" s="44" t="str">
        <f>IF(N40="","",VLOOKUP(N40,'MNB árfolyam'!A:B,2,0))</f>
        <v/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40"/>
      <c r="B41" s="478"/>
      <c r="C41" s="1"/>
      <c r="D41" s="1"/>
      <c r="E41" s="478"/>
      <c r="F41" s="3"/>
      <c r="G41" s="3"/>
      <c r="H41" s="1"/>
      <c r="I41" s="1"/>
      <c r="J41" s="478"/>
      <c r="K41" s="3"/>
      <c r="L41" s="3"/>
      <c r="M41" s="1"/>
      <c r="N41" s="1"/>
      <c r="O41" s="478"/>
      <c r="P41" s="3"/>
      <c r="Q41" s="9"/>
      <c r="R41" s="249"/>
      <c r="S41" s="249"/>
      <c r="T41" s="249"/>
      <c r="U41" s="249"/>
      <c r="V41" s="249"/>
      <c r="W41" s="249"/>
      <c r="X41" s="39"/>
      <c r="Y41" s="39"/>
      <c r="Z41" s="39"/>
      <c r="AW41" s="44" t="str">
        <f>IF(D41="","",VLOOKUP(D41,'MNB árfolyam'!A:B,2,0))</f>
        <v/>
      </c>
      <c r="AX41" s="45" t="str">
        <f t="shared" si="1"/>
        <v/>
      </c>
      <c r="AY41" s="45" t="str">
        <f t="shared" si="2"/>
        <v/>
      </c>
      <c r="AZ41" s="44" t="str">
        <f>IF(I41="","",VLOOKUP(I41,'MNB árfolyam'!A:B,2,0))</f>
        <v/>
      </c>
      <c r="BA41" s="44" t="str">
        <f t="shared" si="3"/>
        <v/>
      </c>
      <c r="BB41" s="44" t="str">
        <f t="shared" si="4"/>
        <v/>
      </c>
      <c r="BC41" s="44" t="str">
        <f>IF(N41="","",VLOOKUP(N41,'MNB árfolyam'!A:B,2,0))</f>
        <v/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40"/>
      <c r="B42" s="478"/>
      <c r="C42" s="1"/>
      <c r="D42" s="1"/>
      <c r="E42" s="478"/>
      <c r="F42" s="3"/>
      <c r="G42" s="3"/>
      <c r="H42" s="1"/>
      <c r="I42" s="1"/>
      <c r="J42" s="478"/>
      <c r="K42" s="3"/>
      <c r="L42" s="3"/>
      <c r="M42" s="1"/>
      <c r="N42" s="1"/>
      <c r="O42" s="478"/>
      <c r="P42" s="3"/>
      <c r="Q42" s="9"/>
      <c r="R42" s="249"/>
      <c r="S42" s="249"/>
      <c r="T42" s="249"/>
      <c r="U42" s="249"/>
      <c r="V42" s="249"/>
      <c r="W42" s="249"/>
      <c r="X42" s="39"/>
      <c r="Y42" s="39"/>
      <c r="Z42" s="39"/>
      <c r="AW42" s="44" t="str">
        <f>IF(D42="","",VLOOKUP(D42,'MNB árfolyam'!A:B,2,0))</f>
        <v/>
      </c>
      <c r="AX42" s="45" t="str">
        <f t="shared" si="1"/>
        <v/>
      </c>
      <c r="AY42" s="45" t="str">
        <f t="shared" si="2"/>
        <v/>
      </c>
      <c r="AZ42" s="44" t="str">
        <f>IF(I42="","",VLOOKUP(I42,'MNB árfolyam'!A:B,2,0))</f>
        <v/>
      </c>
      <c r="BA42" s="44" t="str">
        <f t="shared" si="3"/>
        <v/>
      </c>
      <c r="BB42" s="44" t="str">
        <f t="shared" si="4"/>
        <v/>
      </c>
      <c r="BC42" s="44" t="str">
        <f>IF(N42="","",VLOOKUP(N42,'MNB árfolyam'!A:B,2,0))</f>
        <v/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40"/>
      <c r="B43" s="478"/>
      <c r="C43" s="1"/>
      <c r="D43" s="1"/>
      <c r="E43" s="478"/>
      <c r="F43" s="3"/>
      <c r="G43" s="3"/>
      <c r="H43" s="1"/>
      <c r="I43" s="1"/>
      <c r="J43" s="478"/>
      <c r="K43" s="3"/>
      <c r="L43" s="3"/>
      <c r="M43" s="1"/>
      <c r="N43" s="1"/>
      <c r="O43" s="478"/>
      <c r="P43" s="3"/>
      <c r="Q43" s="9"/>
      <c r="R43" s="249"/>
      <c r="S43" s="249"/>
      <c r="T43" s="249"/>
      <c r="U43" s="249"/>
      <c r="V43" s="249"/>
      <c r="W43" s="249"/>
      <c r="X43" s="39"/>
      <c r="Y43" s="39"/>
      <c r="Z43" s="39"/>
      <c r="AW43" s="44" t="str">
        <f>IF(D43="","",VLOOKUP(D43,'MNB árfolyam'!A:B,2,0))</f>
        <v/>
      </c>
      <c r="AX43" s="45" t="str">
        <f t="shared" si="1"/>
        <v/>
      </c>
      <c r="AY43" s="45" t="str">
        <f t="shared" si="2"/>
        <v/>
      </c>
      <c r="AZ43" s="44" t="str">
        <f>IF(I43="","",VLOOKUP(I43,'MNB árfolyam'!A:B,2,0))</f>
        <v/>
      </c>
      <c r="BA43" s="44" t="str">
        <f t="shared" si="3"/>
        <v/>
      </c>
      <c r="BB43" s="44" t="str">
        <f t="shared" si="4"/>
        <v/>
      </c>
      <c r="BC43" s="44" t="str">
        <f>IF(N43="","",VLOOKUP(N43,'MNB árfolyam'!A:B,2,0))</f>
        <v/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40"/>
      <c r="B44" s="478"/>
      <c r="C44" s="1"/>
      <c r="D44" s="1"/>
      <c r="E44" s="478"/>
      <c r="F44" s="3"/>
      <c r="G44" s="3"/>
      <c r="H44" s="1"/>
      <c r="I44" s="1"/>
      <c r="J44" s="478"/>
      <c r="K44" s="3"/>
      <c r="L44" s="3"/>
      <c r="M44" s="1"/>
      <c r="N44" s="1"/>
      <c r="O44" s="478"/>
      <c r="P44" s="3"/>
      <c r="Q44" s="9"/>
      <c r="R44" s="249"/>
      <c r="S44" s="249"/>
      <c r="T44" s="249"/>
      <c r="U44" s="249"/>
      <c r="V44" s="249"/>
      <c r="W44" s="249"/>
      <c r="X44" s="39"/>
      <c r="Y44" s="39"/>
      <c r="Z44" s="39"/>
      <c r="AW44" s="44" t="str">
        <f>IF(D44="","",VLOOKUP(D44,'MNB árfolyam'!A:B,2,0))</f>
        <v/>
      </c>
      <c r="AX44" s="45" t="str">
        <f t="shared" si="1"/>
        <v/>
      </c>
      <c r="AY44" s="45" t="str">
        <f t="shared" si="2"/>
        <v/>
      </c>
      <c r="AZ44" s="44" t="str">
        <f>IF(I44="","",VLOOKUP(I44,'MNB árfolyam'!A:B,2,0))</f>
        <v/>
      </c>
      <c r="BA44" s="44" t="str">
        <f t="shared" si="3"/>
        <v/>
      </c>
      <c r="BB44" s="44" t="str">
        <f t="shared" si="4"/>
        <v/>
      </c>
      <c r="BC44" s="44" t="str">
        <f>IF(N44="","",VLOOKUP(N44,'MNB árfolyam'!A:B,2,0))</f>
        <v/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40"/>
      <c r="B45" s="478"/>
      <c r="C45" s="1"/>
      <c r="D45" s="1"/>
      <c r="E45" s="478"/>
      <c r="F45" s="3"/>
      <c r="G45" s="3"/>
      <c r="H45" s="1"/>
      <c r="I45" s="1"/>
      <c r="J45" s="478"/>
      <c r="K45" s="3"/>
      <c r="L45" s="3"/>
      <c r="M45" s="1"/>
      <c r="N45" s="1"/>
      <c r="O45" s="478"/>
      <c r="P45" s="3"/>
      <c r="Q45" s="9"/>
      <c r="R45" s="249"/>
      <c r="S45" s="249"/>
      <c r="T45" s="249"/>
      <c r="U45" s="249"/>
      <c r="V45" s="249"/>
      <c r="W45" s="249"/>
      <c r="X45" s="39"/>
      <c r="Y45" s="39"/>
      <c r="Z45" s="39"/>
      <c r="AW45" s="44" t="str">
        <f>IF(D45="","",VLOOKUP(D45,'MNB árfolyam'!A:B,2,0))</f>
        <v/>
      </c>
      <c r="AX45" s="45" t="str">
        <f t="shared" si="1"/>
        <v/>
      </c>
      <c r="AY45" s="45" t="str">
        <f t="shared" si="2"/>
        <v/>
      </c>
      <c r="AZ45" s="44" t="str">
        <f>IF(I45="","",VLOOKUP(I45,'MNB árfolyam'!A:B,2,0))</f>
        <v/>
      </c>
      <c r="BA45" s="44" t="str">
        <f t="shared" si="3"/>
        <v/>
      </c>
      <c r="BB45" s="44" t="str">
        <f t="shared" si="4"/>
        <v/>
      </c>
      <c r="BC45" s="44" t="str">
        <f>IF(N45="","",VLOOKUP(N45,'MNB árfolyam'!A:B,2,0))</f>
        <v/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40"/>
      <c r="B46" s="478"/>
      <c r="C46" s="1"/>
      <c r="D46" s="1"/>
      <c r="E46" s="478"/>
      <c r="F46" s="3"/>
      <c r="G46" s="3"/>
      <c r="H46" s="1"/>
      <c r="I46" s="1"/>
      <c r="J46" s="478"/>
      <c r="K46" s="3"/>
      <c r="L46" s="3"/>
      <c r="M46" s="1"/>
      <c r="N46" s="1"/>
      <c r="O46" s="478"/>
      <c r="P46" s="3"/>
      <c r="Q46" s="9"/>
      <c r="R46" s="249"/>
      <c r="S46" s="249"/>
      <c r="T46" s="249"/>
      <c r="U46" s="249"/>
      <c r="V46" s="249"/>
      <c r="W46" s="249"/>
      <c r="X46" s="39"/>
      <c r="Y46" s="39"/>
      <c r="Z46" s="39"/>
      <c r="AW46" s="44" t="str">
        <f>IF(D46="","",VLOOKUP(D46,'MNB árfolyam'!A:B,2,0))</f>
        <v/>
      </c>
      <c r="AX46" s="45" t="str">
        <f t="shared" si="1"/>
        <v/>
      </c>
      <c r="AY46" s="45" t="str">
        <f t="shared" si="2"/>
        <v/>
      </c>
      <c r="AZ46" s="44" t="str">
        <f>IF(I46="","",VLOOKUP(I46,'MNB árfolyam'!A:B,2,0))</f>
        <v/>
      </c>
      <c r="BA46" s="44" t="str">
        <f t="shared" si="3"/>
        <v/>
      </c>
      <c r="BB46" s="44" t="str">
        <f t="shared" si="4"/>
        <v/>
      </c>
      <c r="BC46" s="44" t="str">
        <f>IF(N46="","",VLOOKUP(N46,'MNB árfolyam'!A:B,2,0))</f>
        <v/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40"/>
      <c r="B47" s="478"/>
      <c r="C47" s="1"/>
      <c r="D47" s="1"/>
      <c r="E47" s="478"/>
      <c r="F47" s="3"/>
      <c r="G47" s="3"/>
      <c r="H47" s="1"/>
      <c r="I47" s="1"/>
      <c r="J47" s="478"/>
      <c r="K47" s="3"/>
      <c r="L47" s="3"/>
      <c r="M47" s="1"/>
      <c r="N47" s="1"/>
      <c r="O47" s="478"/>
      <c r="P47" s="3"/>
      <c r="Q47" s="9"/>
      <c r="R47" s="249"/>
      <c r="S47" s="249"/>
      <c r="T47" s="249"/>
      <c r="U47" s="249"/>
      <c r="V47" s="249"/>
      <c r="W47" s="249"/>
      <c r="X47" s="39"/>
      <c r="Y47" s="39"/>
      <c r="Z47" s="39"/>
      <c r="AW47" s="44" t="str">
        <f>IF(D47="","",VLOOKUP(D47,'MNB árfolyam'!A:B,2,0))</f>
        <v/>
      </c>
      <c r="AX47" s="45" t="str">
        <f t="shared" si="1"/>
        <v/>
      </c>
      <c r="AY47" s="45" t="str">
        <f t="shared" si="2"/>
        <v/>
      </c>
      <c r="AZ47" s="44" t="str">
        <f>IF(I47="","",VLOOKUP(I47,'MNB árfolyam'!A:B,2,0))</f>
        <v/>
      </c>
      <c r="BA47" s="44" t="str">
        <f t="shared" si="3"/>
        <v/>
      </c>
      <c r="BB47" s="44" t="str">
        <f t="shared" si="4"/>
        <v/>
      </c>
      <c r="BC47" s="44" t="str">
        <f>IF(N47="","",VLOOKUP(N47,'MNB árfolyam'!A:B,2,0))</f>
        <v/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40"/>
      <c r="B48" s="478"/>
      <c r="C48" s="1"/>
      <c r="D48" s="1"/>
      <c r="E48" s="478"/>
      <c r="F48" s="3"/>
      <c r="G48" s="3"/>
      <c r="H48" s="1"/>
      <c r="I48" s="1"/>
      <c r="J48" s="478"/>
      <c r="K48" s="3"/>
      <c r="L48" s="3"/>
      <c r="M48" s="1"/>
      <c r="N48" s="1"/>
      <c r="O48" s="478"/>
      <c r="P48" s="3"/>
      <c r="Q48" s="9"/>
      <c r="R48" s="249"/>
      <c r="S48" s="249"/>
      <c r="T48" s="249"/>
      <c r="U48" s="249"/>
      <c r="V48" s="249"/>
      <c r="W48" s="249"/>
      <c r="X48" s="39"/>
      <c r="Y48" s="39"/>
      <c r="Z48" s="39"/>
      <c r="AW48" s="44" t="str">
        <f>IF(D48="","",VLOOKUP(D48,'MNB árfolyam'!A:B,2,0))</f>
        <v/>
      </c>
      <c r="AX48" s="45" t="str">
        <f t="shared" si="1"/>
        <v/>
      </c>
      <c r="AY48" s="45" t="str">
        <f t="shared" si="2"/>
        <v/>
      </c>
      <c r="AZ48" s="44" t="str">
        <f>IF(I48="","",VLOOKUP(I48,'MNB árfolyam'!A:B,2,0))</f>
        <v/>
      </c>
      <c r="BA48" s="44" t="str">
        <f t="shared" si="3"/>
        <v/>
      </c>
      <c r="BB48" s="44" t="str">
        <f t="shared" si="4"/>
        <v/>
      </c>
      <c r="BC48" s="44" t="str">
        <f>IF(N48="","",VLOOKUP(N48,'MNB árfolyam'!A:B,2,0))</f>
        <v/>
      </c>
      <c r="BD48" s="44" t="str">
        <f t="shared" si="5"/>
        <v/>
      </c>
      <c r="BE48" s="44" t="str">
        <f t="shared" si="6"/>
        <v/>
      </c>
    </row>
    <row r="49" spans="1:69" s="37" customFormat="1" x14ac:dyDescent="0.25">
      <c r="A49" s="440"/>
      <c r="B49" s="478"/>
      <c r="C49" s="1"/>
      <c r="D49" s="1"/>
      <c r="E49" s="478"/>
      <c r="F49" s="3"/>
      <c r="G49" s="3"/>
      <c r="H49" s="1"/>
      <c r="I49" s="1"/>
      <c r="J49" s="478"/>
      <c r="K49" s="3"/>
      <c r="L49" s="3"/>
      <c r="M49" s="1"/>
      <c r="N49" s="1"/>
      <c r="O49" s="478"/>
      <c r="P49" s="3"/>
      <c r="Q49" s="9"/>
      <c r="R49" s="249"/>
      <c r="S49" s="249"/>
      <c r="T49" s="249"/>
      <c r="U49" s="249"/>
      <c r="V49" s="249"/>
      <c r="W49" s="249"/>
      <c r="X49" s="39"/>
      <c r="Y49" s="39"/>
      <c r="Z49" s="39"/>
      <c r="AW49" s="44" t="str">
        <f>IF(D49="","",VLOOKUP(D49,'MNB árfolyam'!A:B,2,0))</f>
        <v/>
      </c>
      <c r="AX49" s="45" t="str">
        <f t="shared" si="1"/>
        <v/>
      </c>
      <c r="AY49" s="45" t="str">
        <f t="shared" si="2"/>
        <v/>
      </c>
      <c r="AZ49" s="44" t="str">
        <f>IF(I49="","",VLOOKUP(I49,'MNB árfolyam'!A:B,2,0))</f>
        <v/>
      </c>
      <c r="BA49" s="44" t="str">
        <f t="shared" si="3"/>
        <v/>
      </c>
      <c r="BB49" s="44" t="str">
        <f t="shared" si="4"/>
        <v/>
      </c>
      <c r="BC49" s="44" t="str">
        <f>IF(N49="","",VLOOKUP(N49,'MNB árfolyam'!A:B,2,0))</f>
        <v/>
      </c>
      <c r="BD49" s="44" t="str">
        <f t="shared" si="5"/>
        <v/>
      </c>
      <c r="BE49" s="44" t="str">
        <f t="shared" si="6"/>
        <v/>
      </c>
    </row>
    <row r="50" spans="1:69" s="37" customFormat="1" ht="15.75" thickBot="1" x14ac:dyDescent="0.3">
      <c r="A50" s="442"/>
      <c r="B50" s="94"/>
      <c r="C50" s="7"/>
      <c r="D50" s="7"/>
      <c r="E50" s="94"/>
      <c r="F50" s="11"/>
      <c r="G50" s="11"/>
      <c r="H50" s="7"/>
      <c r="I50" s="7"/>
      <c r="J50" s="94"/>
      <c r="K50" s="11"/>
      <c r="L50" s="11"/>
      <c r="M50" s="7"/>
      <c r="N50" s="7"/>
      <c r="O50" s="94"/>
      <c r="P50" s="11"/>
      <c r="Q50" s="12"/>
      <c r="R50" s="249"/>
      <c r="S50" s="249"/>
      <c r="T50" s="249"/>
      <c r="U50" s="249"/>
      <c r="V50" s="249"/>
      <c r="W50" s="249"/>
      <c r="X50" s="39"/>
      <c r="Y50" s="39"/>
      <c r="Z50" s="39"/>
      <c r="AW50" s="44" t="str">
        <f>IF(D50="","",VLOOKUP(D50,'MNB árfolyam'!A:B,2,0))</f>
        <v/>
      </c>
      <c r="AX50" s="45" t="str">
        <f t="shared" si="1"/>
        <v/>
      </c>
      <c r="AY50" s="45" t="str">
        <f t="shared" si="2"/>
        <v/>
      </c>
      <c r="AZ50" s="44" t="str">
        <f>IF(I50="","",VLOOKUP(I50,'MNB árfolyam'!A:B,2,0))</f>
        <v/>
      </c>
      <c r="BA50" s="44" t="str">
        <f t="shared" si="3"/>
        <v/>
      </c>
      <c r="BB50" s="44" t="str">
        <f t="shared" si="4"/>
        <v/>
      </c>
      <c r="BC50" s="44" t="str">
        <f>IF(N50="","",VLOOKUP(N50,'MNB árfolyam'!A:B,2,0))</f>
        <v/>
      </c>
      <c r="BD50" s="44" t="str">
        <f t="shared" si="5"/>
        <v/>
      </c>
      <c r="BE50" s="44" t="str">
        <f t="shared" si="6"/>
        <v/>
      </c>
    </row>
    <row r="51" spans="1:69" s="32" customFormat="1" ht="15" customHeight="1" x14ac:dyDescent="0.25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61"/>
      <c r="Y51" s="161"/>
      <c r="Z51" s="161"/>
    </row>
    <row r="52" spans="1:69" s="32" customFormat="1" ht="20.100000000000001" customHeight="1" thickBot="1" x14ac:dyDescent="0.3">
      <c r="A52" s="686" t="str">
        <f>CONCATENATE("III. BLOKK: ",B8," ","PARTNER VÁLLALKOZÁSAI:")</f>
        <v>III. BLOKK:  PARTNER VÁLLALKOZÁSAI:</v>
      </c>
      <c r="B52" s="686"/>
      <c r="C52" s="686"/>
      <c r="D52" s="686"/>
      <c r="E52" s="686"/>
      <c r="F52" s="686"/>
      <c r="G52" s="686"/>
      <c r="H52" s="686"/>
      <c r="I52" s="686"/>
      <c r="J52" s="686"/>
      <c r="K52" s="686"/>
      <c r="L52" s="686"/>
      <c r="M52" s="686"/>
      <c r="N52" s="686"/>
      <c r="O52" s="686"/>
      <c r="P52" s="686"/>
      <c r="Q52" s="686"/>
      <c r="R52" s="686"/>
      <c r="S52" s="686"/>
      <c r="T52" s="686"/>
      <c r="U52" s="686"/>
      <c r="V52" s="686"/>
      <c r="W52" s="68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</row>
    <row r="53" spans="1:69" s="32" customFormat="1" ht="310.5" customHeight="1" thickBot="1" x14ac:dyDescent="0.3">
      <c r="A53" s="660" t="s">
        <v>256</v>
      </c>
      <c r="B53" s="661"/>
      <c r="C53" s="661"/>
      <c r="D53" s="661"/>
      <c r="E53" s="661"/>
      <c r="F53" s="661"/>
      <c r="G53" s="661"/>
      <c r="H53" s="662"/>
      <c r="I53" s="33"/>
      <c r="J53" s="33"/>
      <c r="K53" s="33"/>
      <c r="L53" s="33"/>
      <c r="M53" s="33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</row>
    <row r="54" spans="1:69" s="32" customFormat="1" ht="20.100000000000001" customHeight="1" thickBot="1" x14ac:dyDescent="0.3">
      <c r="A54" s="681" t="str">
        <f>IF(PÁLYÁZÓ!D16&lt;&gt;"","A pályázó vállalkozás három üzleti évre adta meg az adatokat, ezért ezen vállalkozások esetében is három évre kérünk adatot, ha a vállalkozások működtek ebben az időtartamban.",IF(PÁLYÁZÓ!D15&lt;&gt;"","A pályázó vállalkozás két üzleti évre adta meg az adatokat, ezért ezen vállalkozások esetén is két évre kérünk adatot, ha a vállalkozások működtek ebben az időtartamban.",IF(PÁLYÁZÓ!D14&lt;&gt;"","A pályázó vállalkozás egy üzleti évre adta meg az adatokat, ezért ezen vállalkozások esetén is egy évre kérünk adatot, ha a vállalkozások működtek ebben az időtartamban.","")))</f>
        <v/>
      </c>
      <c r="B54" s="682"/>
      <c r="C54" s="682"/>
      <c r="D54" s="682"/>
      <c r="E54" s="682"/>
      <c r="F54" s="683"/>
      <c r="G54" s="40">
        <f>SUM(G56:G80)</f>
        <v>0</v>
      </c>
      <c r="H54" s="33"/>
      <c r="I54" s="33"/>
      <c r="J54" s="33"/>
      <c r="K54" s="33"/>
      <c r="L54" s="33"/>
      <c r="M54" s="33"/>
      <c r="N54" s="40">
        <f>SUM(N56:N80)</f>
        <v>0</v>
      </c>
      <c r="O54" s="191"/>
      <c r="P54" s="191"/>
      <c r="Q54" s="191"/>
      <c r="R54" s="191"/>
      <c r="S54" s="191"/>
      <c r="T54" s="191"/>
      <c r="U54" s="40">
        <f>SUM(U56:U80)</f>
        <v>0</v>
      </c>
      <c r="V54" s="191"/>
      <c r="W54" s="191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BI54" s="47">
        <f>SUM(BI56:BI80)</f>
        <v>0</v>
      </c>
      <c r="BJ54" s="47">
        <f t="shared" ref="BJ54:BQ54" si="7">SUM(BJ56:BJ80)</f>
        <v>0</v>
      </c>
      <c r="BK54" s="47">
        <f t="shared" si="7"/>
        <v>0</v>
      </c>
      <c r="BL54" s="47">
        <f t="shared" si="7"/>
        <v>0</v>
      </c>
      <c r="BM54" s="47">
        <f t="shared" si="7"/>
        <v>0</v>
      </c>
      <c r="BN54" s="47">
        <f t="shared" si="7"/>
        <v>0</v>
      </c>
      <c r="BO54" s="47">
        <f t="shared" si="7"/>
        <v>0</v>
      </c>
      <c r="BP54" s="47">
        <f t="shared" si="7"/>
        <v>0</v>
      </c>
      <c r="BQ54" s="47">
        <f t="shared" si="7"/>
        <v>0</v>
      </c>
    </row>
    <row r="55" spans="1:69" s="48" customFormat="1" ht="54.75" customHeight="1" thickBot="1" x14ac:dyDescent="0.3">
      <c r="A55" s="314" t="str">
        <f>CONCATENATE(B8," ","Partnervállalkozásának megnevezése")</f>
        <v xml:space="preserve"> Partnervállalkozásának megnevezése</v>
      </c>
      <c r="B55" s="230" t="s">
        <v>138</v>
      </c>
      <c r="C55" s="230" t="s">
        <v>130</v>
      </c>
      <c r="D55" s="230" t="s">
        <v>129</v>
      </c>
      <c r="E55" s="230" t="s">
        <v>115</v>
      </c>
      <c r="F55" s="230" t="s">
        <v>114</v>
      </c>
      <c r="G55" s="230" t="s">
        <v>116</v>
      </c>
      <c r="H55" s="230" t="s">
        <v>128</v>
      </c>
      <c r="I55" s="230" t="s">
        <v>117</v>
      </c>
      <c r="J55" s="230" t="s">
        <v>131</v>
      </c>
      <c r="K55" s="230" t="s">
        <v>132</v>
      </c>
      <c r="L55" s="230" t="s">
        <v>118</v>
      </c>
      <c r="M55" s="230" t="s">
        <v>119</v>
      </c>
      <c r="N55" s="230" t="s">
        <v>120</v>
      </c>
      <c r="O55" s="230" t="s">
        <v>126</v>
      </c>
      <c r="P55" s="230" t="s">
        <v>121</v>
      </c>
      <c r="Q55" s="230" t="s">
        <v>133</v>
      </c>
      <c r="R55" s="230" t="s">
        <v>134</v>
      </c>
      <c r="S55" s="230" t="s">
        <v>122</v>
      </c>
      <c r="T55" s="230" t="s">
        <v>123</v>
      </c>
      <c r="U55" s="230" t="s">
        <v>124</v>
      </c>
      <c r="V55" s="230" t="s">
        <v>125</v>
      </c>
      <c r="W55" s="313" t="s">
        <v>127</v>
      </c>
      <c r="X55" s="213"/>
      <c r="Y55" s="213"/>
      <c r="Z55" s="213"/>
      <c r="AW55" s="43" t="s">
        <v>43</v>
      </c>
      <c r="AX55" s="43" t="s">
        <v>34</v>
      </c>
      <c r="AY55" s="43" t="s">
        <v>35</v>
      </c>
      <c r="AZ55" s="43" t="s">
        <v>36</v>
      </c>
      <c r="BA55" s="43" t="s">
        <v>44</v>
      </c>
      <c r="BB55" s="43" t="s">
        <v>37</v>
      </c>
      <c r="BC55" s="43" t="s">
        <v>38</v>
      </c>
      <c r="BD55" s="43" t="s">
        <v>39</v>
      </c>
      <c r="BE55" s="43" t="s">
        <v>45</v>
      </c>
      <c r="BF55" s="43" t="s">
        <v>40</v>
      </c>
      <c r="BG55" s="43" t="s">
        <v>41</v>
      </c>
      <c r="BH55" s="43" t="s">
        <v>42</v>
      </c>
      <c r="BI55" s="49" t="s">
        <v>50</v>
      </c>
      <c r="BJ55" s="49" t="s">
        <v>48</v>
      </c>
      <c r="BK55" s="49" t="s">
        <v>49</v>
      </c>
      <c r="BL55" s="49" t="s">
        <v>51</v>
      </c>
      <c r="BM55" s="49" t="s">
        <v>52</v>
      </c>
      <c r="BN55" s="49" t="s">
        <v>53</v>
      </c>
      <c r="BO55" s="49" t="s">
        <v>54</v>
      </c>
      <c r="BP55" s="49" t="s">
        <v>55</v>
      </c>
      <c r="BQ55" s="49" t="s">
        <v>56</v>
      </c>
    </row>
    <row r="56" spans="1:69" s="32" customFormat="1" x14ac:dyDescent="0.25">
      <c r="A56" s="490"/>
      <c r="B56" s="493"/>
      <c r="C56" s="492"/>
      <c r="D56" s="492"/>
      <c r="E56" s="411"/>
      <c r="F56" s="411"/>
      <c r="G56" s="493"/>
      <c r="H56" s="494"/>
      <c r="I56" s="494"/>
      <c r="J56" s="492"/>
      <c r="K56" s="492"/>
      <c r="L56" s="411"/>
      <c r="M56" s="411"/>
      <c r="N56" s="493"/>
      <c r="O56" s="494"/>
      <c r="P56" s="494"/>
      <c r="Q56" s="492"/>
      <c r="R56" s="492"/>
      <c r="S56" s="411"/>
      <c r="T56" s="411"/>
      <c r="U56" s="493"/>
      <c r="V56" s="494"/>
      <c r="W56" s="495"/>
      <c r="X56" s="161"/>
      <c r="Y56" s="161"/>
      <c r="Z56" s="161"/>
      <c r="AW56" s="50" t="str">
        <f>IF(OR(C56="",D56=""),"",MAX(C56,D56))</f>
        <v/>
      </c>
      <c r="AX56" s="51" t="str">
        <f>IF(F56="","",VLOOKUP(F56,'MNB árfolyam'!A:B,2,0))</f>
        <v/>
      </c>
      <c r="AY56" s="52" t="str">
        <f>IF(OR(AX56=0,AX56=""),"",ROUND(H56/AX56,0))</f>
        <v/>
      </c>
      <c r="AZ56" s="53" t="str">
        <f>IF(OR(AX56=0,AX56=""),"",ROUND(I56/AX56,0))</f>
        <v/>
      </c>
      <c r="BA56" s="54" t="str">
        <f>IF(OR(J56="",K56=""),"",MAX(J56,K56))</f>
        <v/>
      </c>
      <c r="BB56" s="51" t="str">
        <f>IF(M56="","",VLOOKUP(M56,'MNB árfolyam'!A:B,2,0))</f>
        <v/>
      </c>
      <c r="BC56" s="51" t="str">
        <f>IF(OR(BB56=0,BB56=""),"",ROUND(O56/BB56,0))</f>
        <v/>
      </c>
      <c r="BD56" s="55" t="str">
        <f>IF(OR(BB56=0,BB56=""),"",ROUND(P56/BB56,0))</f>
        <v/>
      </c>
      <c r="BE56" s="54" t="str">
        <f>IF(OR(Q56="",R56=""),"",MAX(Q56,R56))</f>
        <v/>
      </c>
      <c r="BF56" s="55" t="str">
        <f>IF(T56="","",VLOOKUP(T56,'MNB árfolyam'!A:B,2,0))</f>
        <v/>
      </c>
      <c r="BG56" s="55" t="str">
        <f>IF(OR(BF56=0,BF56=""),"",ROUND(V56/BF56,0))</f>
        <v/>
      </c>
      <c r="BH56" s="55" t="str">
        <f>IF(OR(BF56=0,BF56=""),"",ROUND(W56/BF56,0))</f>
        <v/>
      </c>
      <c r="BI56" s="55" t="str">
        <f>IF(OR(AW56="",G56=""),"",AW56*G56)</f>
        <v/>
      </c>
      <c r="BJ56" s="51" t="str">
        <f>IF(OR(AW56="",AY56=""),"",AW56*AY56)</f>
        <v/>
      </c>
      <c r="BK56" s="51" t="str">
        <f>IF(OR(AW56="",AZ56=""),"",AW56*AZ56)</f>
        <v/>
      </c>
      <c r="BL56" s="51" t="str">
        <f>IF(OR(BA56="",N56=""),"",BA56*N56)</f>
        <v/>
      </c>
      <c r="BM56" s="51" t="str">
        <f>IF(OR(BA56="",BC56=""),"",BA56*BC56)</f>
        <v/>
      </c>
      <c r="BN56" s="51" t="str">
        <f>IF(OR(BA56="",BD56=""),"",BA56*BD56)</f>
        <v/>
      </c>
      <c r="BO56" s="51" t="str">
        <f>IF(OR(BE56="",U56=""),"",BE56*U56)</f>
        <v/>
      </c>
      <c r="BP56" s="51" t="str">
        <f>IF(OR(BE56="",BG56=""),"",BE56*BG56)</f>
        <v/>
      </c>
      <c r="BQ56" s="51" t="str">
        <f>IF(OR(BE56="",BH56=""),"",BE56*BH56)</f>
        <v/>
      </c>
    </row>
    <row r="57" spans="1:69" s="32" customFormat="1" x14ac:dyDescent="0.25">
      <c r="A57" s="446"/>
      <c r="B57" s="447"/>
      <c r="C57" s="448"/>
      <c r="D57" s="448"/>
      <c r="E57" s="1"/>
      <c r="F57" s="1"/>
      <c r="G57" s="447"/>
      <c r="H57" s="449"/>
      <c r="I57" s="449"/>
      <c r="J57" s="448"/>
      <c r="K57" s="448"/>
      <c r="L57" s="1"/>
      <c r="M57" s="1"/>
      <c r="N57" s="447"/>
      <c r="O57" s="449"/>
      <c r="P57" s="449"/>
      <c r="Q57" s="448"/>
      <c r="R57" s="448"/>
      <c r="S57" s="1"/>
      <c r="T57" s="1"/>
      <c r="U57" s="447"/>
      <c r="V57" s="445"/>
      <c r="W57" s="496"/>
      <c r="X57" s="161"/>
      <c r="Y57" s="161"/>
      <c r="Z57" s="161"/>
      <c r="AW57" s="50" t="str">
        <f t="shared" ref="AW57:AW80" si="8">IF(OR(C57="",D57=""),"",MAX(C57,D57))</f>
        <v/>
      </c>
      <c r="AX57" s="51" t="str">
        <f>IF(F57="","",VLOOKUP(F57,'MNB árfolyam'!A:B,2,0))</f>
        <v/>
      </c>
      <c r="AY57" s="52" t="str">
        <f t="shared" ref="AY57:AY80" si="9">IF(OR(AX57=0,AX57=""),"",ROUND(H57/AX57,0))</f>
        <v/>
      </c>
      <c r="AZ57" s="53" t="str">
        <f t="shared" ref="AZ57:AZ80" si="10">IF(OR(AX57=0,AX57=""),"",ROUND(I57/AX57,0))</f>
        <v/>
      </c>
      <c r="BA57" s="54" t="str">
        <f t="shared" ref="BA57:BA80" si="11">IF(OR(J57="",K57=""),"",MAX(J57,K57))</f>
        <v/>
      </c>
      <c r="BB57" s="51" t="str">
        <f>IF(M57="","",VLOOKUP(M57,'MNB árfolyam'!A:B,2,0))</f>
        <v/>
      </c>
      <c r="BC57" s="51" t="str">
        <f t="shared" ref="BC57:BC80" si="12">IF(OR(BB57=0,BB57=""),"",ROUND(O57/BB57,0))</f>
        <v/>
      </c>
      <c r="BD57" s="55" t="str">
        <f t="shared" ref="BD57:BD80" si="13">IF(OR(BB57=0,BB57=""),"",ROUND(P57/BB57,0))</f>
        <v/>
      </c>
      <c r="BE57" s="54" t="str">
        <f t="shared" ref="BE57:BE80" si="14">IF(OR(Q57="",R57=""),"",MAX(Q57,R57))</f>
        <v/>
      </c>
      <c r="BF57" s="55" t="str">
        <f>IF(T57="","",VLOOKUP(T57,'MNB árfolyam'!A:B,2,0))</f>
        <v/>
      </c>
      <c r="BG57" s="55" t="str">
        <f t="shared" ref="BG57:BG80" si="15">IF(OR(BF57=0,BF57=""),"",ROUND(V57/BF57,0))</f>
        <v/>
      </c>
      <c r="BH57" s="55" t="str">
        <f t="shared" ref="BH57:BH80" si="16">IF(OR(BF57=0,BF57=""),"",ROUND(W57/BF57,0))</f>
        <v/>
      </c>
      <c r="BI57" s="55" t="str">
        <f t="shared" ref="BI57:BI80" si="17">IF(OR(AW57="",G57=""),"",AW57*G57)</f>
        <v/>
      </c>
      <c r="BJ57" s="51" t="str">
        <f t="shared" ref="BJ57:BJ80" si="18">IF(OR(AW57="",AY57=""),"",AW57*AY57)</f>
        <v/>
      </c>
      <c r="BK57" s="51" t="str">
        <f t="shared" ref="BK57:BK80" si="19">IF(OR(AW57="",AZ57=""),"",AW57*AZ57)</f>
        <v/>
      </c>
      <c r="BL57" s="51" t="str">
        <f t="shared" ref="BL57:BL80" si="20">IF(OR(BA57="",N57=""),"",BA57*N57)</f>
        <v/>
      </c>
      <c r="BM57" s="51" t="str">
        <f t="shared" ref="BM57:BM80" si="21">IF(OR(BA57="",BC57=""),"",BA57*BC57)</f>
        <v/>
      </c>
      <c r="BN57" s="51" t="str">
        <f t="shared" ref="BN57:BN80" si="22">IF(OR(BA57="",BD57=""),"",BA57*BD57)</f>
        <v/>
      </c>
      <c r="BO57" s="51" t="str">
        <f t="shared" ref="BO57:BO80" si="23">IF(OR(BE57="",U57=""),"",BE57*U57)</f>
        <v/>
      </c>
      <c r="BP57" s="51" t="str">
        <f t="shared" ref="BP57:BP80" si="24">IF(OR(BE57="",BG57=""),"",BE57*BG57)</f>
        <v/>
      </c>
      <c r="BQ57" s="51" t="str">
        <f t="shared" ref="BQ57:BQ80" si="25">IF(OR(BE57="",BH57=""),"",BE57*BH57)</f>
        <v/>
      </c>
    </row>
    <row r="58" spans="1:69" s="32" customFormat="1" x14ac:dyDescent="0.25">
      <c r="A58" s="446"/>
      <c r="B58" s="447"/>
      <c r="C58" s="448"/>
      <c r="D58" s="448"/>
      <c r="E58" s="1"/>
      <c r="F58" s="1"/>
      <c r="G58" s="447"/>
      <c r="H58" s="449"/>
      <c r="I58" s="449"/>
      <c r="J58" s="448"/>
      <c r="K58" s="448"/>
      <c r="L58" s="1"/>
      <c r="M58" s="1"/>
      <c r="N58" s="447"/>
      <c r="O58" s="449"/>
      <c r="P58" s="449"/>
      <c r="Q58" s="448"/>
      <c r="R58" s="448"/>
      <c r="S58" s="1"/>
      <c r="T58" s="1"/>
      <c r="U58" s="447"/>
      <c r="V58" s="445"/>
      <c r="W58" s="496"/>
      <c r="X58" s="161"/>
      <c r="Y58" s="161"/>
      <c r="Z58" s="161"/>
      <c r="AW58" s="50" t="str">
        <f t="shared" si="8"/>
        <v/>
      </c>
      <c r="AX58" s="51" t="str">
        <f>IF(F58="","",VLOOKUP(F58,'MNB árfolyam'!A:B,2,0))</f>
        <v/>
      </c>
      <c r="AY58" s="52" t="str">
        <f t="shared" si="9"/>
        <v/>
      </c>
      <c r="AZ58" s="53" t="str">
        <f t="shared" si="10"/>
        <v/>
      </c>
      <c r="BA58" s="54" t="str">
        <f t="shared" si="11"/>
        <v/>
      </c>
      <c r="BB58" s="51" t="str">
        <f>IF(M58="","",VLOOKUP(M58,'MNB árfolyam'!A:B,2,0))</f>
        <v/>
      </c>
      <c r="BC58" s="51" t="str">
        <f t="shared" si="12"/>
        <v/>
      </c>
      <c r="BD58" s="55" t="str">
        <f t="shared" si="13"/>
        <v/>
      </c>
      <c r="BE58" s="54" t="str">
        <f t="shared" si="14"/>
        <v/>
      </c>
      <c r="BF58" s="55" t="str">
        <f>IF(T58="","",VLOOKUP(T58,'MNB árfolyam'!A:B,2,0))</f>
        <v/>
      </c>
      <c r="BG58" s="55" t="str">
        <f t="shared" si="15"/>
        <v/>
      </c>
      <c r="BH58" s="55" t="str">
        <f t="shared" si="16"/>
        <v/>
      </c>
      <c r="BI58" s="55" t="str">
        <f t="shared" si="17"/>
        <v/>
      </c>
      <c r="BJ58" s="51" t="str">
        <f t="shared" si="18"/>
        <v/>
      </c>
      <c r="BK58" s="51" t="str">
        <f t="shared" si="19"/>
        <v/>
      </c>
      <c r="BL58" s="51" t="str">
        <f t="shared" si="20"/>
        <v/>
      </c>
      <c r="BM58" s="51" t="str">
        <f t="shared" si="21"/>
        <v/>
      </c>
      <c r="BN58" s="51" t="str">
        <f t="shared" si="22"/>
        <v/>
      </c>
      <c r="BO58" s="51" t="str">
        <f t="shared" si="23"/>
        <v/>
      </c>
      <c r="BP58" s="51" t="str">
        <f t="shared" si="24"/>
        <v/>
      </c>
      <c r="BQ58" s="51" t="str">
        <f t="shared" si="25"/>
        <v/>
      </c>
    </row>
    <row r="59" spans="1:69" s="32" customFormat="1" x14ac:dyDescent="0.25">
      <c r="A59" s="446"/>
      <c r="B59" s="447"/>
      <c r="C59" s="448"/>
      <c r="D59" s="448"/>
      <c r="E59" s="1"/>
      <c r="F59" s="1"/>
      <c r="G59" s="447"/>
      <c r="H59" s="449"/>
      <c r="I59" s="449"/>
      <c r="J59" s="448"/>
      <c r="K59" s="448"/>
      <c r="L59" s="1"/>
      <c r="M59" s="1"/>
      <c r="N59" s="447"/>
      <c r="O59" s="449"/>
      <c r="P59" s="449"/>
      <c r="Q59" s="448"/>
      <c r="R59" s="448"/>
      <c r="S59" s="1"/>
      <c r="T59" s="1"/>
      <c r="U59" s="447"/>
      <c r="V59" s="445"/>
      <c r="W59" s="496"/>
      <c r="X59" s="161"/>
      <c r="Y59" s="161"/>
      <c r="Z59" s="161"/>
      <c r="AW59" s="50" t="str">
        <f t="shared" si="8"/>
        <v/>
      </c>
      <c r="AX59" s="51" t="str">
        <f>IF(F59="","",VLOOKUP(F59,'MNB árfolyam'!A:B,2,0))</f>
        <v/>
      </c>
      <c r="AY59" s="52" t="str">
        <f t="shared" si="9"/>
        <v/>
      </c>
      <c r="AZ59" s="53" t="str">
        <f t="shared" si="10"/>
        <v/>
      </c>
      <c r="BA59" s="54" t="str">
        <f t="shared" si="11"/>
        <v/>
      </c>
      <c r="BB59" s="51" t="str">
        <f>IF(M59="","",VLOOKUP(M59,'MNB árfolyam'!A:B,2,0))</f>
        <v/>
      </c>
      <c r="BC59" s="51" t="str">
        <f t="shared" si="12"/>
        <v/>
      </c>
      <c r="BD59" s="55" t="str">
        <f t="shared" si="13"/>
        <v/>
      </c>
      <c r="BE59" s="54" t="str">
        <f t="shared" si="14"/>
        <v/>
      </c>
      <c r="BF59" s="55" t="str">
        <f>IF(T59="","",VLOOKUP(T59,'MNB árfolyam'!A:B,2,0))</f>
        <v/>
      </c>
      <c r="BG59" s="55" t="str">
        <f t="shared" si="15"/>
        <v/>
      </c>
      <c r="BH59" s="55" t="str">
        <f t="shared" si="16"/>
        <v/>
      </c>
      <c r="BI59" s="55" t="str">
        <f t="shared" si="17"/>
        <v/>
      </c>
      <c r="BJ59" s="51" t="str">
        <f t="shared" si="18"/>
        <v/>
      </c>
      <c r="BK59" s="51" t="str">
        <f t="shared" si="19"/>
        <v/>
      </c>
      <c r="BL59" s="51" t="str">
        <f t="shared" si="20"/>
        <v/>
      </c>
      <c r="BM59" s="51" t="str">
        <f t="shared" si="21"/>
        <v/>
      </c>
      <c r="BN59" s="51" t="str">
        <f t="shared" si="22"/>
        <v/>
      </c>
      <c r="BO59" s="51" t="str">
        <f t="shared" si="23"/>
        <v/>
      </c>
      <c r="BP59" s="51" t="str">
        <f t="shared" si="24"/>
        <v/>
      </c>
      <c r="BQ59" s="51" t="str">
        <f t="shared" si="25"/>
        <v/>
      </c>
    </row>
    <row r="60" spans="1:69" s="32" customFormat="1" x14ac:dyDescent="0.25">
      <c r="A60" s="446"/>
      <c r="B60" s="447"/>
      <c r="C60" s="448"/>
      <c r="D60" s="448"/>
      <c r="E60" s="1"/>
      <c r="F60" s="1"/>
      <c r="G60" s="447"/>
      <c r="H60" s="449"/>
      <c r="I60" s="449"/>
      <c r="J60" s="448"/>
      <c r="K60" s="448"/>
      <c r="L60" s="1"/>
      <c r="M60" s="1"/>
      <c r="N60" s="447"/>
      <c r="O60" s="449"/>
      <c r="P60" s="449"/>
      <c r="Q60" s="448"/>
      <c r="R60" s="448"/>
      <c r="S60" s="1"/>
      <c r="T60" s="1"/>
      <c r="U60" s="447"/>
      <c r="V60" s="445"/>
      <c r="W60" s="496"/>
      <c r="X60" s="161"/>
      <c r="Y60" s="161"/>
      <c r="Z60" s="161"/>
      <c r="AW60" s="50" t="str">
        <f t="shared" si="8"/>
        <v/>
      </c>
      <c r="AX60" s="51" t="str">
        <f>IF(F60="","",VLOOKUP(F60,'MNB árfolyam'!A:B,2,0))</f>
        <v/>
      </c>
      <c r="AY60" s="52" t="str">
        <f t="shared" si="9"/>
        <v/>
      </c>
      <c r="AZ60" s="53" t="str">
        <f t="shared" si="10"/>
        <v/>
      </c>
      <c r="BA60" s="54" t="str">
        <f t="shared" si="11"/>
        <v/>
      </c>
      <c r="BB60" s="51" t="str">
        <f>IF(M60="","",VLOOKUP(M60,'MNB árfolyam'!A:B,2,0))</f>
        <v/>
      </c>
      <c r="BC60" s="51" t="str">
        <f t="shared" si="12"/>
        <v/>
      </c>
      <c r="BD60" s="55" t="str">
        <f t="shared" si="13"/>
        <v/>
      </c>
      <c r="BE60" s="54" t="str">
        <f t="shared" si="14"/>
        <v/>
      </c>
      <c r="BF60" s="55" t="str">
        <f>IF(T60="","",VLOOKUP(T60,'MNB árfolyam'!A:B,2,0))</f>
        <v/>
      </c>
      <c r="BG60" s="55" t="str">
        <f t="shared" si="15"/>
        <v/>
      </c>
      <c r="BH60" s="55" t="str">
        <f t="shared" si="16"/>
        <v/>
      </c>
      <c r="BI60" s="55" t="str">
        <f t="shared" si="17"/>
        <v/>
      </c>
      <c r="BJ60" s="51" t="str">
        <f t="shared" si="18"/>
        <v/>
      </c>
      <c r="BK60" s="51" t="str">
        <f t="shared" si="19"/>
        <v/>
      </c>
      <c r="BL60" s="51" t="str">
        <f t="shared" si="20"/>
        <v/>
      </c>
      <c r="BM60" s="51" t="str">
        <f t="shared" si="21"/>
        <v/>
      </c>
      <c r="BN60" s="51" t="str">
        <f t="shared" si="22"/>
        <v/>
      </c>
      <c r="BO60" s="51" t="str">
        <f t="shared" si="23"/>
        <v/>
      </c>
      <c r="BP60" s="51" t="str">
        <f t="shared" si="24"/>
        <v/>
      </c>
      <c r="BQ60" s="51" t="str">
        <f t="shared" si="25"/>
        <v/>
      </c>
    </row>
    <row r="61" spans="1:69" s="32" customFormat="1" x14ac:dyDescent="0.25">
      <c r="A61" s="446"/>
      <c r="B61" s="447"/>
      <c r="C61" s="448"/>
      <c r="D61" s="448"/>
      <c r="E61" s="1"/>
      <c r="F61" s="1"/>
      <c r="G61" s="447"/>
      <c r="H61" s="449"/>
      <c r="I61" s="449"/>
      <c r="J61" s="448"/>
      <c r="K61" s="448"/>
      <c r="L61" s="1"/>
      <c r="M61" s="1"/>
      <c r="N61" s="447"/>
      <c r="O61" s="449"/>
      <c r="P61" s="449"/>
      <c r="Q61" s="448"/>
      <c r="R61" s="448"/>
      <c r="S61" s="1"/>
      <c r="T61" s="1"/>
      <c r="U61" s="447"/>
      <c r="V61" s="445"/>
      <c r="W61" s="496"/>
      <c r="X61" s="161"/>
      <c r="Y61" s="161"/>
      <c r="Z61" s="161"/>
      <c r="AW61" s="50" t="str">
        <f t="shared" si="8"/>
        <v/>
      </c>
      <c r="AX61" s="51" t="str">
        <f>IF(F61="","",VLOOKUP(F61,'MNB árfolyam'!A:B,2,0))</f>
        <v/>
      </c>
      <c r="AY61" s="52" t="str">
        <f t="shared" si="9"/>
        <v/>
      </c>
      <c r="AZ61" s="53" t="str">
        <f t="shared" si="10"/>
        <v/>
      </c>
      <c r="BA61" s="54" t="str">
        <f t="shared" si="11"/>
        <v/>
      </c>
      <c r="BB61" s="51" t="str">
        <f>IF(M61="","",VLOOKUP(M61,'MNB árfolyam'!A:B,2,0))</f>
        <v/>
      </c>
      <c r="BC61" s="51" t="str">
        <f t="shared" si="12"/>
        <v/>
      </c>
      <c r="BD61" s="55" t="str">
        <f t="shared" si="13"/>
        <v/>
      </c>
      <c r="BE61" s="54" t="str">
        <f t="shared" si="14"/>
        <v/>
      </c>
      <c r="BF61" s="55" t="str">
        <f>IF(T61="","",VLOOKUP(T61,'MNB árfolyam'!A:B,2,0))</f>
        <v/>
      </c>
      <c r="BG61" s="55" t="str">
        <f t="shared" si="15"/>
        <v/>
      </c>
      <c r="BH61" s="55" t="str">
        <f t="shared" si="16"/>
        <v/>
      </c>
      <c r="BI61" s="55" t="str">
        <f t="shared" si="17"/>
        <v/>
      </c>
      <c r="BJ61" s="51" t="str">
        <f t="shared" si="18"/>
        <v/>
      </c>
      <c r="BK61" s="51" t="str">
        <f t="shared" si="19"/>
        <v/>
      </c>
      <c r="BL61" s="51" t="str">
        <f t="shared" si="20"/>
        <v/>
      </c>
      <c r="BM61" s="51" t="str">
        <f t="shared" si="21"/>
        <v/>
      </c>
      <c r="BN61" s="51" t="str">
        <f t="shared" si="22"/>
        <v/>
      </c>
      <c r="BO61" s="51" t="str">
        <f t="shared" si="23"/>
        <v/>
      </c>
      <c r="BP61" s="51" t="str">
        <f t="shared" si="24"/>
        <v/>
      </c>
      <c r="BQ61" s="51" t="str">
        <f t="shared" si="25"/>
        <v/>
      </c>
    </row>
    <row r="62" spans="1:69" s="32" customFormat="1" x14ac:dyDescent="0.25">
      <c r="A62" s="446"/>
      <c r="B62" s="447"/>
      <c r="C62" s="448"/>
      <c r="D62" s="448"/>
      <c r="E62" s="1"/>
      <c r="F62" s="1"/>
      <c r="G62" s="447"/>
      <c r="H62" s="449"/>
      <c r="I62" s="449"/>
      <c r="J62" s="448"/>
      <c r="K62" s="448"/>
      <c r="L62" s="1"/>
      <c r="M62" s="1"/>
      <c r="N62" s="447"/>
      <c r="O62" s="449"/>
      <c r="P62" s="449"/>
      <c r="Q62" s="448"/>
      <c r="R62" s="448"/>
      <c r="S62" s="1"/>
      <c r="T62" s="1"/>
      <c r="U62" s="447"/>
      <c r="V62" s="445"/>
      <c r="W62" s="496"/>
      <c r="X62" s="161"/>
      <c r="Y62" s="161"/>
      <c r="Z62" s="161"/>
      <c r="AW62" s="50" t="str">
        <f t="shared" si="8"/>
        <v/>
      </c>
      <c r="AX62" s="51" t="str">
        <f>IF(F62="","",VLOOKUP(F62,'MNB árfolyam'!A:B,2,0))</f>
        <v/>
      </c>
      <c r="AY62" s="52" t="str">
        <f t="shared" si="9"/>
        <v/>
      </c>
      <c r="AZ62" s="53" t="str">
        <f t="shared" si="10"/>
        <v/>
      </c>
      <c r="BA62" s="54" t="str">
        <f t="shared" si="11"/>
        <v/>
      </c>
      <c r="BB62" s="51" t="str">
        <f>IF(M62="","",VLOOKUP(M62,'MNB árfolyam'!A:B,2,0))</f>
        <v/>
      </c>
      <c r="BC62" s="51" t="str">
        <f t="shared" si="12"/>
        <v/>
      </c>
      <c r="BD62" s="55" t="str">
        <f t="shared" si="13"/>
        <v/>
      </c>
      <c r="BE62" s="54" t="str">
        <f t="shared" si="14"/>
        <v/>
      </c>
      <c r="BF62" s="55" t="str">
        <f>IF(T62="","",VLOOKUP(T62,'MNB árfolyam'!A:B,2,0))</f>
        <v/>
      </c>
      <c r="BG62" s="55" t="str">
        <f t="shared" si="15"/>
        <v/>
      </c>
      <c r="BH62" s="55" t="str">
        <f t="shared" si="16"/>
        <v/>
      </c>
      <c r="BI62" s="55" t="str">
        <f t="shared" si="17"/>
        <v/>
      </c>
      <c r="BJ62" s="51" t="str">
        <f t="shared" si="18"/>
        <v/>
      </c>
      <c r="BK62" s="51" t="str">
        <f t="shared" si="19"/>
        <v/>
      </c>
      <c r="BL62" s="51" t="str">
        <f t="shared" si="20"/>
        <v/>
      </c>
      <c r="BM62" s="51" t="str">
        <f t="shared" si="21"/>
        <v/>
      </c>
      <c r="BN62" s="51" t="str">
        <f t="shared" si="22"/>
        <v/>
      </c>
      <c r="BO62" s="51" t="str">
        <f t="shared" si="23"/>
        <v/>
      </c>
      <c r="BP62" s="51" t="str">
        <f t="shared" si="24"/>
        <v/>
      </c>
      <c r="BQ62" s="51" t="str">
        <f t="shared" si="25"/>
        <v/>
      </c>
    </row>
    <row r="63" spans="1:69" s="32" customFormat="1" x14ac:dyDescent="0.25">
      <c r="A63" s="446"/>
      <c r="B63" s="447"/>
      <c r="C63" s="448"/>
      <c r="D63" s="448"/>
      <c r="E63" s="1"/>
      <c r="F63" s="1"/>
      <c r="G63" s="447"/>
      <c r="H63" s="449"/>
      <c r="I63" s="449"/>
      <c r="J63" s="448"/>
      <c r="K63" s="448"/>
      <c r="L63" s="1"/>
      <c r="M63" s="1"/>
      <c r="N63" s="447"/>
      <c r="O63" s="449"/>
      <c r="P63" s="449"/>
      <c r="Q63" s="448"/>
      <c r="R63" s="448"/>
      <c r="S63" s="1"/>
      <c r="T63" s="1"/>
      <c r="U63" s="447"/>
      <c r="V63" s="445"/>
      <c r="W63" s="496"/>
      <c r="X63" s="161"/>
      <c r="Y63" s="161"/>
      <c r="Z63" s="161"/>
      <c r="AW63" s="50" t="str">
        <f t="shared" si="8"/>
        <v/>
      </c>
      <c r="AX63" s="51" t="str">
        <f>IF(F63="","",VLOOKUP(F63,'MNB árfolyam'!A:B,2,0))</f>
        <v/>
      </c>
      <c r="AY63" s="52" t="str">
        <f t="shared" si="9"/>
        <v/>
      </c>
      <c r="AZ63" s="53" t="str">
        <f t="shared" si="10"/>
        <v/>
      </c>
      <c r="BA63" s="54" t="str">
        <f t="shared" si="11"/>
        <v/>
      </c>
      <c r="BB63" s="51" t="str">
        <f>IF(M63="","",VLOOKUP(M63,'MNB árfolyam'!A:B,2,0))</f>
        <v/>
      </c>
      <c r="BC63" s="51" t="str">
        <f t="shared" si="12"/>
        <v/>
      </c>
      <c r="BD63" s="55" t="str">
        <f t="shared" si="13"/>
        <v/>
      </c>
      <c r="BE63" s="54" t="str">
        <f t="shared" si="14"/>
        <v/>
      </c>
      <c r="BF63" s="55" t="str">
        <f>IF(T63="","",VLOOKUP(T63,'MNB árfolyam'!A:B,2,0))</f>
        <v/>
      </c>
      <c r="BG63" s="55" t="str">
        <f t="shared" si="15"/>
        <v/>
      </c>
      <c r="BH63" s="55" t="str">
        <f t="shared" si="16"/>
        <v/>
      </c>
      <c r="BI63" s="55" t="str">
        <f t="shared" si="17"/>
        <v/>
      </c>
      <c r="BJ63" s="51" t="str">
        <f t="shared" si="18"/>
        <v/>
      </c>
      <c r="BK63" s="51" t="str">
        <f t="shared" si="19"/>
        <v/>
      </c>
      <c r="BL63" s="51" t="str">
        <f t="shared" si="20"/>
        <v/>
      </c>
      <c r="BM63" s="51" t="str">
        <f t="shared" si="21"/>
        <v/>
      </c>
      <c r="BN63" s="51" t="str">
        <f t="shared" si="22"/>
        <v/>
      </c>
      <c r="BO63" s="51" t="str">
        <f t="shared" si="23"/>
        <v/>
      </c>
      <c r="BP63" s="51" t="str">
        <f t="shared" si="24"/>
        <v/>
      </c>
      <c r="BQ63" s="51" t="str">
        <f t="shared" si="25"/>
        <v/>
      </c>
    </row>
    <row r="64" spans="1:69" s="32" customFormat="1" x14ac:dyDescent="0.25">
      <c r="A64" s="446"/>
      <c r="B64" s="447"/>
      <c r="C64" s="448"/>
      <c r="D64" s="448"/>
      <c r="E64" s="1"/>
      <c r="F64" s="1"/>
      <c r="G64" s="447"/>
      <c r="H64" s="449"/>
      <c r="I64" s="449"/>
      <c r="J64" s="448"/>
      <c r="K64" s="448"/>
      <c r="L64" s="1"/>
      <c r="M64" s="1"/>
      <c r="N64" s="447"/>
      <c r="O64" s="449"/>
      <c r="P64" s="449"/>
      <c r="Q64" s="448"/>
      <c r="R64" s="448"/>
      <c r="S64" s="1"/>
      <c r="T64" s="1"/>
      <c r="U64" s="447"/>
      <c r="V64" s="445"/>
      <c r="W64" s="496"/>
      <c r="X64" s="161"/>
      <c r="Y64" s="161"/>
      <c r="Z64" s="161"/>
      <c r="AW64" s="50" t="str">
        <f t="shared" si="8"/>
        <v/>
      </c>
      <c r="AX64" s="51" t="str">
        <f>IF(F64="","",VLOOKUP(F64,'MNB árfolyam'!A:B,2,0))</f>
        <v/>
      </c>
      <c r="AY64" s="52" t="str">
        <f t="shared" si="9"/>
        <v/>
      </c>
      <c r="AZ64" s="53" t="str">
        <f t="shared" si="10"/>
        <v/>
      </c>
      <c r="BA64" s="54" t="str">
        <f t="shared" si="11"/>
        <v/>
      </c>
      <c r="BB64" s="51" t="str">
        <f>IF(M64="","",VLOOKUP(M64,'MNB árfolyam'!A:B,2,0))</f>
        <v/>
      </c>
      <c r="BC64" s="51" t="str">
        <f t="shared" si="12"/>
        <v/>
      </c>
      <c r="BD64" s="55" t="str">
        <f t="shared" si="13"/>
        <v/>
      </c>
      <c r="BE64" s="54" t="str">
        <f t="shared" si="14"/>
        <v/>
      </c>
      <c r="BF64" s="55" t="str">
        <f>IF(T64="","",VLOOKUP(T64,'MNB árfolyam'!A:B,2,0))</f>
        <v/>
      </c>
      <c r="BG64" s="55" t="str">
        <f t="shared" si="15"/>
        <v/>
      </c>
      <c r="BH64" s="55" t="str">
        <f t="shared" si="16"/>
        <v/>
      </c>
      <c r="BI64" s="55" t="str">
        <f t="shared" si="17"/>
        <v/>
      </c>
      <c r="BJ64" s="51" t="str">
        <f t="shared" si="18"/>
        <v/>
      </c>
      <c r="BK64" s="51" t="str">
        <f t="shared" si="19"/>
        <v/>
      </c>
      <c r="BL64" s="51" t="str">
        <f t="shared" si="20"/>
        <v/>
      </c>
      <c r="BM64" s="51" t="str">
        <f t="shared" si="21"/>
        <v/>
      </c>
      <c r="BN64" s="51" t="str">
        <f t="shared" si="22"/>
        <v/>
      </c>
      <c r="BO64" s="51" t="str">
        <f t="shared" si="23"/>
        <v/>
      </c>
      <c r="BP64" s="51" t="str">
        <f t="shared" si="24"/>
        <v/>
      </c>
      <c r="BQ64" s="51" t="str">
        <f t="shared" si="25"/>
        <v/>
      </c>
    </row>
    <row r="65" spans="1:69" s="32" customFormat="1" x14ac:dyDescent="0.25">
      <c r="A65" s="446"/>
      <c r="B65" s="447"/>
      <c r="C65" s="448"/>
      <c r="D65" s="448"/>
      <c r="E65" s="1"/>
      <c r="F65" s="1"/>
      <c r="G65" s="447"/>
      <c r="H65" s="449"/>
      <c r="I65" s="449"/>
      <c r="J65" s="448"/>
      <c r="K65" s="448"/>
      <c r="L65" s="1"/>
      <c r="M65" s="1"/>
      <c r="N65" s="447"/>
      <c r="O65" s="449"/>
      <c r="P65" s="449"/>
      <c r="Q65" s="448"/>
      <c r="R65" s="448"/>
      <c r="S65" s="1"/>
      <c r="T65" s="1"/>
      <c r="U65" s="447"/>
      <c r="V65" s="445"/>
      <c r="W65" s="496"/>
      <c r="X65" s="161"/>
      <c r="Y65" s="161"/>
      <c r="Z65" s="161"/>
      <c r="AW65" s="50" t="str">
        <f t="shared" si="8"/>
        <v/>
      </c>
      <c r="AX65" s="51" t="str">
        <f>IF(F65="","",VLOOKUP(F65,'MNB árfolyam'!A:B,2,0))</f>
        <v/>
      </c>
      <c r="AY65" s="52" t="str">
        <f t="shared" si="9"/>
        <v/>
      </c>
      <c r="AZ65" s="53" t="str">
        <f t="shared" si="10"/>
        <v/>
      </c>
      <c r="BA65" s="54" t="str">
        <f t="shared" si="11"/>
        <v/>
      </c>
      <c r="BB65" s="51" t="str">
        <f>IF(M65="","",VLOOKUP(M65,'MNB árfolyam'!A:B,2,0))</f>
        <v/>
      </c>
      <c r="BC65" s="51" t="str">
        <f t="shared" si="12"/>
        <v/>
      </c>
      <c r="BD65" s="55" t="str">
        <f t="shared" si="13"/>
        <v/>
      </c>
      <c r="BE65" s="54" t="str">
        <f t="shared" si="14"/>
        <v/>
      </c>
      <c r="BF65" s="55" t="str">
        <f>IF(T65="","",VLOOKUP(T65,'MNB árfolyam'!A:B,2,0))</f>
        <v/>
      </c>
      <c r="BG65" s="55" t="str">
        <f t="shared" si="15"/>
        <v/>
      </c>
      <c r="BH65" s="55" t="str">
        <f t="shared" si="16"/>
        <v/>
      </c>
      <c r="BI65" s="55" t="str">
        <f t="shared" si="17"/>
        <v/>
      </c>
      <c r="BJ65" s="51" t="str">
        <f t="shared" si="18"/>
        <v/>
      </c>
      <c r="BK65" s="51" t="str">
        <f t="shared" si="19"/>
        <v/>
      </c>
      <c r="BL65" s="51" t="str">
        <f t="shared" si="20"/>
        <v/>
      </c>
      <c r="BM65" s="51" t="str">
        <f t="shared" si="21"/>
        <v/>
      </c>
      <c r="BN65" s="51" t="str">
        <f t="shared" si="22"/>
        <v/>
      </c>
      <c r="BO65" s="51" t="str">
        <f t="shared" si="23"/>
        <v/>
      </c>
      <c r="BP65" s="51" t="str">
        <f t="shared" si="24"/>
        <v/>
      </c>
      <c r="BQ65" s="51" t="str">
        <f t="shared" si="25"/>
        <v/>
      </c>
    </row>
    <row r="66" spans="1:69" s="32" customFormat="1" x14ac:dyDescent="0.25">
      <c r="A66" s="446"/>
      <c r="B66" s="447"/>
      <c r="C66" s="448"/>
      <c r="D66" s="448"/>
      <c r="E66" s="1"/>
      <c r="F66" s="1"/>
      <c r="G66" s="447"/>
      <c r="H66" s="449"/>
      <c r="I66" s="449"/>
      <c r="J66" s="448"/>
      <c r="K66" s="448"/>
      <c r="L66" s="1"/>
      <c r="M66" s="1"/>
      <c r="N66" s="447"/>
      <c r="O66" s="449"/>
      <c r="P66" s="449"/>
      <c r="Q66" s="448"/>
      <c r="R66" s="448"/>
      <c r="S66" s="1"/>
      <c r="T66" s="1"/>
      <c r="U66" s="447"/>
      <c r="V66" s="445"/>
      <c r="W66" s="496"/>
      <c r="X66" s="161"/>
      <c r="Y66" s="161"/>
      <c r="Z66" s="161"/>
      <c r="AW66" s="50" t="str">
        <f t="shared" si="8"/>
        <v/>
      </c>
      <c r="AX66" s="51" t="str">
        <f>IF(F66="","",VLOOKUP(F66,'MNB árfolyam'!A:B,2,0))</f>
        <v/>
      </c>
      <c r="AY66" s="52" t="str">
        <f t="shared" si="9"/>
        <v/>
      </c>
      <c r="AZ66" s="53" t="str">
        <f t="shared" si="10"/>
        <v/>
      </c>
      <c r="BA66" s="54" t="str">
        <f t="shared" si="11"/>
        <v/>
      </c>
      <c r="BB66" s="51" t="str">
        <f>IF(M66="","",VLOOKUP(M66,'MNB árfolyam'!A:B,2,0))</f>
        <v/>
      </c>
      <c r="BC66" s="51" t="str">
        <f t="shared" si="12"/>
        <v/>
      </c>
      <c r="BD66" s="55" t="str">
        <f t="shared" si="13"/>
        <v/>
      </c>
      <c r="BE66" s="54" t="str">
        <f t="shared" si="14"/>
        <v/>
      </c>
      <c r="BF66" s="55" t="str">
        <f>IF(T66="","",VLOOKUP(T66,'MNB árfolyam'!A:B,2,0))</f>
        <v/>
      </c>
      <c r="BG66" s="55" t="str">
        <f t="shared" si="15"/>
        <v/>
      </c>
      <c r="BH66" s="55" t="str">
        <f t="shared" si="16"/>
        <v/>
      </c>
      <c r="BI66" s="55" t="str">
        <f t="shared" si="17"/>
        <v/>
      </c>
      <c r="BJ66" s="51" t="str">
        <f t="shared" si="18"/>
        <v/>
      </c>
      <c r="BK66" s="51" t="str">
        <f t="shared" si="19"/>
        <v/>
      </c>
      <c r="BL66" s="51" t="str">
        <f t="shared" si="20"/>
        <v/>
      </c>
      <c r="BM66" s="51" t="str">
        <f t="shared" si="21"/>
        <v/>
      </c>
      <c r="BN66" s="51" t="str">
        <f t="shared" si="22"/>
        <v/>
      </c>
      <c r="BO66" s="51" t="str">
        <f t="shared" si="23"/>
        <v/>
      </c>
      <c r="BP66" s="51" t="str">
        <f t="shared" si="24"/>
        <v/>
      </c>
      <c r="BQ66" s="51" t="str">
        <f t="shared" si="25"/>
        <v/>
      </c>
    </row>
    <row r="67" spans="1:69" s="32" customFormat="1" x14ac:dyDescent="0.25">
      <c r="A67" s="446"/>
      <c r="B67" s="447"/>
      <c r="C67" s="448"/>
      <c r="D67" s="448"/>
      <c r="E67" s="1"/>
      <c r="F67" s="1"/>
      <c r="G67" s="447"/>
      <c r="H67" s="449"/>
      <c r="I67" s="449"/>
      <c r="J67" s="448"/>
      <c r="K67" s="448"/>
      <c r="L67" s="1"/>
      <c r="M67" s="1"/>
      <c r="N67" s="447"/>
      <c r="O67" s="449"/>
      <c r="P67" s="449"/>
      <c r="Q67" s="448"/>
      <c r="R67" s="448"/>
      <c r="S67" s="1"/>
      <c r="T67" s="1"/>
      <c r="U67" s="447"/>
      <c r="V67" s="445"/>
      <c r="W67" s="496"/>
      <c r="X67" s="161"/>
      <c r="Y67" s="161"/>
      <c r="Z67" s="161"/>
      <c r="AW67" s="50" t="str">
        <f t="shared" si="8"/>
        <v/>
      </c>
      <c r="AX67" s="51" t="str">
        <f>IF(F67="","",VLOOKUP(F67,'MNB árfolyam'!A:B,2,0))</f>
        <v/>
      </c>
      <c r="AY67" s="52" t="str">
        <f t="shared" si="9"/>
        <v/>
      </c>
      <c r="AZ67" s="53" t="str">
        <f t="shared" si="10"/>
        <v/>
      </c>
      <c r="BA67" s="54" t="str">
        <f t="shared" si="11"/>
        <v/>
      </c>
      <c r="BB67" s="51" t="str">
        <f>IF(M67="","",VLOOKUP(M67,'MNB árfolyam'!A:B,2,0))</f>
        <v/>
      </c>
      <c r="BC67" s="51" t="str">
        <f t="shared" si="12"/>
        <v/>
      </c>
      <c r="BD67" s="55" t="str">
        <f t="shared" si="13"/>
        <v/>
      </c>
      <c r="BE67" s="54" t="str">
        <f t="shared" si="14"/>
        <v/>
      </c>
      <c r="BF67" s="55" t="str">
        <f>IF(T67="","",VLOOKUP(T67,'MNB árfolyam'!A:B,2,0))</f>
        <v/>
      </c>
      <c r="BG67" s="55" t="str">
        <f t="shared" si="15"/>
        <v/>
      </c>
      <c r="BH67" s="55" t="str">
        <f t="shared" si="16"/>
        <v/>
      </c>
      <c r="BI67" s="55" t="str">
        <f t="shared" si="17"/>
        <v/>
      </c>
      <c r="BJ67" s="51" t="str">
        <f t="shared" si="18"/>
        <v/>
      </c>
      <c r="BK67" s="51" t="str">
        <f t="shared" si="19"/>
        <v/>
      </c>
      <c r="BL67" s="51" t="str">
        <f t="shared" si="20"/>
        <v/>
      </c>
      <c r="BM67" s="51" t="str">
        <f t="shared" si="21"/>
        <v/>
      </c>
      <c r="BN67" s="51" t="str">
        <f t="shared" si="22"/>
        <v/>
      </c>
      <c r="BO67" s="51" t="str">
        <f t="shared" si="23"/>
        <v/>
      </c>
      <c r="BP67" s="51" t="str">
        <f t="shared" si="24"/>
        <v/>
      </c>
      <c r="BQ67" s="51" t="str">
        <f t="shared" si="25"/>
        <v/>
      </c>
    </row>
    <row r="68" spans="1:69" s="32" customFormat="1" x14ac:dyDescent="0.25">
      <c r="A68" s="446"/>
      <c r="B68" s="447"/>
      <c r="C68" s="448"/>
      <c r="D68" s="448"/>
      <c r="E68" s="1"/>
      <c r="F68" s="1"/>
      <c r="G68" s="447"/>
      <c r="H68" s="449"/>
      <c r="I68" s="449"/>
      <c r="J68" s="448"/>
      <c r="K68" s="448"/>
      <c r="L68" s="1"/>
      <c r="M68" s="1"/>
      <c r="N68" s="447"/>
      <c r="O68" s="449"/>
      <c r="P68" s="449"/>
      <c r="Q68" s="448"/>
      <c r="R68" s="448"/>
      <c r="S68" s="1"/>
      <c r="T68" s="1"/>
      <c r="U68" s="447"/>
      <c r="V68" s="445"/>
      <c r="W68" s="496"/>
      <c r="X68" s="161"/>
      <c r="Y68" s="161"/>
      <c r="Z68" s="161"/>
      <c r="AW68" s="50" t="str">
        <f t="shared" si="8"/>
        <v/>
      </c>
      <c r="AX68" s="51" t="str">
        <f>IF(F68="","",VLOOKUP(F68,'MNB árfolyam'!A:B,2,0))</f>
        <v/>
      </c>
      <c r="AY68" s="52" t="str">
        <f t="shared" si="9"/>
        <v/>
      </c>
      <c r="AZ68" s="53" t="str">
        <f t="shared" si="10"/>
        <v/>
      </c>
      <c r="BA68" s="54" t="str">
        <f t="shared" si="11"/>
        <v/>
      </c>
      <c r="BB68" s="51" t="str">
        <f>IF(M68="","",VLOOKUP(M68,'MNB árfolyam'!A:B,2,0))</f>
        <v/>
      </c>
      <c r="BC68" s="51" t="str">
        <f t="shared" si="12"/>
        <v/>
      </c>
      <c r="BD68" s="55" t="str">
        <f t="shared" si="13"/>
        <v/>
      </c>
      <c r="BE68" s="54" t="str">
        <f t="shared" si="14"/>
        <v/>
      </c>
      <c r="BF68" s="55" t="str">
        <f>IF(T68="","",VLOOKUP(T68,'MNB árfolyam'!A:B,2,0))</f>
        <v/>
      </c>
      <c r="BG68" s="55" t="str">
        <f t="shared" si="15"/>
        <v/>
      </c>
      <c r="BH68" s="55" t="str">
        <f t="shared" si="16"/>
        <v/>
      </c>
      <c r="BI68" s="55" t="str">
        <f t="shared" si="17"/>
        <v/>
      </c>
      <c r="BJ68" s="51" t="str">
        <f t="shared" si="18"/>
        <v/>
      </c>
      <c r="BK68" s="51" t="str">
        <f t="shared" si="19"/>
        <v/>
      </c>
      <c r="BL68" s="51" t="str">
        <f t="shared" si="20"/>
        <v/>
      </c>
      <c r="BM68" s="51" t="str">
        <f t="shared" si="21"/>
        <v/>
      </c>
      <c r="BN68" s="51" t="str">
        <f t="shared" si="22"/>
        <v/>
      </c>
      <c r="BO68" s="51" t="str">
        <f t="shared" si="23"/>
        <v/>
      </c>
      <c r="BP68" s="51" t="str">
        <f t="shared" si="24"/>
        <v/>
      </c>
      <c r="BQ68" s="51" t="str">
        <f t="shared" si="25"/>
        <v/>
      </c>
    </row>
    <row r="69" spans="1:69" s="32" customFormat="1" x14ac:dyDescent="0.25">
      <c r="A69" s="446"/>
      <c r="B69" s="447"/>
      <c r="C69" s="448"/>
      <c r="D69" s="448"/>
      <c r="E69" s="1"/>
      <c r="F69" s="1"/>
      <c r="G69" s="447"/>
      <c r="H69" s="449"/>
      <c r="I69" s="449"/>
      <c r="J69" s="448"/>
      <c r="K69" s="448"/>
      <c r="L69" s="1"/>
      <c r="M69" s="1"/>
      <c r="N69" s="447"/>
      <c r="O69" s="449"/>
      <c r="P69" s="449"/>
      <c r="Q69" s="448"/>
      <c r="R69" s="448"/>
      <c r="S69" s="1"/>
      <c r="T69" s="1"/>
      <c r="U69" s="447"/>
      <c r="V69" s="445"/>
      <c r="W69" s="496"/>
      <c r="X69" s="161"/>
      <c r="Y69" s="161"/>
      <c r="Z69" s="161"/>
      <c r="AW69" s="50" t="str">
        <f t="shared" si="8"/>
        <v/>
      </c>
      <c r="AX69" s="51" t="str">
        <f>IF(F69="","",VLOOKUP(F69,'MNB árfolyam'!A:B,2,0))</f>
        <v/>
      </c>
      <c r="AY69" s="52" t="str">
        <f t="shared" si="9"/>
        <v/>
      </c>
      <c r="AZ69" s="53" t="str">
        <f t="shared" si="10"/>
        <v/>
      </c>
      <c r="BA69" s="54" t="str">
        <f t="shared" si="11"/>
        <v/>
      </c>
      <c r="BB69" s="51" t="str">
        <f>IF(M69="","",VLOOKUP(M69,'MNB árfolyam'!A:B,2,0))</f>
        <v/>
      </c>
      <c r="BC69" s="51" t="str">
        <f t="shared" si="12"/>
        <v/>
      </c>
      <c r="BD69" s="55" t="str">
        <f t="shared" si="13"/>
        <v/>
      </c>
      <c r="BE69" s="54" t="str">
        <f t="shared" si="14"/>
        <v/>
      </c>
      <c r="BF69" s="55" t="str">
        <f>IF(T69="","",VLOOKUP(T69,'MNB árfolyam'!A:B,2,0))</f>
        <v/>
      </c>
      <c r="BG69" s="55" t="str">
        <f t="shared" si="15"/>
        <v/>
      </c>
      <c r="BH69" s="55" t="str">
        <f t="shared" si="16"/>
        <v/>
      </c>
      <c r="BI69" s="55" t="str">
        <f t="shared" si="17"/>
        <v/>
      </c>
      <c r="BJ69" s="51" t="str">
        <f t="shared" si="18"/>
        <v/>
      </c>
      <c r="BK69" s="51" t="str">
        <f t="shared" si="19"/>
        <v/>
      </c>
      <c r="BL69" s="51" t="str">
        <f t="shared" si="20"/>
        <v/>
      </c>
      <c r="BM69" s="51" t="str">
        <f t="shared" si="21"/>
        <v/>
      </c>
      <c r="BN69" s="51" t="str">
        <f t="shared" si="22"/>
        <v/>
      </c>
      <c r="BO69" s="51" t="str">
        <f t="shared" si="23"/>
        <v/>
      </c>
      <c r="BP69" s="51" t="str">
        <f t="shared" si="24"/>
        <v/>
      </c>
      <c r="BQ69" s="51" t="str">
        <f t="shared" si="25"/>
        <v/>
      </c>
    </row>
    <row r="70" spans="1:69" s="32" customFormat="1" x14ac:dyDescent="0.25">
      <c r="A70" s="446"/>
      <c r="B70" s="447"/>
      <c r="C70" s="448"/>
      <c r="D70" s="448"/>
      <c r="E70" s="1"/>
      <c r="F70" s="1"/>
      <c r="G70" s="447"/>
      <c r="H70" s="449"/>
      <c r="I70" s="449"/>
      <c r="J70" s="448"/>
      <c r="K70" s="448"/>
      <c r="L70" s="1"/>
      <c r="M70" s="1"/>
      <c r="N70" s="447"/>
      <c r="O70" s="449"/>
      <c r="P70" s="449"/>
      <c r="Q70" s="448"/>
      <c r="R70" s="448"/>
      <c r="S70" s="1"/>
      <c r="T70" s="1"/>
      <c r="U70" s="447"/>
      <c r="V70" s="445"/>
      <c r="W70" s="496"/>
      <c r="X70" s="161"/>
      <c r="Y70" s="161"/>
      <c r="Z70" s="161"/>
      <c r="AW70" s="50" t="str">
        <f t="shared" si="8"/>
        <v/>
      </c>
      <c r="AX70" s="51" t="str">
        <f>IF(F70="","",VLOOKUP(F70,'MNB árfolyam'!A:B,2,0))</f>
        <v/>
      </c>
      <c r="AY70" s="52" t="str">
        <f t="shared" si="9"/>
        <v/>
      </c>
      <c r="AZ70" s="53" t="str">
        <f t="shared" si="10"/>
        <v/>
      </c>
      <c r="BA70" s="54" t="str">
        <f t="shared" si="11"/>
        <v/>
      </c>
      <c r="BB70" s="51" t="str">
        <f>IF(M70="","",VLOOKUP(M70,'MNB árfolyam'!A:B,2,0))</f>
        <v/>
      </c>
      <c r="BC70" s="51" t="str">
        <f t="shared" si="12"/>
        <v/>
      </c>
      <c r="BD70" s="55" t="str">
        <f t="shared" si="13"/>
        <v/>
      </c>
      <c r="BE70" s="54" t="str">
        <f t="shared" si="14"/>
        <v/>
      </c>
      <c r="BF70" s="55" t="str">
        <f>IF(T70="","",VLOOKUP(T70,'MNB árfolyam'!A:B,2,0))</f>
        <v/>
      </c>
      <c r="BG70" s="55" t="str">
        <f t="shared" si="15"/>
        <v/>
      </c>
      <c r="BH70" s="55" t="str">
        <f t="shared" si="16"/>
        <v/>
      </c>
      <c r="BI70" s="55" t="str">
        <f t="shared" si="17"/>
        <v/>
      </c>
      <c r="BJ70" s="51" t="str">
        <f t="shared" si="18"/>
        <v/>
      </c>
      <c r="BK70" s="51" t="str">
        <f t="shared" si="19"/>
        <v/>
      </c>
      <c r="BL70" s="51" t="str">
        <f t="shared" si="20"/>
        <v/>
      </c>
      <c r="BM70" s="51" t="str">
        <f t="shared" si="21"/>
        <v/>
      </c>
      <c r="BN70" s="51" t="str">
        <f t="shared" si="22"/>
        <v/>
      </c>
      <c r="BO70" s="51" t="str">
        <f t="shared" si="23"/>
        <v/>
      </c>
      <c r="BP70" s="51" t="str">
        <f t="shared" si="24"/>
        <v/>
      </c>
      <c r="BQ70" s="51" t="str">
        <f t="shared" si="25"/>
        <v/>
      </c>
    </row>
    <row r="71" spans="1:69" s="32" customFormat="1" x14ac:dyDescent="0.25">
      <c r="A71" s="446"/>
      <c r="B71" s="447"/>
      <c r="C71" s="448"/>
      <c r="D71" s="448"/>
      <c r="E71" s="1"/>
      <c r="F71" s="1"/>
      <c r="G71" s="447"/>
      <c r="H71" s="449"/>
      <c r="I71" s="449"/>
      <c r="J71" s="448"/>
      <c r="K71" s="448"/>
      <c r="L71" s="1"/>
      <c r="M71" s="1"/>
      <c r="N71" s="447"/>
      <c r="O71" s="449"/>
      <c r="P71" s="449"/>
      <c r="Q71" s="448"/>
      <c r="R71" s="448"/>
      <c r="S71" s="1"/>
      <c r="T71" s="1"/>
      <c r="U71" s="447"/>
      <c r="V71" s="445"/>
      <c r="W71" s="496"/>
      <c r="X71" s="161"/>
      <c r="Y71" s="161"/>
      <c r="Z71" s="161"/>
      <c r="AW71" s="50" t="str">
        <f t="shared" si="8"/>
        <v/>
      </c>
      <c r="AX71" s="51" t="str">
        <f>IF(F71="","",VLOOKUP(F71,'MNB árfolyam'!A:B,2,0))</f>
        <v/>
      </c>
      <c r="AY71" s="52" t="str">
        <f t="shared" si="9"/>
        <v/>
      </c>
      <c r="AZ71" s="53" t="str">
        <f t="shared" si="10"/>
        <v/>
      </c>
      <c r="BA71" s="54" t="str">
        <f t="shared" si="11"/>
        <v/>
      </c>
      <c r="BB71" s="51" t="str">
        <f>IF(M71="","",VLOOKUP(M71,'MNB árfolyam'!A:B,2,0))</f>
        <v/>
      </c>
      <c r="BC71" s="51" t="str">
        <f t="shared" si="12"/>
        <v/>
      </c>
      <c r="BD71" s="55" t="str">
        <f t="shared" si="13"/>
        <v/>
      </c>
      <c r="BE71" s="54" t="str">
        <f t="shared" si="14"/>
        <v/>
      </c>
      <c r="BF71" s="55" t="str">
        <f>IF(T71="","",VLOOKUP(T71,'MNB árfolyam'!A:B,2,0))</f>
        <v/>
      </c>
      <c r="BG71" s="55" t="str">
        <f t="shared" si="15"/>
        <v/>
      </c>
      <c r="BH71" s="55" t="str">
        <f t="shared" si="16"/>
        <v/>
      </c>
      <c r="BI71" s="55" t="str">
        <f t="shared" si="17"/>
        <v/>
      </c>
      <c r="BJ71" s="51" t="str">
        <f t="shared" si="18"/>
        <v/>
      </c>
      <c r="BK71" s="51" t="str">
        <f t="shared" si="19"/>
        <v/>
      </c>
      <c r="BL71" s="51" t="str">
        <f t="shared" si="20"/>
        <v/>
      </c>
      <c r="BM71" s="51" t="str">
        <f t="shared" si="21"/>
        <v/>
      </c>
      <c r="BN71" s="51" t="str">
        <f t="shared" si="22"/>
        <v/>
      </c>
      <c r="BO71" s="51" t="str">
        <f t="shared" si="23"/>
        <v/>
      </c>
      <c r="BP71" s="51" t="str">
        <f t="shared" si="24"/>
        <v/>
      </c>
      <c r="BQ71" s="51" t="str">
        <f t="shared" si="25"/>
        <v/>
      </c>
    </row>
    <row r="72" spans="1:69" s="32" customFormat="1" x14ac:dyDescent="0.25">
      <c r="A72" s="446"/>
      <c r="B72" s="447"/>
      <c r="C72" s="448"/>
      <c r="D72" s="448"/>
      <c r="E72" s="1"/>
      <c r="F72" s="1"/>
      <c r="G72" s="447"/>
      <c r="H72" s="449"/>
      <c r="I72" s="449"/>
      <c r="J72" s="448"/>
      <c r="K72" s="448"/>
      <c r="L72" s="1"/>
      <c r="M72" s="1"/>
      <c r="N72" s="447"/>
      <c r="O72" s="449"/>
      <c r="P72" s="449"/>
      <c r="Q72" s="448"/>
      <c r="R72" s="448"/>
      <c r="S72" s="1"/>
      <c r="T72" s="1"/>
      <c r="U72" s="447"/>
      <c r="V72" s="445"/>
      <c r="W72" s="496"/>
      <c r="X72" s="161"/>
      <c r="Y72" s="161"/>
      <c r="Z72" s="161"/>
      <c r="AW72" s="50" t="str">
        <f t="shared" si="8"/>
        <v/>
      </c>
      <c r="AX72" s="51" t="str">
        <f>IF(F72="","",VLOOKUP(F72,'MNB árfolyam'!A:B,2,0))</f>
        <v/>
      </c>
      <c r="AY72" s="52" t="str">
        <f t="shared" si="9"/>
        <v/>
      </c>
      <c r="AZ72" s="53" t="str">
        <f t="shared" si="10"/>
        <v/>
      </c>
      <c r="BA72" s="54" t="str">
        <f t="shared" si="11"/>
        <v/>
      </c>
      <c r="BB72" s="51" t="str">
        <f>IF(M72="","",VLOOKUP(M72,'MNB árfolyam'!A:B,2,0))</f>
        <v/>
      </c>
      <c r="BC72" s="51" t="str">
        <f t="shared" si="12"/>
        <v/>
      </c>
      <c r="BD72" s="55" t="str">
        <f t="shared" si="13"/>
        <v/>
      </c>
      <c r="BE72" s="54" t="str">
        <f t="shared" si="14"/>
        <v/>
      </c>
      <c r="BF72" s="55" t="str">
        <f>IF(T72="","",VLOOKUP(T72,'MNB árfolyam'!A:B,2,0))</f>
        <v/>
      </c>
      <c r="BG72" s="55" t="str">
        <f t="shared" si="15"/>
        <v/>
      </c>
      <c r="BH72" s="55" t="str">
        <f t="shared" si="16"/>
        <v/>
      </c>
      <c r="BI72" s="55" t="str">
        <f t="shared" si="17"/>
        <v/>
      </c>
      <c r="BJ72" s="51" t="str">
        <f t="shared" si="18"/>
        <v/>
      </c>
      <c r="BK72" s="51" t="str">
        <f t="shared" si="19"/>
        <v/>
      </c>
      <c r="BL72" s="51" t="str">
        <f t="shared" si="20"/>
        <v/>
      </c>
      <c r="BM72" s="51" t="str">
        <f t="shared" si="21"/>
        <v/>
      </c>
      <c r="BN72" s="51" t="str">
        <f t="shared" si="22"/>
        <v/>
      </c>
      <c r="BO72" s="51" t="str">
        <f t="shared" si="23"/>
        <v/>
      </c>
      <c r="BP72" s="51" t="str">
        <f t="shared" si="24"/>
        <v/>
      </c>
      <c r="BQ72" s="51" t="str">
        <f t="shared" si="25"/>
        <v/>
      </c>
    </row>
    <row r="73" spans="1:69" s="32" customFormat="1" x14ac:dyDescent="0.25">
      <c r="A73" s="446"/>
      <c r="B73" s="447"/>
      <c r="C73" s="448"/>
      <c r="D73" s="448"/>
      <c r="E73" s="1"/>
      <c r="F73" s="1"/>
      <c r="G73" s="447"/>
      <c r="H73" s="449"/>
      <c r="I73" s="449"/>
      <c r="J73" s="448"/>
      <c r="K73" s="448"/>
      <c r="L73" s="1"/>
      <c r="M73" s="1"/>
      <c r="N73" s="447"/>
      <c r="O73" s="449"/>
      <c r="P73" s="449"/>
      <c r="Q73" s="448"/>
      <c r="R73" s="448"/>
      <c r="S73" s="1"/>
      <c r="T73" s="1"/>
      <c r="U73" s="447"/>
      <c r="V73" s="445"/>
      <c r="W73" s="496"/>
      <c r="X73" s="161"/>
      <c r="Y73" s="161"/>
      <c r="Z73" s="161"/>
      <c r="AW73" s="50" t="str">
        <f t="shared" si="8"/>
        <v/>
      </c>
      <c r="AX73" s="51" t="str">
        <f>IF(F73="","",VLOOKUP(F73,'MNB árfolyam'!A:B,2,0))</f>
        <v/>
      </c>
      <c r="AY73" s="52" t="str">
        <f t="shared" si="9"/>
        <v/>
      </c>
      <c r="AZ73" s="53" t="str">
        <f t="shared" si="10"/>
        <v/>
      </c>
      <c r="BA73" s="54" t="str">
        <f t="shared" si="11"/>
        <v/>
      </c>
      <c r="BB73" s="51" t="str">
        <f>IF(M73="","",VLOOKUP(M73,'MNB árfolyam'!A:B,2,0))</f>
        <v/>
      </c>
      <c r="BC73" s="51" t="str">
        <f t="shared" si="12"/>
        <v/>
      </c>
      <c r="BD73" s="55" t="str">
        <f t="shared" si="13"/>
        <v/>
      </c>
      <c r="BE73" s="54" t="str">
        <f t="shared" si="14"/>
        <v/>
      </c>
      <c r="BF73" s="55" t="str">
        <f>IF(T73="","",VLOOKUP(T73,'MNB árfolyam'!A:B,2,0))</f>
        <v/>
      </c>
      <c r="BG73" s="55" t="str">
        <f t="shared" si="15"/>
        <v/>
      </c>
      <c r="BH73" s="55" t="str">
        <f t="shared" si="16"/>
        <v/>
      </c>
      <c r="BI73" s="55" t="str">
        <f t="shared" si="17"/>
        <v/>
      </c>
      <c r="BJ73" s="51" t="str">
        <f t="shared" si="18"/>
        <v/>
      </c>
      <c r="BK73" s="51" t="str">
        <f t="shared" si="19"/>
        <v/>
      </c>
      <c r="BL73" s="51" t="str">
        <f t="shared" si="20"/>
        <v/>
      </c>
      <c r="BM73" s="51" t="str">
        <f t="shared" si="21"/>
        <v/>
      </c>
      <c r="BN73" s="51" t="str">
        <f t="shared" si="22"/>
        <v/>
      </c>
      <c r="BO73" s="51" t="str">
        <f t="shared" si="23"/>
        <v/>
      </c>
      <c r="BP73" s="51" t="str">
        <f t="shared" si="24"/>
        <v/>
      </c>
      <c r="BQ73" s="51" t="str">
        <f t="shared" si="25"/>
        <v/>
      </c>
    </row>
    <row r="74" spans="1:69" s="32" customFormat="1" x14ac:dyDescent="0.25">
      <c r="A74" s="446"/>
      <c r="B74" s="447"/>
      <c r="C74" s="448"/>
      <c r="D74" s="448"/>
      <c r="E74" s="1"/>
      <c r="F74" s="1"/>
      <c r="G74" s="447"/>
      <c r="H74" s="449"/>
      <c r="I74" s="449"/>
      <c r="J74" s="448"/>
      <c r="K74" s="448"/>
      <c r="L74" s="1"/>
      <c r="M74" s="1"/>
      <c r="N74" s="447"/>
      <c r="O74" s="449"/>
      <c r="P74" s="449"/>
      <c r="Q74" s="448"/>
      <c r="R74" s="448"/>
      <c r="S74" s="1"/>
      <c r="T74" s="1"/>
      <c r="U74" s="447"/>
      <c r="V74" s="445"/>
      <c r="W74" s="496"/>
      <c r="X74" s="161"/>
      <c r="Y74" s="161"/>
      <c r="Z74" s="161"/>
      <c r="AW74" s="50" t="str">
        <f t="shared" si="8"/>
        <v/>
      </c>
      <c r="AX74" s="51" t="str">
        <f>IF(F74="","",VLOOKUP(F74,'MNB árfolyam'!A:B,2,0))</f>
        <v/>
      </c>
      <c r="AY74" s="52" t="str">
        <f t="shared" si="9"/>
        <v/>
      </c>
      <c r="AZ74" s="53" t="str">
        <f t="shared" si="10"/>
        <v/>
      </c>
      <c r="BA74" s="54" t="str">
        <f t="shared" si="11"/>
        <v/>
      </c>
      <c r="BB74" s="51" t="str">
        <f>IF(M74="","",VLOOKUP(M74,'MNB árfolyam'!A:B,2,0))</f>
        <v/>
      </c>
      <c r="BC74" s="51" t="str">
        <f t="shared" si="12"/>
        <v/>
      </c>
      <c r="BD74" s="55" t="str">
        <f t="shared" si="13"/>
        <v/>
      </c>
      <c r="BE74" s="54" t="str">
        <f t="shared" si="14"/>
        <v/>
      </c>
      <c r="BF74" s="55" t="str">
        <f>IF(T74="","",VLOOKUP(T74,'MNB árfolyam'!A:B,2,0))</f>
        <v/>
      </c>
      <c r="BG74" s="55" t="str">
        <f t="shared" si="15"/>
        <v/>
      </c>
      <c r="BH74" s="55" t="str">
        <f t="shared" si="16"/>
        <v/>
      </c>
      <c r="BI74" s="55" t="str">
        <f t="shared" si="17"/>
        <v/>
      </c>
      <c r="BJ74" s="51" t="str">
        <f t="shared" si="18"/>
        <v/>
      </c>
      <c r="BK74" s="51" t="str">
        <f t="shared" si="19"/>
        <v/>
      </c>
      <c r="BL74" s="51" t="str">
        <f t="shared" si="20"/>
        <v/>
      </c>
      <c r="BM74" s="51" t="str">
        <f t="shared" si="21"/>
        <v/>
      </c>
      <c r="BN74" s="51" t="str">
        <f t="shared" si="22"/>
        <v/>
      </c>
      <c r="BO74" s="51" t="str">
        <f t="shared" si="23"/>
        <v/>
      </c>
      <c r="BP74" s="51" t="str">
        <f t="shared" si="24"/>
        <v/>
      </c>
      <c r="BQ74" s="51" t="str">
        <f t="shared" si="25"/>
        <v/>
      </c>
    </row>
    <row r="75" spans="1:69" s="32" customFormat="1" x14ac:dyDescent="0.25">
      <c r="A75" s="446"/>
      <c r="B75" s="447"/>
      <c r="C75" s="448"/>
      <c r="D75" s="448"/>
      <c r="E75" s="1"/>
      <c r="F75" s="1"/>
      <c r="G75" s="447"/>
      <c r="H75" s="449"/>
      <c r="I75" s="449"/>
      <c r="J75" s="448"/>
      <c r="K75" s="448"/>
      <c r="L75" s="1"/>
      <c r="M75" s="1"/>
      <c r="N75" s="447"/>
      <c r="O75" s="449"/>
      <c r="P75" s="449"/>
      <c r="Q75" s="448"/>
      <c r="R75" s="448"/>
      <c r="S75" s="1"/>
      <c r="T75" s="1"/>
      <c r="U75" s="447"/>
      <c r="V75" s="445"/>
      <c r="W75" s="496"/>
      <c r="X75" s="161"/>
      <c r="Y75" s="161"/>
      <c r="Z75" s="161"/>
      <c r="AW75" s="50" t="str">
        <f t="shared" si="8"/>
        <v/>
      </c>
      <c r="AX75" s="51" t="str">
        <f>IF(F75="","",VLOOKUP(F75,'MNB árfolyam'!A:B,2,0))</f>
        <v/>
      </c>
      <c r="AY75" s="52" t="str">
        <f t="shared" si="9"/>
        <v/>
      </c>
      <c r="AZ75" s="53" t="str">
        <f t="shared" si="10"/>
        <v/>
      </c>
      <c r="BA75" s="54" t="str">
        <f t="shared" si="11"/>
        <v/>
      </c>
      <c r="BB75" s="51" t="str">
        <f>IF(M75="","",VLOOKUP(M75,'MNB árfolyam'!A:B,2,0))</f>
        <v/>
      </c>
      <c r="BC75" s="51" t="str">
        <f t="shared" si="12"/>
        <v/>
      </c>
      <c r="BD75" s="55" t="str">
        <f t="shared" si="13"/>
        <v/>
      </c>
      <c r="BE75" s="54" t="str">
        <f t="shared" si="14"/>
        <v/>
      </c>
      <c r="BF75" s="55" t="str">
        <f>IF(T75="","",VLOOKUP(T75,'MNB árfolyam'!A:B,2,0))</f>
        <v/>
      </c>
      <c r="BG75" s="55" t="str">
        <f t="shared" si="15"/>
        <v/>
      </c>
      <c r="BH75" s="55" t="str">
        <f t="shared" si="16"/>
        <v/>
      </c>
      <c r="BI75" s="55" t="str">
        <f t="shared" si="17"/>
        <v/>
      </c>
      <c r="BJ75" s="51" t="str">
        <f t="shared" si="18"/>
        <v/>
      </c>
      <c r="BK75" s="51" t="str">
        <f t="shared" si="19"/>
        <v/>
      </c>
      <c r="BL75" s="51" t="str">
        <f t="shared" si="20"/>
        <v/>
      </c>
      <c r="BM75" s="51" t="str">
        <f t="shared" si="21"/>
        <v/>
      </c>
      <c r="BN75" s="51" t="str">
        <f t="shared" si="22"/>
        <v/>
      </c>
      <c r="BO75" s="51" t="str">
        <f t="shared" si="23"/>
        <v/>
      </c>
      <c r="BP75" s="51" t="str">
        <f t="shared" si="24"/>
        <v/>
      </c>
      <c r="BQ75" s="51" t="str">
        <f t="shared" si="25"/>
        <v/>
      </c>
    </row>
    <row r="76" spans="1:69" s="32" customFormat="1" x14ac:dyDescent="0.25">
      <c r="A76" s="446"/>
      <c r="B76" s="447"/>
      <c r="C76" s="448"/>
      <c r="D76" s="448"/>
      <c r="E76" s="1"/>
      <c r="F76" s="1"/>
      <c r="G76" s="447"/>
      <c r="H76" s="449"/>
      <c r="I76" s="449"/>
      <c r="J76" s="448"/>
      <c r="K76" s="448"/>
      <c r="L76" s="1"/>
      <c r="M76" s="1"/>
      <c r="N76" s="447"/>
      <c r="O76" s="449"/>
      <c r="P76" s="449"/>
      <c r="Q76" s="448"/>
      <c r="R76" s="448"/>
      <c r="S76" s="1"/>
      <c r="T76" s="1"/>
      <c r="U76" s="447"/>
      <c r="V76" s="445"/>
      <c r="W76" s="496"/>
      <c r="X76" s="161"/>
      <c r="Y76" s="161"/>
      <c r="Z76" s="161"/>
      <c r="AW76" s="50" t="str">
        <f t="shared" si="8"/>
        <v/>
      </c>
      <c r="AX76" s="51" t="str">
        <f>IF(F76="","",VLOOKUP(F76,'MNB árfolyam'!A:B,2,0))</f>
        <v/>
      </c>
      <c r="AY76" s="52" t="str">
        <f t="shared" si="9"/>
        <v/>
      </c>
      <c r="AZ76" s="53" t="str">
        <f t="shared" si="10"/>
        <v/>
      </c>
      <c r="BA76" s="54" t="str">
        <f t="shared" si="11"/>
        <v/>
      </c>
      <c r="BB76" s="51" t="str">
        <f>IF(M76="","",VLOOKUP(M76,'MNB árfolyam'!A:B,2,0))</f>
        <v/>
      </c>
      <c r="BC76" s="51" t="str">
        <f t="shared" si="12"/>
        <v/>
      </c>
      <c r="BD76" s="55" t="str">
        <f t="shared" si="13"/>
        <v/>
      </c>
      <c r="BE76" s="54" t="str">
        <f t="shared" si="14"/>
        <v/>
      </c>
      <c r="BF76" s="55" t="str">
        <f>IF(T76="","",VLOOKUP(T76,'MNB árfolyam'!A:B,2,0))</f>
        <v/>
      </c>
      <c r="BG76" s="55" t="str">
        <f t="shared" si="15"/>
        <v/>
      </c>
      <c r="BH76" s="55" t="str">
        <f t="shared" si="16"/>
        <v/>
      </c>
      <c r="BI76" s="55" t="str">
        <f t="shared" si="17"/>
        <v/>
      </c>
      <c r="BJ76" s="51" t="str">
        <f t="shared" si="18"/>
        <v/>
      </c>
      <c r="BK76" s="51" t="str">
        <f t="shared" si="19"/>
        <v/>
      </c>
      <c r="BL76" s="51" t="str">
        <f t="shared" si="20"/>
        <v/>
      </c>
      <c r="BM76" s="51" t="str">
        <f t="shared" si="21"/>
        <v/>
      </c>
      <c r="BN76" s="51" t="str">
        <f t="shared" si="22"/>
        <v/>
      </c>
      <c r="BO76" s="51" t="str">
        <f t="shared" si="23"/>
        <v/>
      </c>
      <c r="BP76" s="51" t="str">
        <f t="shared" si="24"/>
        <v/>
      </c>
      <c r="BQ76" s="51" t="str">
        <f t="shared" si="25"/>
        <v/>
      </c>
    </row>
    <row r="77" spans="1:69" s="32" customFormat="1" x14ac:dyDescent="0.25">
      <c r="A77" s="446"/>
      <c r="B77" s="447"/>
      <c r="C77" s="448"/>
      <c r="D77" s="448"/>
      <c r="E77" s="1"/>
      <c r="F77" s="1"/>
      <c r="G77" s="447"/>
      <c r="H77" s="449"/>
      <c r="I77" s="449"/>
      <c r="J77" s="448"/>
      <c r="K77" s="448"/>
      <c r="L77" s="1"/>
      <c r="M77" s="1"/>
      <c r="N77" s="447"/>
      <c r="O77" s="449"/>
      <c r="P77" s="449"/>
      <c r="Q77" s="448"/>
      <c r="R77" s="448"/>
      <c r="S77" s="1"/>
      <c r="T77" s="1"/>
      <c r="U77" s="447"/>
      <c r="V77" s="445"/>
      <c r="W77" s="496"/>
      <c r="X77" s="161"/>
      <c r="Y77" s="161"/>
      <c r="Z77" s="161"/>
      <c r="AW77" s="50" t="str">
        <f t="shared" si="8"/>
        <v/>
      </c>
      <c r="AX77" s="51" t="str">
        <f>IF(F77="","",VLOOKUP(F77,'MNB árfolyam'!A:B,2,0))</f>
        <v/>
      </c>
      <c r="AY77" s="52" t="str">
        <f t="shared" si="9"/>
        <v/>
      </c>
      <c r="AZ77" s="53" t="str">
        <f t="shared" si="10"/>
        <v/>
      </c>
      <c r="BA77" s="54" t="str">
        <f t="shared" si="11"/>
        <v/>
      </c>
      <c r="BB77" s="51" t="str">
        <f>IF(M77="","",VLOOKUP(M77,'MNB árfolyam'!A:B,2,0))</f>
        <v/>
      </c>
      <c r="BC77" s="51" t="str">
        <f t="shared" si="12"/>
        <v/>
      </c>
      <c r="BD77" s="55" t="str">
        <f t="shared" si="13"/>
        <v/>
      </c>
      <c r="BE77" s="54" t="str">
        <f t="shared" si="14"/>
        <v/>
      </c>
      <c r="BF77" s="55" t="str">
        <f>IF(T77="","",VLOOKUP(T77,'MNB árfolyam'!A:B,2,0))</f>
        <v/>
      </c>
      <c r="BG77" s="55" t="str">
        <f t="shared" si="15"/>
        <v/>
      </c>
      <c r="BH77" s="55" t="str">
        <f t="shared" si="16"/>
        <v/>
      </c>
      <c r="BI77" s="55" t="str">
        <f t="shared" si="17"/>
        <v/>
      </c>
      <c r="BJ77" s="51" t="str">
        <f t="shared" si="18"/>
        <v/>
      </c>
      <c r="BK77" s="51" t="str">
        <f t="shared" si="19"/>
        <v/>
      </c>
      <c r="BL77" s="51" t="str">
        <f t="shared" si="20"/>
        <v/>
      </c>
      <c r="BM77" s="51" t="str">
        <f t="shared" si="21"/>
        <v/>
      </c>
      <c r="BN77" s="51" t="str">
        <f t="shared" si="22"/>
        <v/>
      </c>
      <c r="BO77" s="51" t="str">
        <f t="shared" si="23"/>
        <v/>
      </c>
      <c r="BP77" s="51" t="str">
        <f t="shared" si="24"/>
        <v/>
      </c>
      <c r="BQ77" s="51" t="str">
        <f t="shared" si="25"/>
        <v/>
      </c>
    </row>
    <row r="78" spans="1:69" s="32" customFormat="1" x14ac:dyDescent="0.25">
      <c r="A78" s="446"/>
      <c r="B78" s="447"/>
      <c r="C78" s="448"/>
      <c r="D78" s="448"/>
      <c r="E78" s="1"/>
      <c r="F78" s="1"/>
      <c r="G78" s="447"/>
      <c r="H78" s="449"/>
      <c r="I78" s="449"/>
      <c r="J78" s="448"/>
      <c r="K78" s="448"/>
      <c r="L78" s="1"/>
      <c r="M78" s="1"/>
      <c r="N78" s="447"/>
      <c r="O78" s="449"/>
      <c r="P78" s="449"/>
      <c r="Q78" s="448"/>
      <c r="R78" s="448"/>
      <c r="S78" s="1"/>
      <c r="T78" s="1"/>
      <c r="U78" s="447"/>
      <c r="V78" s="445"/>
      <c r="W78" s="496"/>
      <c r="X78" s="161"/>
      <c r="Y78" s="161"/>
      <c r="Z78" s="161"/>
      <c r="AW78" s="50" t="str">
        <f t="shared" si="8"/>
        <v/>
      </c>
      <c r="AX78" s="51" t="str">
        <f>IF(F78="","",VLOOKUP(F78,'MNB árfolyam'!A:B,2,0))</f>
        <v/>
      </c>
      <c r="AY78" s="52" t="str">
        <f t="shared" si="9"/>
        <v/>
      </c>
      <c r="AZ78" s="53" t="str">
        <f t="shared" si="10"/>
        <v/>
      </c>
      <c r="BA78" s="54" t="str">
        <f t="shared" si="11"/>
        <v/>
      </c>
      <c r="BB78" s="51" t="str">
        <f>IF(M78="","",VLOOKUP(M78,'MNB árfolyam'!A:B,2,0))</f>
        <v/>
      </c>
      <c r="BC78" s="51" t="str">
        <f t="shared" si="12"/>
        <v/>
      </c>
      <c r="BD78" s="55" t="str">
        <f t="shared" si="13"/>
        <v/>
      </c>
      <c r="BE78" s="54" t="str">
        <f t="shared" si="14"/>
        <v/>
      </c>
      <c r="BF78" s="55" t="str">
        <f>IF(T78="","",VLOOKUP(T78,'MNB árfolyam'!A:B,2,0))</f>
        <v/>
      </c>
      <c r="BG78" s="55" t="str">
        <f t="shared" si="15"/>
        <v/>
      </c>
      <c r="BH78" s="55" t="str">
        <f t="shared" si="16"/>
        <v/>
      </c>
      <c r="BI78" s="55" t="str">
        <f t="shared" si="17"/>
        <v/>
      </c>
      <c r="BJ78" s="51" t="str">
        <f t="shared" si="18"/>
        <v/>
      </c>
      <c r="BK78" s="51" t="str">
        <f t="shared" si="19"/>
        <v/>
      </c>
      <c r="BL78" s="51" t="str">
        <f t="shared" si="20"/>
        <v/>
      </c>
      <c r="BM78" s="51" t="str">
        <f t="shared" si="21"/>
        <v/>
      </c>
      <c r="BN78" s="51" t="str">
        <f t="shared" si="22"/>
        <v/>
      </c>
      <c r="BO78" s="51" t="str">
        <f t="shared" si="23"/>
        <v/>
      </c>
      <c r="BP78" s="51" t="str">
        <f t="shared" si="24"/>
        <v/>
      </c>
      <c r="BQ78" s="51" t="str">
        <f t="shared" si="25"/>
        <v/>
      </c>
    </row>
    <row r="79" spans="1:69" s="32" customFormat="1" x14ac:dyDescent="0.25">
      <c r="A79" s="446"/>
      <c r="B79" s="447"/>
      <c r="C79" s="448"/>
      <c r="D79" s="448"/>
      <c r="E79" s="1"/>
      <c r="F79" s="1"/>
      <c r="G79" s="447"/>
      <c r="H79" s="449"/>
      <c r="I79" s="449"/>
      <c r="J79" s="448"/>
      <c r="K79" s="448"/>
      <c r="L79" s="1"/>
      <c r="M79" s="1"/>
      <c r="N79" s="447"/>
      <c r="O79" s="449"/>
      <c r="P79" s="449"/>
      <c r="Q79" s="448"/>
      <c r="R79" s="448"/>
      <c r="S79" s="1"/>
      <c r="T79" s="1"/>
      <c r="U79" s="447"/>
      <c r="V79" s="445"/>
      <c r="W79" s="496"/>
      <c r="X79" s="161"/>
      <c r="Y79" s="161"/>
      <c r="Z79" s="161"/>
      <c r="AW79" s="50" t="str">
        <f t="shared" si="8"/>
        <v/>
      </c>
      <c r="AX79" s="51" t="str">
        <f>IF(F79="","",VLOOKUP(F79,'MNB árfolyam'!A:B,2,0))</f>
        <v/>
      </c>
      <c r="AY79" s="52" t="str">
        <f t="shared" si="9"/>
        <v/>
      </c>
      <c r="AZ79" s="53" t="str">
        <f t="shared" si="10"/>
        <v/>
      </c>
      <c r="BA79" s="54" t="str">
        <f t="shared" si="11"/>
        <v/>
      </c>
      <c r="BB79" s="51" t="str">
        <f>IF(M79="","",VLOOKUP(M79,'MNB árfolyam'!A:B,2,0))</f>
        <v/>
      </c>
      <c r="BC79" s="51" t="str">
        <f t="shared" si="12"/>
        <v/>
      </c>
      <c r="BD79" s="55" t="str">
        <f t="shared" si="13"/>
        <v/>
      </c>
      <c r="BE79" s="54" t="str">
        <f t="shared" si="14"/>
        <v/>
      </c>
      <c r="BF79" s="55" t="str">
        <f>IF(T79="","",VLOOKUP(T79,'MNB árfolyam'!A:B,2,0))</f>
        <v/>
      </c>
      <c r="BG79" s="55" t="str">
        <f t="shared" si="15"/>
        <v/>
      </c>
      <c r="BH79" s="55" t="str">
        <f t="shared" si="16"/>
        <v/>
      </c>
      <c r="BI79" s="55" t="str">
        <f t="shared" si="17"/>
        <v/>
      </c>
      <c r="BJ79" s="51" t="str">
        <f t="shared" si="18"/>
        <v/>
      </c>
      <c r="BK79" s="51" t="str">
        <f t="shared" si="19"/>
        <v/>
      </c>
      <c r="BL79" s="51" t="str">
        <f t="shared" si="20"/>
        <v/>
      </c>
      <c r="BM79" s="51" t="str">
        <f t="shared" si="21"/>
        <v/>
      </c>
      <c r="BN79" s="51" t="str">
        <f t="shared" si="22"/>
        <v/>
      </c>
      <c r="BO79" s="51" t="str">
        <f t="shared" si="23"/>
        <v/>
      </c>
      <c r="BP79" s="51" t="str">
        <f t="shared" si="24"/>
        <v/>
      </c>
      <c r="BQ79" s="51" t="str">
        <f t="shared" si="25"/>
        <v/>
      </c>
    </row>
    <row r="80" spans="1:69" s="32" customFormat="1" ht="15.75" thickBot="1" x14ac:dyDescent="0.3">
      <c r="A80" s="450"/>
      <c r="B80" s="451"/>
      <c r="C80" s="452"/>
      <c r="D80" s="452"/>
      <c r="E80" s="7"/>
      <c r="F80" s="7"/>
      <c r="G80" s="451"/>
      <c r="H80" s="453"/>
      <c r="I80" s="453"/>
      <c r="J80" s="452"/>
      <c r="K80" s="452"/>
      <c r="L80" s="7"/>
      <c r="M80" s="7"/>
      <c r="N80" s="451"/>
      <c r="O80" s="453"/>
      <c r="P80" s="453"/>
      <c r="Q80" s="452"/>
      <c r="R80" s="452"/>
      <c r="S80" s="7"/>
      <c r="T80" s="7"/>
      <c r="U80" s="451"/>
      <c r="V80" s="497"/>
      <c r="W80" s="498"/>
      <c r="X80" s="161"/>
      <c r="Y80" s="161"/>
      <c r="Z80" s="161"/>
      <c r="AW80" s="50" t="str">
        <f t="shared" si="8"/>
        <v/>
      </c>
      <c r="AX80" s="51" t="str">
        <f>IF(F80="","",VLOOKUP(F80,'MNB árfolyam'!A:B,2,0))</f>
        <v/>
      </c>
      <c r="AY80" s="52" t="str">
        <f t="shared" si="9"/>
        <v/>
      </c>
      <c r="AZ80" s="53" t="str">
        <f t="shared" si="10"/>
        <v/>
      </c>
      <c r="BA80" s="54" t="str">
        <f t="shared" si="11"/>
        <v/>
      </c>
      <c r="BB80" s="51" t="str">
        <f>IF(M80="","",VLOOKUP(M80,'MNB árfolyam'!A:B,2,0))</f>
        <v/>
      </c>
      <c r="BC80" s="51" t="str">
        <f t="shared" si="12"/>
        <v/>
      </c>
      <c r="BD80" s="55" t="str">
        <f t="shared" si="13"/>
        <v/>
      </c>
      <c r="BE80" s="54" t="str">
        <f t="shared" si="14"/>
        <v/>
      </c>
      <c r="BF80" s="55" t="str">
        <f>IF(T80="","",VLOOKUP(T80,'MNB árfolyam'!A:B,2,0))</f>
        <v/>
      </c>
      <c r="BG80" s="55" t="str">
        <f t="shared" si="15"/>
        <v/>
      </c>
      <c r="BH80" s="55" t="str">
        <f t="shared" si="16"/>
        <v/>
      </c>
      <c r="BI80" s="55" t="str">
        <f t="shared" si="17"/>
        <v/>
      </c>
      <c r="BJ80" s="51" t="str">
        <f t="shared" si="18"/>
        <v/>
      </c>
      <c r="BK80" s="51" t="str">
        <f t="shared" si="19"/>
        <v/>
      </c>
      <c r="BL80" s="51" t="str">
        <f t="shared" si="20"/>
        <v/>
      </c>
      <c r="BM80" s="51" t="str">
        <f t="shared" si="21"/>
        <v/>
      </c>
      <c r="BN80" s="51" t="str">
        <f t="shared" si="22"/>
        <v/>
      </c>
      <c r="BO80" s="51" t="str">
        <f t="shared" si="23"/>
        <v/>
      </c>
      <c r="BP80" s="51" t="str">
        <f t="shared" si="24"/>
        <v/>
      </c>
      <c r="BQ80" s="51" t="str">
        <f t="shared" si="25"/>
        <v/>
      </c>
    </row>
    <row r="81" s="179" customFormat="1" x14ac:dyDescent="0.25"/>
  </sheetData>
  <sheetProtection algorithmName="SHA-512" hashValue="0hPiOtx5KOAqI2GyMv3NiNatM5LwG+drc9HjjzjNqyHjqjnVxevhvRa7cF1XfLStDYmdKOd9LLMDCSsIKEcAsw==" saltValue="G8AlbZvwnBP1f/IdU9zOTg==" spinCount="100000" sheet="1" formatColumns="0" formatRows="0"/>
  <customSheetViews>
    <customSheetView guid="{374CB417-E354-4B0E-9840-B43E9C57125B}" scale="115">
      <selection activeCell="D65" sqref="D65"/>
      <pageMargins left="0.7" right="0.7" top="0.75" bottom="0.75" header="0.3" footer="0.3"/>
    </customSheetView>
    <customSheetView guid="{A46C6FA6-8071-46BB-A9DC-A4CF0BAAB734}" scale="115">
      <selection activeCell="D65" sqref="D65"/>
      <pageMargins left="0.7" right="0.7" top="0.75" bottom="0.75" header="0.3" footer="0.3"/>
    </customSheetView>
    <customSheetView guid="{329CFA2C-A487-4EDC-B154-8FC88FC8BB31}" scale="115" topLeftCell="A18">
      <selection activeCell="B26" sqref="B26"/>
      <pageMargins left="0.7" right="0.7" top="0.75" bottom="0.75" header="0.3" footer="0.3"/>
    </customSheetView>
  </customSheetViews>
  <mergeCells count="11">
    <mergeCell ref="A54:F54"/>
    <mergeCell ref="A53:H53"/>
    <mergeCell ref="A1:D1"/>
    <mergeCell ref="A11:F11"/>
    <mergeCell ref="A22:H22"/>
    <mergeCell ref="A18:F19"/>
    <mergeCell ref="A23:F23"/>
    <mergeCell ref="A21:W21"/>
    <mergeCell ref="A52:W52"/>
    <mergeCell ref="A7:W7"/>
    <mergeCell ref="A12:F12"/>
  </mergeCells>
  <dataValidations count="16">
    <dataValidation type="date" allowBlank="1" showInputMessage="1" showErrorMessage="1" sqref="B20:C20" xr:uid="{00000000-0002-0000-0700-000000000000}">
      <formula1>43831</formula1>
      <formula2>46022</formula2>
    </dataValidation>
    <dataValidation type="date" allowBlank="1" showInputMessage="1" showErrorMessage="1" errorTitle="Figyelmeztetés" error="Kérjük, dátum formátumot használjon: éééé.hh.nn." sqref="S56:T80 B14:C16 C26:D50 M26:N50" xr:uid="{BE8DABA4-E0F7-40B0-8164-1882C35595A3}">
      <formula1>36526</formula1>
      <formula2>54789</formula2>
    </dataValidation>
    <dataValidation type="whole" allowBlank="1" showInputMessage="1" showErrorMessage="1" errorTitle="Figyelmeztetés" error="Kérjük az adatokat forintban tüntesse fel, ügyeljen a szóközök nélküli kitöltésre!" sqref="E14:F16" xr:uid="{95BDA2B9-55A3-44BF-A7CC-0D0FAEF5CC12}">
      <formula1>0</formula1>
      <formula2>9.99999999999999E+32</formula2>
    </dataValidation>
    <dataValidation type="date" allowBlank="1" showInputMessage="1" showErrorMessage="1" errorTitle="Figyelmeztetés" error="Kérjük, dátum formátumot használjon: éééé.hh.nn." sqref="L56:M80 E56:F80" xr:uid="{E6C1DEA5-359D-415F-90D3-C14173C7944C}">
      <formula1>36526</formula1>
      <formula2>55153</formula2>
    </dataValidation>
    <dataValidation type="whole" allowBlank="1" showInputMessage="1" showErrorMessage="1" errorTitle="Figyelmeztetés" error="Kérjük az adatokat forintban tüntesse fel, ügyeljen a szóközök nélküli kitöltésre!" sqref="H56:I80" xr:uid="{09798B7A-7FA7-480F-BAF8-48FC356E22CD}">
      <formula1>0</formula1>
      <formula2>9.99999999999999E+37</formula2>
    </dataValidation>
    <dataValidation type="whole" allowBlank="1" showInputMessage="1" showErrorMessage="1" errorTitle="Figyelmeztetés" error="Kérjük az adatokat forintban tüntesse fel, ügyeljen a szóközök nélküli kitöltésre!" sqref="F26:G50" xr:uid="{D9D0BCD5-FAF7-4644-8319-A5D98ADCFBC8}">
      <formula1>0</formula1>
      <formula2>9.99999999999999E+43</formula2>
    </dataValidation>
    <dataValidation type="whole" allowBlank="1" showInputMessage="1" showErrorMessage="1" errorTitle="Figyelmeztetés" error="Kérjük az adatokat forintban tüntesse fel, ügyeljen a szóközök nélküli kitöltésre!" sqref="K26:L50" xr:uid="{70A65958-C193-472B-BDE7-F0A99DF2CA10}">
      <formula1>0</formula1>
      <formula2>9.99999999999999E+41</formula2>
    </dataValidation>
    <dataValidation type="decimal" allowBlank="1" showInputMessage="1" showErrorMessage="1" errorTitle="Figyelmeztetés" error="Kérjük a létszámadatot szám formátumban adja meg, például 2,54." sqref="D14:D16" xr:uid="{9C2DC790-3628-4EF0-8700-E9C33C6F8796}">
      <formula1>0</formula1>
      <formula2>9.99999999999999E+34</formula2>
    </dataValidation>
    <dataValidation type="decimal" allowBlank="1" showInputMessage="1" showErrorMessage="1" errorTitle="Figyelmeztetés" error="Kérjük a létszámadatot szám formátumban adja meg, például 2,54." sqref="E26:E50" xr:uid="{B04654C0-5825-4D6D-AFE3-BC6A87C89462}">
      <formula1>0</formula1>
      <formula2>9.99999999999999E+29</formula2>
    </dataValidation>
    <dataValidation type="decimal" allowBlank="1" showInputMessage="1" showErrorMessage="1" errorTitle="Figyelmeztetés" error="Kérjük a létszámadatot szám formátumban adja meg, például 2,54." sqref="J26:J50 N56:N80 U56:U80" xr:uid="{7A311E13-160D-4E9E-BD9A-B28160B53E43}">
      <formula1>0</formula1>
      <formula2>9.99999999999999E+30</formula2>
    </dataValidation>
    <dataValidation type="decimal" allowBlank="1" showInputMessage="1" showErrorMessage="1" errorTitle="Figyelmeztetés" error="Kérjük a létszámadatot szám formátumban adja meg, például 2,54." sqref="O26:O50" xr:uid="{D7D06207-A73E-4C46-98C5-5BBD997B45C1}">
      <formula1>0</formula1>
      <formula2>9.99999999999999E+28</formula2>
    </dataValidation>
    <dataValidation type="decimal" allowBlank="1" showInputMessage="1" showErrorMessage="1" errorTitle="Figyelmeztetés" error="Kérjük a létszámadatot szám formátumban adja meg, például 2,54." sqref="G56:G80" xr:uid="{563FE7F4-7171-4840-92ED-53CBCF27DF82}">
      <formula1>0</formula1>
      <formula2>9.99999999999999E+23</formula2>
    </dataValidation>
    <dataValidation type="whole" allowBlank="1" showInputMessage="1" showErrorMessage="1" errorTitle="Figyelmeztetés" error="Kérjük az adatokat forintban tüntesse fel, ügyeljen a szóközök nélküli kitöltésre!" sqref="V56:W80" xr:uid="{9CE3A391-C28E-42DF-9901-5AD76D13182B}">
      <formula1>0</formula1>
      <formula2>9.99999999999999E+34</formula2>
    </dataValidation>
    <dataValidation type="whole" allowBlank="1" showInputMessage="1" showErrorMessage="1" errorTitle="Figyelmeztetés" error="Kérjük az adatokat forintban tüntesse fel, ügyeljen a szóközök nélküli kitöltésre!" sqref="O56:P80" xr:uid="{06188ED8-E80B-4478-A27A-438F3F863313}">
      <formula1>0</formula1>
      <formula2>9.99999999999999E+35</formula2>
    </dataValidation>
    <dataValidation type="whole" allowBlank="1" showInputMessage="1" showErrorMessage="1" errorTitle="Figyelmeztetés" error="Kérjük az adatokat forintban tüntesse fel, ügyeljen a szóközök nélküli kitöltésre!" sqref="P26:Q50" xr:uid="{94A45943-4CCC-4FE2-84BE-6574FFF63486}">
      <formula1>0</formula1>
      <formula2>9.99999999999999E+36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C56:D80 Q56:R80 J56:K80" xr:uid="{F61FFC5F-D4F4-4355-99F3-7002E41F8FCD}">
      <formula1>0</formula1>
      <formula2>0.5</formula2>
    </dataValidation>
  </dataValidations>
  <hyperlinks>
    <hyperlink ref="F1" location="PÁLYÁZÓ!A1" display="VISSZA A PÁLYÁZÓ FÜLRE" xr:uid="{2DD4984D-5977-4C76-ACB4-898179AE6390}"/>
  </hyperlinks>
  <pageMargins left="0.7" right="0.7" top="0.75" bottom="0.75" header="0.3" footer="0.3"/>
  <ignoredErrors>
    <ignoredError sqref="B8:B9 BO56 AW57:AW80 AW56 BP56:BQ56 BI54:BQ54 AY56:BA56 AY57:BA80 BC56:BE56 BC57:BE80 BG56:BN56 BG57:BQ80" unlockedFormula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CD48E-0E0F-4D8B-A8CE-5F79B35D7D35}">
  <sheetPr codeName="Munka6">
    <tabColor theme="6" tint="-0.499984740745262"/>
  </sheetPr>
  <dimension ref="A1:BE61"/>
  <sheetViews>
    <sheetView zoomScale="90" zoomScaleNormal="90" workbookViewId="0">
      <selection activeCell="F3" sqref="F3"/>
    </sheetView>
  </sheetViews>
  <sheetFormatPr defaultColWidth="0" defaultRowHeight="15" zeroHeight="1" x14ac:dyDescent="0.25"/>
  <cols>
    <col min="1" max="1" width="35.7109375" style="161" customWidth="1"/>
    <col min="2" max="2" width="36.5703125" style="161" customWidth="1"/>
    <col min="3" max="3" width="34.7109375" style="161" customWidth="1"/>
    <col min="4" max="4" width="34.85546875" style="161" customWidth="1"/>
    <col min="5" max="6" width="33.85546875" style="161" customWidth="1"/>
    <col min="7" max="7" width="25.5703125" style="161" customWidth="1"/>
    <col min="8" max="8" width="39.140625" style="161" customWidth="1"/>
    <col min="9" max="9" width="33" style="161" customWidth="1"/>
    <col min="10" max="11" width="25.5703125" style="161" customWidth="1"/>
    <col min="12" max="12" width="30.28515625" style="161" customWidth="1"/>
    <col min="13" max="13" width="33.85546875" style="161" customWidth="1"/>
    <col min="14" max="14" width="33.7109375" style="161" customWidth="1"/>
    <col min="15" max="15" width="27.7109375" style="161" customWidth="1"/>
    <col min="16" max="17" width="25.5703125" style="161" customWidth="1"/>
    <col min="18" max="47" width="9.140625" style="161" hidden="1" customWidth="1"/>
    <col min="48" max="57" width="0" style="161" hidden="1" customWidth="1"/>
    <col min="58" max="16384" width="9.140625" style="161" hidden="1"/>
  </cols>
  <sheetData>
    <row r="1" spans="1:17" ht="27" customHeight="1" thickBot="1" x14ac:dyDescent="0.3">
      <c r="A1" s="666" t="s">
        <v>60</v>
      </c>
      <c r="B1" s="667"/>
      <c r="C1" s="667"/>
      <c r="D1" s="668"/>
      <c r="E1" s="348"/>
      <c r="F1" s="731" t="s">
        <v>283</v>
      </c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</row>
    <row r="2" spans="1:17" ht="30.75" thickBot="1" x14ac:dyDescent="0.3">
      <c r="A2" s="134"/>
      <c r="B2" s="336" t="s">
        <v>4</v>
      </c>
      <c r="C2" s="135" t="s">
        <v>8</v>
      </c>
      <c r="D2" s="337" t="s">
        <v>9</v>
      </c>
      <c r="E2" s="33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</row>
    <row r="3" spans="1:17" ht="15" customHeight="1" x14ac:dyDescent="0.25">
      <c r="A3" s="136" t="s">
        <v>10</v>
      </c>
      <c r="B3" s="454" t="str">
        <f>IF(B17="","",(D23+E30)*B17)</f>
        <v/>
      </c>
      <c r="C3" s="320" t="str">
        <f>IF(B17="","",(AX23+AX30)*B17)</f>
        <v/>
      </c>
      <c r="D3" s="321" t="str">
        <f>IF(B17="","",(AY23+AY30)*B17)</f>
        <v/>
      </c>
      <c r="E3" s="192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</row>
    <row r="4" spans="1:17" ht="15" customHeight="1" x14ac:dyDescent="0.25">
      <c r="A4" s="137" t="s">
        <v>11</v>
      </c>
      <c r="B4" s="455" t="str">
        <f>IF(C17="","",(D24+J30)*C17)</f>
        <v/>
      </c>
      <c r="C4" s="58" t="str">
        <f>IF(C17="","",(AX24+BA30)*C17)</f>
        <v/>
      </c>
      <c r="D4" s="59" t="str">
        <f>IF(C17="","",(AY24+BB30)*C17)</f>
        <v/>
      </c>
      <c r="E4" s="192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</row>
    <row r="5" spans="1:17" ht="15" customHeight="1" thickBot="1" x14ac:dyDescent="0.3">
      <c r="A5" s="141" t="s">
        <v>12</v>
      </c>
      <c r="B5" s="456" t="str">
        <f>IF(D17="","",(D25+O30)*D17)</f>
        <v/>
      </c>
      <c r="C5" s="60" t="str">
        <f>IF(D17="","",(AX25+BD30)*D17)</f>
        <v/>
      </c>
      <c r="D5" s="61" t="str">
        <f>IF(D17="","",(AY25+BE30)*D17)</f>
        <v/>
      </c>
      <c r="E5" s="192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</row>
    <row r="6" spans="1:17" ht="15" customHeight="1" x14ac:dyDescent="0.25">
      <c r="A6" s="191"/>
      <c r="B6" s="349"/>
      <c r="C6" s="192"/>
      <c r="D6" s="192"/>
      <c r="E6" s="192"/>
      <c r="F6" s="191"/>
      <c r="G6" s="350"/>
      <c r="H6" s="350"/>
      <c r="I6" s="350"/>
      <c r="J6" s="179"/>
      <c r="K6" s="179"/>
      <c r="L6" s="179"/>
      <c r="M6" s="179"/>
      <c r="N6" s="179"/>
      <c r="O6" s="179"/>
      <c r="P6" s="179"/>
      <c r="Q6" s="179"/>
    </row>
    <row r="7" spans="1:17" ht="20.100000000000001" customHeight="1" thickBot="1" x14ac:dyDescent="0.3">
      <c r="A7" s="692" t="s">
        <v>251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</row>
    <row r="8" spans="1:17" ht="56.25" customHeight="1" x14ac:dyDescent="0.25">
      <c r="A8" s="309" t="s">
        <v>239</v>
      </c>
      <c r="B8" s="328" t="str">
        <f>PÁLYÁZÓ!B102</f>
        <v/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</row>
    <row r="9" spans="1:17" ht="54.75" customHeight="1" thickBot="1" x14ac:dyDescent="0.3">
      <c r="A9" s="329" t="s">
        <v>240</v>
      </c>
      <c r="B9" s="351">
        <f>PÁLYÁZÓ!C102</f>
        <v>0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</row>
    <row r="10" spans="1:17" ht="15" customHeight="1" x14ac:dyDescent="0.25">
      <c r="A10" s="242"/>
      <c r="B10" s="221"/>
      <c r="C10" s="179"/>
      <c r="D10" s="191"/>
      <c r="E10" s="350"/>
      <c r="F10" s="350"/>
      <c r="G10" s="350"/>
      <c r="H10" s="179"/>
      <c r="I10" s="179"/>
      <c r="J10" s="179"/>
      <c r="K10" s="179"/>
      <c r="L10" s="179"/>
      <c r="M10" s="179"/>
      <c r="N10" s="179"/>
      <c r="O10" s="179"/>
      <c r="P10" s="179"/>
      <c r="Q10" s="179"/>
    </row>
    <row r="11" spans="1:17" ht="20.100000000000001" customHeight="1" thickBot="1" x14ac:dyDescent="0.3">
      <c r="A11" s="690" t="s">
        <v>252</v>
      </c>
      <c r="B11" s="691"/>
      <c r="C11" s="691"/>
      <c r="D11" s="691"/>
      <c r="E11" s="691"/>
      <c r="F11" s="691"/>
      <c r="G11" s="691"/>
      <c r="H11" s="691"/>
      <c r="I11" s="691"/>
      <c r="J11" s="691"/>
      <c r="K11" s="691"/>
      <c r="L11" s="691"/>
      <c r="M11" s="691"/>
      <c r="N11" s="691"/>
      <c r="O11" s="691"/>
      <c r="P11" s="691"/>
      <c r="Q11" s="691"/>
    </row>
    <row r="12" spans="1:17" ht="97.5" customHeight="1" thickBot="1" x14ac:dyDescent="0.3">
      <c r="A12" s="693" t="s">
        <v>241</v>
      </c>
      <c r="B12" s="694"/>
      <c r="C12" s="694"/>
      <c r="D12" s="695"/>
      <c r="E12" s="350"/>
      <c r="F12" s="350"/>
      <c r="G12" s="350"/>
      <c r="H12" s="179"/>
      <c r="I12" s="179"/>
      <c r="J12" s="179"/>
      <c r="K12" s="179"/>
      <c r="L12" s="179"/>
      <c r="M12" s="179"/>
      <c r="N12" s="179"/>
      <c r="O12" s="179"/>
      <c r="P12" s="179"/>
      <c r="Q12" s="179"/>
    </row>
    <row r="13" spans="1:17" ht="29.25" customHeight="1" thickBot="1" x14ac:dyDescent="0.3">
      <c r="A13" s="696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13" s="697" t="b">
        <f>IF(PÁLYÁZÓ!E20&lt;&gt;"","A pályázó vállalkozás három üzleti évre adta meg az adatokat, ezért a kapcsolódó vállalkozás esetén is három évre kérünk adatot, ha a vállalkozás működött ebben az időtartamban.",IF(PÁLYÁZÓ!E19&lt;&gt;"","A pályázó vállalkozás két üzleti évre adta meg az adatokat, ezért a kapcsolódó vállalkozás esetén is két évre kérünk adatot, ha a vállalkozás működött ebben az időtartamban.",IF(PÁLYÁZÓ!E18&lt;&gt;"","A pályázó vállalkozás egy üzleti évre adta meg az adatokat, ezért a kapcsolódó vállalkozás esetén is egy évre kérünk adatot, ha a vállalkozás működött ebben az időtartamban.")))</f>
        <v>0</v>
      </c>
      <c r="C13" s="697" t="b">
        <f>IF(PÁLYÁZÓ!F20&lt;&gt;"","A pályázó vállalkozás három üzleti évre adta meg az adatokat, ezért a kapcsolódó vállalkozás esetén is három évre kérünk adatot, ha a vállalkozás működött ebben az időtartamban.",IF(PÁLYÁZÓ!F19&lt;&gt;"","A pályázó vállalkozás két üzleti évre adta meg az adatokat, ezért a kapcsolódó vállalkozás esetén is két évre kérünk adatot, ha a vállalkozás működött ebben az időtartamban.",IF(PÁLYÁZÓ!F18&lt;&gt;"","A pályázó vállalkozás egy üzleti évre adta meg az adatokat, ezért a kapcsolódó vállalkozás esetén is egy évre kérünk adatot, ha a vállalkozás működött ebben az időtartamban.")))</f>
        <v>0</v>
      </c>
      <c r="D13" s="698" t="b">
        <f>IF(PÁLYÁZÓ!G20&lt;&gt;"","A pályázó vállalkozás három üzleti évre adta meg az adatokat, ezért a kapcsolódó vállalkozás esetén is három évre kérünk adatot, ha a vállalkozás működött ebben az időtartamban.",IF(PÁLYÁZÓ!G19&lt;&gt;"","A pályázó vállalkozás két üzleti évre adta meg az adatokat, ezért a kapcsolódó vállalkozás esetén is két évre kérünk adatot, ha a vállalkozás működött ebben az időtartamban.",IF(PÁLYÁZÓ!G18&lt;&gt;"","A pályázó vállalkozás egy üzleti évre adta meg az adatokat, ezért a kapcsolódó vállalkozás esetén is egy évre kérünk adatot, ha a vállalkozás működött ebben az időtartamban.")))</f>
        <v>0</v>
      </c>
      <c r="E13" s="350"/>
      <c r="F13" s="350"/>
      <c r="G13" s="350"/>
      <c r="H13" s="179"/>
      <c r="I13" s="179"/>
      <c r="J13" s="179"/>
      <c r="K13" s="179"/>
      <c r="L13" s="179"/>
      <c r="M13" s="179"/>
      <c r="N13" s="179"/>
      <c r="O13" s="179"/>
      <c r="P13" s="179"/>
      <c r="Q13" s="179"/>
    </row>
    <row r="14" spans="1:17" ht="15.75" thickBot="1" x14ac:dyDescent="0.3">
      <c r="A14" s="352"/>
      <c r="B14" s="229" t="s">
        <v>10</v>
      </c>
      <c r="C14" s="296" t="s">
        <v>11</v>
      </c>
      <c r="D14" s="297" t="s">
        <v>12</v>
      </c>
      <c r="E14" s="350"/>
      <c r="F14" s="350"/>
      <c r="G14" s="350"/>
      <c r="H14" s="179"/>
      <c r="I14" s="179"/>
      <c r="J14" s="179"/>
      <c r="K14" s="179"/>
      <c r="L14" s="179"/>
      <c r="M14" s="179"/>
      <c r="N14" s="179"/>
      <c r="O14" s="179"/>
      <c r="P14" s="179"/>
      <c r="Q14" s="179"/>
    </row>
    <row r="15" spans="1:17" x14ac:dyDescent="0.25">
      <c r="A15" s="226" t="s">
        <v>59</v>
      </c>
      <c r="B15" s="361"/>
      <c r="C15" s="362"/>
      <c r="D15" s="363"/>
      <c r="E15" s="350"/>
      <c r="F15" s="350"/>
      <c r="G15" s="350"/>
      <c r="H15" s="179"/>
      <c r="I15" s="179"/>
      <c r="J15" s="179"/>
      <c r="K15" s="179"/>
      <c r="L15" s="179"/>
      <c r="M15" s="179"/>
      <c r="N15" s="179"/>
      <c r="O15" s="179"/>
      <c r="P15" s="179"/>
      <c r="Q15" s="179"/>
    </row>
    <row r="16" spans="1:17" ht="15.75" thickBot="1" x14ac:dyDescent="0.3">
      <c r="A16" s="353" t="s">
        <v>13</v>
      </c>
      <c r="B16" s="364"/>
      <c r="C16" s="365"/>
      <c r="D16" s="366"/>
      <c r="E16" s="350"/>
      <c r="F16" s="350"/>
      <c r="G16" s="350"/>
      <c r="H16" s="179"/>
      <c r="I16" s="179"/>
      <c r="J16" s="179"/>
      <c r="K16" s="179"/>
      <c r="L16" s="179"/>
      <c r="M16" s="179"/>
      <c r="N16" s="179"/>
      <c r="O16" s="179"/>
      <c r="P16" s="179"/>
      <c r="Q16" s="179"/>
    </row>
    <row r="17" spans="1:57" ht="15.75" thickBot="1" x14ac:dyDescent="0.3">
      <c r="A17" s="354" t="s">
        <v>14</v>
      </c>
      <c r="B17" s="355" t="str">
        <f>IF(OR(B15="",B16=""),"",MAX(B15,B16))</f>
        <v/>
      </c>
      <c r="C17" s="356" t="str">
        <f>IF(OR(C15="",C16=""),"",MAX(C15,C16))</f>
        <v/>
      </c>
      <c r="D17" s="357" t="str">
        <f>IF(OR(D15="",D16=""),"",MAX(D15,D16))</f>
        <v/>
      </c>
      <c r="E17" s="350"/>
      <c r="F17" s="350"/>
      <c r="G17" s="350"/>
      <c r="H17" s="179"/>
      <c r="I17" s="179"/>
      <c r="J17" s="179"/>
      <c r="K17" s="179"/>
      <c r="L17" s="179"/>
      <c r="M17" s="179"/>
      <c r="N17" s="179"/>
      <c r="O17" s="179"/>
      <c r="P17" s="179"/>
      <c r="Q17" s="179"/>
    </row>
    <row r="18" spans="1:57" ht="15" customHeight="1" thickBot="1" x14ac:dyDescent="0.3">
      <c r="A18" s="242"/>
      <c r="B18" s="221"/>
      <c r="C18" s="179"/>
      <c r="D18" s="191"/>
      <c r="E18" s="350"/>
      <c r="F18" s="350"/>
      <c r="G18" s="350"/>
      <c r="H18" s="179"/>
      <c r="I18" s="179"/>
      <c r="J18" s="179"/>
      <c r="K18" s="179"/>
      <c r="L18" s="179"/>
      <c r="M18" s="179"/>
      <c r="N18" s="179"/>
      <c r="O18" s="179"/>
      <c r="P18" s="179"/>
      <c r="Q18" s="179"/>
    </row>
    <row r="19" spans="1:57" ht="353.25" customHeight="1" thickBot="1" x14ac:dyDescent="0.3">
      <c r="A19" s="669" t="s">
        <v>258</v>
      </c>
      <c r="B19" s="670"/>
      <c r="C19" s="670"/>
      <c r="D19" s="670"/>
      <c r="E19" s="670"/>
      <c r="F19" s="671"/>
      <c r="G19" s="350"/>
      <c r="H19" s="179"/>
      <c r="I19" s="179"/>
      <c r="J19" s="179"/>
      <c r="K19" s="179"/>
      <c r="L19" s="179"/>
      <c r="M19" s="179"/>
      <c r="N19" s="179"/>
      <c r="O19" s="179"/>
      <c r="P19" s="179"/>
      <c r="Q19" s="179"/>
    </row>
    <row r="20" spans="1:57" ht="20.100000000000001" customHeight="1" thickBot="1" x14ac:dyDescent="0.3">
      <c r="A20" s="617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20" s="618"/>
      <c r="C20" s="618"/>
      <c r="D20" s="618"/>
      <c r="E20" s="618"/>
      <c r="F20" s="619"/>
      <c r="G20" s="350"/>
      <c r="H20" s="179"/>
      <c r="I20" s="179"/>
      <c r="J20" s="179"/>
      <c r="K20" s="179"/>
      <c r="L20" s="179"/>
      <c r="M20" s="179"/>
      <c r="N20" s="179"/>
      <c r="O20" s="179"/>
      <c r="P20" s="179"/>
      <c r="Q20" s="179"/>
    </row>
    <row r="21" spans="1:57" ht="15" customHeight="1" thickBot="1" x14ac:dyDescent="0.3">
      <c r="A21" s="242"/>
      <c r="B21" s="221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</row>
    <row r="22" spans="1:57" ht="50.1" customHeight="1" thickBot="1" x14ac:dyDescent="0.3">
      <c r="A22" s="318"/>
      <c r="B22" s="229" t="s">
        <v>2</v>
      </c>
      <c r="C22" s="296" t="s">
        <v>3</v>
      </c>
      <c r="D22" s="230" t="s">
        <v>4</v>
      </c>
      <c r="E22" s="296" t="s">
        <v>5</v>
      </c>
      <c r="F22" s="297" t="s">
        <v>6</v>
      </c>
      <c r="G22" s="179"/>
      <c r="H22" s="179"/>
      <c r="I22" s="179"/>
      <c r="J22" s="179"/>
      <c r="K22" s="236"/>
      <c r="L22" s="179"/>
      <c r="M22" s="179"/>
      <c r="N22" s="179"/>
      <c r="O22" s="179"/>
      <c r="P22" s="179"/>
      <c r="Q22" s="179"/>
      <c r="AW22" s="342" t="s">
        <v>7</v>
      </c>
      <c r="AX22" s="342" t="s">
        <v>8</v>
      </c>
      <c r="AY22" s="342" t="s">
        <v>9</v>
      </c>
    </row>
    <row r="23" spans="1:57" ht="15" customHeight="1" x14ac:dyDescent="0.25">
      <c r="A23" s="226" t="s">
        <v>10</v>
      </c>
      <c r="B23" s="65"/>
      <c r="C23" s="64"/>
      <c r="D23" s="315"/>
      <c r="E23" s="316"/>
      <c r="F23" s="317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AW23" s="343" t="str">
        <f>IF(C23="","",VLOOKUP(C23,'MNB árfolyam'!A:B,2,0))</f>
        <v/>
      </c>
      <c r="AX23" s="105">
        <f>IFERROR(ROUND(E23/AW23,0),0)</f>
        <v>0</v>
      </c>
      <c r="AY23" s="105">
        <f>IFERROR(ROUND(F23/AW23,0),0)</f>
        <v>0</v>
      </c>
    </row>
    <row r="24" spans="1:57" ht="15" customHeight="1" x14ac:dyDescent="0.25">
      <c r="A24" s="227" t="s">
        <v>11</v>
      </c>
      <c r="B24" s="66"/>
      <c r="C24" s="1"/>
      <c r="D24" s="2"/>
      <c r="E24" s="3"/>
      <c r="F24" s="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AW24" s="343" t="str">
        <f>IF(C24="","",VLOOKUP(C24,'MNB árfolyam'!A:B,2,0))</f>
        <v/>
      </c>
      <c r="AX24" s="105">
        <f>IFERROR(ROUND(E24/AW24,0),0)</f>
        <v>0</v>
      </c>
      <c r="AY24" s="105">
        <f>IFERROR(ROUND(F24/AW24,0),0)</f>
        <v>0</v>
      </c>
    </row>
    <row r="25" spans="1:57" ht="15" customHeight="1" thickBot="1" x14ac:dyDescent="0.3">
      <c r="A25" s="228" t="s">
        <v>12</v>
      </c>
      <c r="B25" s="67"/>
      <c r="C25" s="7"/>
      <c r="D25" s="10"/>
      <c r="E25" s="11"/>
      <c r="F25" s="12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AW25" s="343" t="str">
        <f>IF(C25="","",VLOOKUP(C25,'MNB árfolyam'!A:B,2,0))</f>
        <v/>
      </c>
      <c r="AX25" s="105">
        <f>IFERROR(ROUND(E25/AW25,0),0)</f>
        <v>0</v>
      </c>
      <c r="AY25" s="105">
        <f>IFERROR(ROUND(F25/AW25,0),0)</f>
        <v>0</v>
      </c>
    </row>
    <row r="26" spans="1:57" ht="15" customHeight="1" x14ac:dyDescent="0.25">
      <c r="A26" s="242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</row>
    <row r="27" spans="1:57" s="341" customFormat="1" ht="20.100000000000001" customHeight="1" thickBot="1" x14ac:dyDescent="0.3">
      <c r="A27" s="543" t="str">
        <f>CONCATENATE("II. BLOKK: ",B8," ","KAPCSOLÓDÓ VÁLLALKOZÁSAI:")</f>
        <v>II. BLOKK:  KAPCSOLÓDÓ VÁLLALKOZÁSAI:</v>
      </c>
      <c r="B27" s="543"/>
      <c r="C27" s="543"/>
      <c r="D27" s="543"/>
      <c r="E27" s="543"/>
      <c r="F27" s="543"/>
      <c r="G27" s="543"/>
      <c r="H27" s="543"/>
      <c r="I27" s="543"/>
      <c r="J27" s="543"/>
      <c r="K27" s="543"/>
      <c r="L27" s="543"/>
      <c r="M27" s="543"/>
      <c r="N27" s="543"/>
      <c r="O27" s="543"/>
      <c r="P27" s="543"/>
      <c r="Q27" s="543"/>
      <c r="R27" s="358"/>
      <c r="U27" s="358"/>
      <c r="Y27" s="358"/>
      <c r="Z27" s="358"/>
    </row>
    <row r="28" spans="1:57" s="39" customFormat="1" ht="327.75" customHeight="1" thickBot="1" x14ac:dyDescent="0.3">
      <c r="A28" s="678" t="s">
        <v>259</v>
      </c>
      <c r="B28" s="679"/>
      <c r="C28" s="679"/>
      <c r="D28" s="679"/>
      <c r="E28" s="679"/>
      <c r="F28" s="679"/>
      <c r="G28" s="679"/>
      <c r="H28" s="680"/>
      <c r="I28" s="310"/>
      <c r="J28" s="310"/>
      <c r="K28" s="249"/>
      <c r="L28" s="249"/>
      <c r="M28" s="310"/>
      <c r="N28" s="249"/>
      <c r="O28" s="249"/>
      <c r="P28" s="249"/>
      <c r="Q28" s="310"/>
      <c r="R28" s="36"/>
      <c r="U28" s="36"/>
      <c r="Y28" s="36"/>
      <c r="Z28" s="36"/>
    </row>
    <row r="29" spans="1:57" s="39" customFormat="1" ht="20.100000000000001" customHeight="1" thickBot="1" x14ac:dyDescent="0.3">
      <c r="A29" s="681" t="str">
        <f>IF(PÁLYÁZÓ!D16&lt;&gt;"","A pályázó vállalkozás három üzleti évre adta meg az adatokat, ezért a partner vállalkozás kapcsolódó vállalkozása esetén is három évre kérünk adatot, ha a vállalkozás működött ebben az időtartamban.",IF(PÁLYÁZÓ!D15&lt;&gt;"","A pályázó vállalkozás két üzleti évre adta meg az adatokat, ezért a partner vállalkozás kapcsolódó vállalkozása esetén is két évre kérünk adatot, ha a vállalkozás működött ebben az időtartamban.",IF(PÁLYÁZÓ!D14&lt;&gt;"","A pályázó vállalkozás egy üzleti évre adta meg az adatokat, ezért a partner vállalkozás kapcsolódó vállalkozása H32esetén is egy évre kérünk adatot, ha a vállalkozás működött ebben az időtartamban.","")))</f>
        <v/>
      </c>
      <c r="B29" s="682"/>
      <c r="C29" s="682"/>
      <c r="D29" s="682"/>
      <c r="E29" s="682"/>
      <c r="F29" s="683"/>
      <c r="G29" s="40"/>
      <c r="H29" s="40"/>
      <c r="I29" s="310"/>
      <c r="J29" s="310"/>
      <c r="K29" s="249"/>
      <c r="L29" s="249"/>
      <c r="M29" s="310"/>
      <c r="N29" s="249"/>
      <c r="O29" s="249"/>
      <c r="P29" s="249"/>
      <c r="Q29" s="310"/>
      <c r="R29" s="36"/>
      <c r="U29" s="36"/>
      <c r="Y29" s="36"/>
      <c r="Z29" s="36"/>
    </row>
    <row r="30" spans="1:57" s="39" customFormat="1" ht="15" customHeight="1" thickBot="1" x14ac:dyDescent="0.3">
      <c r="A30" s="359"/>
      <c r="B30" s="359"/>
      <c r="C30" s="359"/>
      <c r="D30" s="359"/>
      <c r="E30" s="360">
        <f>SUM(E32:E56)</f>
        <v>0</v>
      </c>
      <c r="F30" s="359"/>
      <c r="G30" s="359"/>
      <c r="H30" s="359"/>
      <c r="I30" s="310"/>
      <c r="J30" s="360">
        <f>SUM(J32:J56)</f>
        <v>0</v>
      </c>
      <c r="K30" s="249"/>
      <c r="L30" s="249"/>
      <c r="M30" s="310"/>
      <c r="N30" s="249"/>
      <c r="O30" s="360">
        <f>SUM(O32:O56)</f>
        <v>0</v>
      </c>
      <c r="P30" s="249"/>
      <c r="Q30" s="310"/>
      <c r="R30" s="36"/>
      <c r="U30" s="36"/>
      <c r="Y30" s="36"/>
      <c r="Z30" s="36"/>
      <c r="AX30" s="344">
        <f>SUM(AX32:AX56)</f>
        <v>0</v>
      </c>
      <c r="AY30" s="344">
        <f t="shared" ref="AY30:BE30" si="0">SUM(AY32:AY56)</f>
        <v>0</v>
      </c>
      <c r="AZ30" s="345"/>
      <c r="BA30" s="344">
        <f t="shared" si="0"/>
        <v>0</v>
      </c>
      <c r="BB30" s="344">
        <f t="shared" si="0"/>
        <v>0</v>
      </c>
      <c r="BC30" s="345"/>
      <c r="BD30" s="344">
        <f t="shared" si="0"/>
        <v>0</v>
      </c>
      <c r="BE30" s="344">
        <f t="shared" si="0"/>
        <v>0</v>
      </c>
    </row>
    <row r="31" spans="1:57" s="39" customFormat="1" ht="65.099999999999994" customHeight="1" thickBot="1" x14ac:dyDescent="0.3">
      <c r="A31" s="314" t="str">
        <f>CONCATENATE(B8," ","Kapcsolódó vállalkozásának neve")</f>
        <v xml:space="preserve"> Kapcsolódó vállalkozásának neve</v>
      </c>
      <c r="B31" s="296" t="s">
        <v>20</v>
      </c>
      <c r="C31" s="230" t="s">
        <v>115</v>
      </c>
      <c r="D31" s="230" t="s">
        <v>114</v>
      </c>
      <c r="E31" s="230" t="s">
        <v>116</v>
      </c>
      <c r="F31" s="230" t="s">
        <v>128</v>
      </c>
      <c r="G31" s="230" t="s">
        <v>117</v>
      </c>
      <c r="H31" s="230" t="s">
        <v>118</v>
      </c>
      <c r="I31" s="230" t="s">
        <v>119</v>
      </c>
      <c r="J31" s="230" t="s">
        <v>120</v>
      </c>
      <c r="K31" s="230" t="s">
        <v>126</v>
      </c>
      <c r="L31" s="230" t="s">
        <v>121</v>
      </c>
      <c r="M31" s="230" t="s">
        <v>122</v>
      </c>
      <c r="N31" s="230" t="s">
        <v>123</v>
      </c>
      <c r="O31" s="230" t="s">
        <v>124</v>
      </c>
      <c r="P31" s="230" t="s">
        <v>125</v>
      </c>
      <c r="Q31" s="313" t="s">
        <v>127</v>
      </c>
      <c r="AW31" s="170" t="s">
        <v>34</v>
      </c>
      <c r="AX31" s="163" t="s">
        <v>22</v>
      </c>
      <c r="AY31" s="163" t="s">
        <v>23</v>
      </c>
      <c r="AZ31" s="170" t="s">
        <v>37</v>
      </c>
      <c r="BA31" s="163" t="s">
        <v>47</v>
      </c>
      <c r="BB31" s="163" t="s">
        <v>39</v>
      </c>
      <c r="BC31" s="170" t="s">
        <v>40</v>
      </c>
      <c r="BD31" s="163" t="s">
        <v>41</v>
      </c>
      <c r="BE31" s="163" t="s">
        <v>42</v>
      </c>
    </row>
    <row r="32" spans="1:57" s="39" customFormat="1" ht="15" customHeight="1" x14ac:dyDescent="0.25">
      <c r="A32" s="482"/>
      <c r="B32" s="96"/>
      <c r="C32" s="499"/>
      <c r="D32" s="411"/>
      <c r="E32" s="96"/>
      <c r="F32" s="484"/>
      <c r="G32" s="484"/>
      <c r="H32" s="499"/>
      <c r="I32" s="411"/>
      <c r="J32" s="96"/>
      <c r="K32" s="484"/>
      <c r="L32" s="484"/>
      <c r="M32" s="499"/>
      <c r="N32" s="411"/>
      <c r="O32" s="96"/>
      <c r="P32" s="484"/>
      <c r="Q32" s="485"/>
      <c r="AW32" s="171" t="str">
        <f>IF(D32="","",VLOOKUP(D32,'MNB árfolyam'!A:B,2,0))</f>
        <v/>
      </c>
      <c r="AX32" s="172" t="str">
        <f t="shared" ref="AX32:AX56" si="1">IF(ISBLANK(F32),"",ROUND(F32/AW32,0))</f>
        <v/>
      </c>
      <c r="AY32" s="172" t="str">
        <f t="shared" ref="AY32:AY56" si="2">IF(ISBLANK(G32),"",ROUND(G32/AW32,0))</f>
        <v/>
      </c>
      <c r="AZ32" s="171" t="str">
        <f>IF(I32="","",VLOOKUP(I32,'MNB árfolyam'!A:B,2,0))</f>
        <v/>
      </c>
      <c r="BA32" s="171" t="str">
        <f t="shared" ref="BA32:BA56" si="3">IF(ISBLANK(K32),"",ROUND(K32/AZ32,0))</f>
        <v/>
      </c>
      <c r="BB32" s="171" t="str">
        <f t="shared" ref="BB32:BB56" si="4">IF(ISBLANK(L32),"",ROUND(L32/AZ32,0))</f>
        <v/>
      </c>
      <c r="BC32" s="171" t="str">
        <f>IF(N32="","",VLOOKUP(N32,'MNB árfolyam'!A:B,2,0))</f>
        <v/>
      </c>
      <c r="BD32" s="171" t="str">
        <f t="shared" ref="BD32:BD56" si="5">IF(ISBLANK(P32),"",ROUND(P32/BC32,0))</f>
        <v/>
      </c>
      <c r="BE32" s="171" t="str">
        <f t="shared" ref="BE32:BE56" si="6">IF(ISBLANK(Q32),"",ROUND(Q32/BC32,0))</f>
        <v/>
      </c>
    </row>
    <row r="33" spans="1:57" s="39" customFormat="1" ht="15" customHeight="1" x14ac:dyDescent="0.25">
      <c r="A33" s="440"/>
      <c r="B33" s="478"/>
      <c r="C33" s="65"/>
      <c r="D33" s="64"/>
      <c r="E33" s="478"/>
      <c r="F33" s="441"/>
      <c r="G33" s="441"/>
      <c r="H33" s="65"/>
      <c r="I33" s="64"/>
      <c r="J33" s="478"/>
      <c r="K33" s="439"/>
      <c r="L33" s="439"/>
      <c r="M33" s="65"/>
      <c r="N33" s="64"/>
      <c r="O33" s="478"/>
      <c r="P33" s="439"/>
      <c r="Q33" s="486"/>
      <c r="AW33" s="171" t="str">
        <f>IF(D33="","",VLOOKUP(D33,'MNB árfolyam'!A:B,2,0))</f>
        <v/>
      </c>
      <c r="AX33" s="172" t="str">
        <f t="shared" si="1"/>
        <v/>
      </c>
      <c r="AY33" s="172" t="str">
        <f t="shared" si="2"/>
        <v/>
      </c>
      <c r="AZ33" s="171" t="str">
        <f>IF(I33="","",VLOOKUP(I33,'MNB árfolyam'!A:B,2,0))</f>
        <v/>
      </c>
      <c r="BA33" s="171" t="str">
        <f t="shared" si="3"/>
        <v/>
      </c>
      <c r="BB33" s="171" t="str">
        <f t="shared" si="4"/>
        <v/>
      </c>
      <c r="BC33" s="171" t="str">
        <f>IF(N33="","",VLOOKUP(N33,'MNB árfolyam'!A:B,2,0))</f>
        <v/>
      </c>
      <c r="BD33" s="171" t="str">
        <f t="shared" si="5"/>
        <v/>
      </c>
      <c r="BE33" s="171" t="str">
        <f t="shared" si="6"/>
        <v/>
      </c>
    </row>
    <row r="34" spans="1:57" s="39" customFormat="1" ht="15" customHeight="1" x14ac:dyDescent="0.25">
      <c r="A34" s="440"/>
      <c r="B34" s="478"/>
      <c r="C34" s="65"/>
      <c r="D34" s="64"/>
      <c r="E34" s="478"/>
      <c r="F34" s="441"/>
      <c r="G34" s="441"/>
      <c r="H34" s="65"/>
      <c r="I34" s="64"/>
      <c r="J34" s="478"/>
      <c r="K34" s="439"/>
      <c r="L34" s="439"/>
      <c r="M34" s="65"/>
      <c r="N34" s="64"/>
      <c r="O34" s="478"/>
      <c r="P34" s="439"/>
      <c r="Q34" s="486"/>
      <c r="AW34" s="171" t="str">
        <f>IF(D34="","",VLOOKUP(D34,'MNB árfolyam'!A:B,2,0))</f>
        <v/>
      </c>
      <c r="AX34" s="172" t="str">
        <f t="shared" si="1"/>
        <v/>
      </c>
      <c r="AY34" s="172" t="str">
        <f t="shared" si="2"/>
        <v/>
      </c>
      <c r="AZ34" s="171" t="str">
        <f>IF(I34="","",VLOOKUP(I34,'MNB árfolyam'!A:B,2,0))</f>
        <v/>
      </c>
      <c r="BA34" s="171" t="str">
        <f t="shared" si="3"/>
        <v/>
      </c>
      <c r="BB34" s="171" t="str">
        <f t="shared" si="4"/>
        <v/>
      </c>
      <c r="BC34" s="171" t="str">
        <f>IF(N34="","",VLOOKUP(N34,'MNB árfolyam'!A:B,2,0))</f>
        <v/>
      </c>
      <c r="BD34" s="171" t="str">
        <f t="shared" si="5"/>
        <v/>
      </c>
      <c r="BE34" s="171" t="str">
        <f t="shared" si="6"/>
        <v/>
      </c>
    </row>
    <row r="35" spans="1:57" s="39" customFormat="1" ht="15" customHeight="1" x14ac:dyDescent="0.25">
      <c r="A35" s="440"/>
      <c r="B35" s="478"/>
      <c r="C35" s="65"/>
      <c r="D35" s="64"/>
      <c r="E35" s="478"/>
      <c r="F35" s="441"/>
      <c r="G35" s="441"/>
      <c r="H35" s="65"/>
      <c r="I35" s="64"/>
      <c r="J35" s="478"/>
      <c r="K35" s="439"/>
      <c r="L35" s="439"/>
      <c r="M35" s="65"/>
      <c r="N35" s="64"/>
      <c r="O35" s="478"/>
      <c r="P35" s="439"/>
      <c r="Q35" s="486"/>
      <c r="AW35" s="171" t="str">
        <f>IF(D35="","",VLOOKUP(D35,'MNB árfolyam'!A:B,2,0))</f>
        <v/>
      </c>
      <c r="AX35" s="172" t="str">
        <f t="shared" si="1"/>
        <v/>
      </c>
      <c r="AY35" s="172" t="str">
        <f t="shared" si="2"/>
        <v/>
      </c>
      <c r="AZ35" s="171" t="str">
        <f>IF(I35="","",VLOOKUP(I35,'MNB árfolyam'!A:B,2,0))</f>
        <v/>
      </c>
      <c r="BA35" s="171" t="str">
        <f t="shared" si="3"/>
        <v/>
      </c>
      <c r="BB35" s="171" t="str">
        <f t="shared" si="4"/>
        <v/>
      </c>
      <c r="BC35" s="171" t="str">
        <f>IF(N35="","",VLOOKUP(N35,'MNB árfolyam'!A:B,2,0))</f>
        <v/>
      </c>
      <c r="BD35" s="171" t="str">
        <f t="shared" si="5"/>
        <v/>
      </c>
      <c r="BE35" s="171" t="str">
        <f t="shared" si="6"/>
        <v/>
      </c>
    </row>
    <row r="36" spans="1:57" s="39" customFormat="1" ht="15" customHeight="1" x14ac:dyDescent="0.25">
      <c r="A36" s="440"/>
      <c r="B36" s="478"/>
      <c r="C36" s="65"/>
      <c r="D36" s="64"/>
      <c r="E36" s="478"/>
      <c r="F36" s="441"/>
      <c r="G36" s="441"/>
      <c r="H36" s="65"/>
      <c r="I36" s="64"/>
      <c r="J36" s="478"/>
      <c r="K36" s="439"/>
      <c r="L36" s="439"/>
      <c r="M36" s="65"/>
      <c r="N36" s="64"/>
      <c r="O36" s="478"/>
      <c r="P36" s="439"/>
      <c r="Q36" s="486"/>
      <c r="AW36" s="171" t="str">
        <f>IF(D36="","",VLOOKUP(D36,'MNB árfolyam'!A:B,2,0))</f>
        <v/>
      </c>
      <c r="AX36" s="172" t="str">
        <f t="shared" si="1"/>
        <v/>
      </c>
      <c r="AY36" s="172" t="str">
        <f t="shared" si="2"/>
        <v/>
      </c>
      <c r="AZ36" s="171" t="str">
        <f>IF(I36="","",VLOOKUP(I36,'MNB árfolyam'!A:B,2,0))</f>
        <v/>
      </c>
      <c r="BA36" s="171" t="str">
        <f t="shared" si="3"/>
        <v/>
      </c>
      <c r="BB36" s="171" t="str">
        <f t="shared" si="4"/>
        <v/>
      </c>
      <c r="BC36" s="171" t="str">
        <f>IF(N36="","",VLOOKUP(N36,'MNB árfolyam'!A:B,2,0))</f>
        <v/>
      </c>
      <c r="BD36" s="171" t="str">
        <f t="shared" si="5"/>
        <v/>
      </c>
      <c r="BE36" s="171" t="str">
        <f t="shared" si="6"/>
        <v/>
      </c>
    </row>
    <row r="37" spans="1:57" s="39" customFormat="1" ht="15" customHeight="1" x14ac:dyDescent="0.25">
      <c r="A37" s="440"/>
      <c r="B37" s="478"/>
      <c r="C37" s="65"/>
      <c r="D37" s="64"/>
      <c r="E37" s="478"/>
      <c r="F37" s="441"/>
      <c r="G37" s="441"/>
      <c r="H37" s="65"/>
      <c r="I37" s="64"/>
      <c r="J37" s="478"/>
      <c r="K37" s="439"/>
      <c r="L37" s="439"/>
      <c r="M37" s="65"/>
      <c r="N37" s="64"/>
      <c r="O37" s="478"/>
      <c r="P37" s="439"/>
      <c r="Q37" s="486"/>
      <c r="AW37" s="171" t="str">
        <f>IF(D37="","",VLOOKUP(D37,'MNB árfolyam'!A:B,2,0))</f>
        <v/>
      </c>
      <c r="AX37" s="172" t="str">
        <f t="shared" si="1"/>
        <v/>
      </c>
      <c r="AY37" s="172" t="str">
        <f t="shared" si="2"/>
        <v/>
      </c>
      <c r="AZ37" s="171" t="str">
        <f>IF(I37="","",VLOOKUP(I37,'MNB árfolyam'!A:B,2,0))</f>
        <v/>
      </c>
      <c r="BA37" s="171" t="str">
        <f t="shared" si="3"/>
        <v/>
      </c>
      <c r="BB37" s="171" t="str">
        <f t="shared" si="4"/>
        <v/>
      </c>
      <c r="BC37" s="171" t="str">
        <f>IF(N37="","",VLOOKUP(N37,'MNB árfolyam'!A:B,2,0))</f>
        <v/>
      </c>
      <c r="BD37" s="171" t="str">
        <f t="shared" si="5"/>
        <v/>
      </c>
      <c r="BE37" s="171" t="str">
        <f t="shared" si="6"/>
        <v/>
      </c>
    </row>
    <row r="38" spans="1:57" s="39" customFormat="1" ht="15" customHeight="1" x14ac:dyDescent="0.25">
      <c r="A38" s="440"/>
      <c r="B38" s="478"/>
      <c r="C38" s="65"/>
      <c r="D38" s="64"/>
      <c r="E38" s="478"/>
      <c r="F38" s="441"/>
      <c r="G38" s="441"/>
      <c r="H38" s="65"/>
      <c r="I38" s="64"/>
      <c r="J38" s="478"/>
      <c r="K38" s="439"/>
      <c r="L38" s="439"/>
      <c r="M38" s="65"/>
      <c r="N38" s="64"/>
      <c r="O38" s="478"/>
      <c r="P38" s="439"/>
      <c r="Q38" s="486"/>
      <c r="AW38" s="171" t="str">
        <f>IF(D38="","",VLOOKUP(D38,'MNB árfolyam'!A:B,2,0))</f>
        <v/>
      </c>
      <c r="AX38" s="172" t="str">
        <f t="shared" si="1"/>
        <v/>
      </c>
      <c r="AY38" s="172" t="str">
        <f t="shared" si="2"/>
        <v/>
      </c>
      <c r="AZ38" s="171" t="str">
        <f>IF(I38="","",VLOOKUP(I38,'MNB árfolyam'!A:B,2,0))</f>
        <v/>
      </c>
      <c r="BA38" s="171" t="str">
        <f t="shared" si="3"/>
        <v/>
      </c>
      <c r="BB38" s="171" t="str">
        <f t="shared" si="4"/>
        <v/>
      </c>
      <c r="BC38" s="171" t="str">
        <f>IF(N38="","",VLOOKUP(N38,'MNB árfolyam'!A:B,2,0))</f>
        <v/>
      </c>
      <c r="BD38" s="171" t="str">
        <f t="shared" si="5"/>
        <v/>
      </c>
      <c r="BE38" s="171" t="str">
        <f t="shared" si="6"/>
        <v/>
      </c>
    </row>
    <row r="39" spans="1:57" s="39" customFormat="1" ht="15" customHeight="1" x14ac:dyDescent="0.25">
      <c r="A39" s="440"/>
      <c r="B39" s="478"/>
      <c r="C39" s="65"/>
      <c r="D39" s="64"/>
      <c r="E39" s="478"/>
      <c r="F39" s="441"/>
      <c r="G39" s="441"/>
      <c r="H39" s="65"/>
      <c r="I39" s="64"/>
      <c r="J39" s="478"/>
      <c r="K39" s="439"/>
      <c r="L39" s="439"/>
      <c r="M39" s="65"/>
      <c r="N39" s="64"/>
      <c r="O39" s="478"/>
      <c r="P39" s="439"/>
      <c r="Q39" s="486"/>
      <c r="AW39" s="171" t="str">
        <f>IF(D39="","",VLOOKUP(D39,'MNB árfolyam'!A:B,2,0))</f>
        <v/>
      </c>
      <c r="AX39" s="172" t="str">
        <f t="shared" si="1"/>
        <v/>
      </c>
      <c r="AY39" s="172" t="str">
        <f t="shared" si="2"/>
        <v/>
      </c>
      <c r="AZ39" s="171" t="str">
        <f>IF(I39="","",VLOOKUP(I39,'MNB árfolyam'!A:B,2,0))</f>
        <v/>
      </c>
      <c r="BA39" s="171" t="str">
        <f t="shared" si="3"/>
        <v/>
      </c>
      <c r="BB39" s="171" t="str">
        <f t="shared" si="4"/>
        <v/>
      </c>
      <c r="BC39" s="171" t="str">
        <f>IF(N39="","",VLOOKUP(N39,'MNB árfolyam'!A:B,2,0))</f>
        <v/>
      </c>
      <c r="BD39" s="171" t="str">
        <f t="shared" si="5"/>
        <v/>
      </c>
      <c r="BE39" s="171" t="str">
        <f t="shared" si="6"/>
        <v/>
      </c>
    </row>
    <row r="40" spans="1:57" s="39" customFormat="1" ht="15" customHeight="1" x14ac:dyDescent="0.25">
      <c r="A40" s="440"/>
      <c r="B40" s="478"/>
      <c r="C40" s="65"/>
      <c r="D40" s="64"/>
      <c r="E40" s="478"/>
      <c r="F40" s="441"/>
      <c r="G40" s="441"/>
      <c r="H40" s="65"/>
      <c r="I40" s="64"/>
      <c r="J40" s="478"/>
      <c r="K40" s="439"/>
      <c r="L40" s="439"/>
      <c r="M40" s="65"/>
      <c r="N40" s="64"/>
      <c r="O40" s="478"/>
      <c r="P40" s="439"/>
      <c r="Q40" s="486"/>
      <c r="AW40" s="171" t="str">
        <f>IF(D40="","",VLOOKUP(D40,'MNB árfolyam'!A:B,2,0))</f>
        <v/>
      </c>
      <c r="AX40" s="172" t="str">
        <f t="shared" si="1"/>
        <v/>
      </c>
      <c r="AY40" s="172" t="str">
        <f t="shared" si="2"/>
        <v/>
      </c>
      <c r="AZ40" s="171" t="str">
        <f>IF(I40="","",VLOOKUP(I40,'MNB árfolyam'!A:B,2,0))</f>
        <v/>
      </c>
      <c r="BA40" s="171" t="str">
        <f t="shared" si="3"/>
        <v/>
      </c>
      <c r="BB40" s="171" t="str">
        <f t="shared" si="4"/>
        <v/>
      </c>
      <c r="BC40" s="171" t="str">
        <f>IF(N40="","",VLOOKUP(N40,'MNB árfolyam'!A:B,2,0))</f>
        <v/>
      </c>
      <c r="BD40" s="171" t="str">
        <f t="shared" si="5"/>
        <v/>
      </c>
      <c r="BE40" s="171" t="str">
        <f t="shared" si="6"/>
        <v/>
      </c>
    </row>
    <row r="41" spans="1:57" s="39" customFormat="1" ht="15" customHeight="1" x14ac:dyDescent="0.25">
      <c r="A41" s="440"/>
      <c r="B41" s="478"/>
      <c r="C41" s="65"/>
      <c r="D41" s="64"/>
      <c r="E41" s="478"/>
      <c r="F41" s="441"/>
      <c r="G41" s="441"/>
      <c r="H41" s="65"/>
      <c r="I41" s="64"/>
      <c r="J41" s="478"/>
      <c r="K41" s="439"/>
      <c r="L41" s="439"/>
      <c r="M41" s="65"/>
      <c r="N41" s="64"/>
      <c r="O41" s="478"/>
      <c r="P41" s="439"/>
      <c r="Q41" s="486"/>
      <c r="AW41" s="171" t="str">
        <f>IF(D41="","",VLOOKUP(D41,'MNB árfolyam'!A:B,2,0))</f>
        <v/>
      </c>
      <c r="AX41" s="172" t="str">
        <f t="shared" si="1"/>
        <v/>
      </c>
      <c r="AY41" s="172" t="str">
        <f t="shared" si="2"/>
        <v/>
      </c>
      <c r="AZ41" s="171" t="str">
        <f>IF(I41="","",VLOOKUP(I41,'MNB árfolyam'!A:B,2,0))</f>
        <v/>
      </c>
      <c r="BA41" s="171" t="str">
        <f t="shared" si="3"/>
        <v/>
      </c>
      <c r="BB41" s="171" t="str">
        <f t="shared" si="4"/>
        <v/>
      </c>
      <c r="BC41" s="171" t="str">
        <f>IF(N41="","",VLOOKUP(N41,'MNB árfolyam'!A:B,2,0))</f>
        <v/>
      </c>
      <c r="BD41" s="171" t="str">
        <f t="shared" si="5"/>
        <v/>
      </c>
      <c r="BE41" s="171" t="str">
        <f t="shared" si="6"/>
        <v/>
      </c>
    </row>
    <row r="42" spans="1:57" s="39" customFormat="1" ht="15" customHeight="1" x14ac:dyDescent="0.25">
      <c r="A42" s="440"/>
      <c r="B42" s="478"/>
      <c r="C42" s="65"/>
      <c r="D42" s="64"/>
      <c r="E42" s="478"/>
      <c r="F42" s="441"/>
      <c r="G42" s="441"/>
      <c r="H42" s="65"/>
      <c r="I42" s="64"/>
      <c r="J42" s="478"/>
      <c r="K42" s="439"/>
      <c r="L42" s="439"/>
      <c r="M42" s="65"/>
      <c r="N42" s="64"/>
      <c r="O42" s="478"/>
      <c r="P42" s="439"/>
      <c r="Q42" s="486"/>
      <c r="AW42" s="171" t="str">
        <f>IF(D42="","",VLOOKUP(D42,'MNB árfolyam'!A:B,2,0))</f>
        <v/>
      </c>
      <c r="AX42" s="172" t="str">
        <f t="shared" si="1"/>
        <v/>
      </c>
      <c r="AY42" s="172" t="str">
        <f t="shared" si="2"/>
        <v/>
      </c>
      <c r="AZ42" s="171" t="str">
        <f>IF(I42="","",VLOOKUP(I42,'MNB árfolyam'!A:B,2,0))</f>
        <v/>
      </c>
      <c r="BA42" s="171" t="str">
        <f t="shared" si="3"/>
        <v/>
      </c>
      <c r="BB42" s="171" t="str">
        <f t="shared" si="4"/>
        <v/>
      </c>
      <c r="BC42" s="171" t="str">
        <f>IF(N42="","",VLOOKUP(N42,'MNB árfolyam'!A:B,2,0))</f>
        <v/>
      </c>
      <c r="BD42" s="171" t="str">
        <f t="shared" si="5"/>
        <v/>
      </c>
      <c r="BE42" s="171" t="str">
        <f t="shared" si="6"/>
        <v/>
      </c>
    </row>
    <row r="43" spans="1:57" s="39" customFormat="1" ht="15" customHeight="1" x14ac:dyDescent="0.25">
      <c r="A43" s="440"/>
      <c r="B43" s="478"/>
      <c r="C43" s="65"/>
      <c r="D43" s="64"/>
      <c r="E43" s="478"/>
      <c r="F43" s="441"/>
      <c r="G43" s="441"/>
      <c r="H43" s="65"/>
      <c r="I43" s="64"/>
      <c r="J43" s="478"/>
      <c r="K43" s="439"/>
      <c r="L43" s="439"/>
      <c r="M43" s="65"/>
      <c r="N43" s="64"/>
      <c r="O43" s="478"/>
      <c r="P43" s="439"/>
      <c r="Q43" s="486"/>
      <c r="AW43" s="171" t="str">
        <f>IF(D43="","",VLOOKUP(D43,'MNB árfolyam'!A:B,2,0))</f>
        <v/>
      </c>
      <c r="AX43" s="172" t="str">
        <f t="shared" si="1"/>
        <v/>
      </c>
      <c r="AY43" s="172" t="str">
        <f t="shared" si="2"/>
        <v/>
      </c>
      <c r="AZ43" s="171" t="str">
        <f>IF(I43="","",VLOOKUP(I43,'MNB árfolyam'!A:B,2,0))</f>
        <v/>
      </c>
      <c r="BA43" s="171" t="str">
        <f t="shared" si="3"/>
        <v/>
      </c>
      <c r="BB43" s="171" t="str">
        <f t="shared" si="4"/>
        <v/>
      </c>
      <c r="BC43" s="171" t="str">
        <f>IF(N43="","",VLOOKUP(N43,'MNB árfolyam'!A:B,2,0))</f>
        <v/>
      </c>
      <c r="BD43" s="171" t="str">
        <f t="shared" si="5"/>
        <v/>
      </c>
      <c r="BE43" s="171" t="str">
        <f t="shared" si="6"/>
        <v/>
      </c>
    </row>
    <row r="44" spans="1:57" s="39" customFormat="1" ht="15" customHeight="1" x14ac:dyDescent="0.25">
      <c r="A44" s="440"/>
      <c r="B44" s="478"/>
      <c r="C44" s="65"/>
      <c r="D44" s="64"/>
      <c r="E44" s="478"/>
      <c r="F44" s="441"/>
      <c r="G44" s="441"/>
      <c r="H44" s="65"/>
      <c r="I44" s="64"/>
      <c r="J44" s="478"/>
      <c r="K44" s="439"/>
      <c r="L44" s="439"/>
      <c r="M44" s="65"/>
      <c r="N44" s="64"/>
      <c r="O44" s="478"/>
      <c r="P44" s="439"/>
      <c r="Q44" s="486"/>
      <c r="AW44" s="171" t="str">
        <f>IF(D44="","",VLOOKUP(D44,'MNB árfolyam'!A:B,2,0))</f>
        <v/>
      </c>
      <c r="AX44" s="172" t="str">
        <f t="shared" si="1"/>
        <v/>
      </c>
      <c r="AY44" s="172" t="str">
        <f t="shared" si="2"/>
        <v/>
      </c>
      <c r="AZ44" s="171" t="str">
        <f>IF(I44="","",VLOOKUP(I44,'MNB árfolyam'!A:B,2,0))</f>
        <v/>
      </c>
      <c r="BA44" s="171" t="str">
        <f t="shared" si="3"/>
        <v/>
      </c>
      <c r="BB44" s="171" t="str">
        <f t="shared" si="4"/>
        <v/>
      </c>
      <c r="BC44" s="171" t="str">
        <f>IF(N44="","",VLOOKUP(N44,'MNB árfolyam'!A:B,2,0))</f>
        <v/>
      </c>
      <c r="BD44" s="171" t="str">
        <f t="shared" si="5"/>
        <v/>
      </c>
      <c r="BE44" s="171" t="str">
        <f t="shared" si="6"/>
        <v/>
      </c>
    </row>
    <row r="45" spans="1:57" s="39" customFormat="1" ht="15" customHeight="1" x14ac:dyDescent="0.25">
      <c r="A45" s="440"/>
      <c r="B45" s="478"/>
      <c r="C45" s="65"/>
      <c r="D45" s="64"/>
      <c r="E45" s="478"/>
      <c r="F45" s="441"/>
      <c r="G45" s="441"/>
      <c r="H45" s="65"/>
      <c r="I45" s="64"/>
      <c r="J45" s="478"/>
      <c r="K45" s="439"/>
      <c r="L45" s="439"/>
      <c r="M45" s="65"/>
      <c r="N45" s="64"/>
      <c r="O45" s="478"/>
      <c r="P45" s="439"/>
      <c r="Q45" s="486"/>
      <c r="AW45" s="171" t="str">
        <f>IF(D45="","",VLOOKUP(D45,'MNB árfolyam'!A:B,2,0))</f>
        <v/>
      </c>
      <c r="AX45" s="172" t="str">
        <f t="shared" si="1"/>
        <v/>
      </c>
      <c r="AY45" s="172" t="str">
        <f t="shared" si="2"/>
        <v/>
      </c>
      <c r="AZ45" s="171" t="str">
        <f>IF(I45="","",VLOOKUP(I45,'MNB árfolyam'!A:B,2,0))</f>
        <v/>
      </c>
      <c r="BA45" s="171" t="str">
        <f t="shared" si="3"/>
        <v/>
      </c>
      <c r="BB45" s="171" t="str">
        <f t="shared" si="4"/>
        <v/>
      </c>
      <c r="BC45" s="171" t="str">
        <f>IF(N45="","",VLOOKUP(N45,'MNB árfolyam'!A:B,2,0))</f>
        <v/>
      </c>
      <c r="BD45" s="171" t="str">
        <f t="shared" si="5"/>
        <v/>
      </c>
      <c r="BE45" s="171" t="str">
        <f t="shared" si="6"/>
        <v/>
      </c>
    </row>
    <row r="46" spans="1:57" s="39" customFormat="1" ht="15" customHeight="1" x14ac:dyDescent="0.25">
      <c r="A46" s="440"/>
      <c r="B46" s="478"/>
      <c r="C46" s="65"/>
      <c r="D46" s="64"/>
      <c r="E46" s="478"/>
      <c r="F46" s="441"/>
      <c r="G46" s="441"/>
      <c r="H46" s="65"/>
      <c r="I46" s="64"/>
      <c r="J46" s="478"/>
      <c r="K46" s="439"/>
      <c r="L46" s="439"/>
      <c r="M46" s="65"/>
      <c r="N46" s="64"/>
      <c r="O46" s="478"/>
      <c r="P46" s="439"/>
      <c r="Q46" s="486"/>
      <c r="AW46" s="171" t="str">
        <f>IF(D46="","",VLOOKUP(D46,'MNB árfolyam'!A:B,2,0))</f>
        <v/>
      </c>
      <c r="AX46" s="172" t="str">
        <f t="shared" si="1"/>
        <v/>
      </c>
      <c r="AY46" s="172" t="str">
        <f t="shared" si="2"/>
        <v/>
      </c>
      <c r="AZ46" s="171" t="str">
        <f>IF(I46="","",VLOOKUP(I46,'MNB árfolyam'!A:B,2,0))</f>
        <v/>
      </c>
      <c r="BA46" s="171" t="str">
        <f t="shared" si="3"/>
        <v/>
      </c>
      <c r="BB46" s="171" t="str">
        <f t="shared" si="4"/>
        <v/>
      </c>
      <c r="BC46" s="171" t="str">
        <f>IF(N46="","",VLOOKUP(N46,'MNB árfolyam'!A:B,2,0))</f>
        <v/>
      </c>
      <c r="BD46" s="171" t="str">
        <f t="shared" si="5"/>
        <v/>
      </c>
      <c r="BE46" s="171" t="str">
        <f t="shared" si="6"/>
        <v/>
      </c>
    </row>
    <row r="47" spans="1:57" s="39" customFormat="1" ht="15" customHeight="1" x14ac:dyDescent="0.25">
      <c r="A47" s="440"/>
      <c r="B47" s="478"/>
      <c r="C47" s="65"/>
      <c r="D47" s="64"/>
      <c r="E47" s="478"/>
      <c r="F47" s="441"/>
      <c r="G47" s="441"/>
      <c r="H47" s="65"/>
      <c r="I47" s="64"/>
      <c r="J47" s="478"/>
      <c r="K47" s="439"/>
      <c r="L47" s="439"/>
      <c r="M47" s="65"/>
      <c r="N47" s="64"/>
      <c r="O47" s="478"/>
      <c r="P47" s="439"/>
      <c r="Q47" s="486"/>
      <c r="AW47" s="171" t="str">
        <f>IF(D47="","",VLOOKUP(D47,'MNB árfolyam'!A:B,2,0))</f>
        <v/>
      </c>
      <c r="AX47" s="172" t="str">
        <f t="shared" si="1"/>
        <v/>
      </c>
      <c r="AY47" s="172" t="str">
        <f t="shared" si="2"/>
        <v/>
      </c>
      <c r="AZ47" s="171" t="str">
        <f>IF(I47="","",VLOOKUP(I47,'MNB árfolyam'!A:B,2,0))</f>
        <v/>
      </c>
      <c r="BA47" s="171" t="str">
        <f t="shared" si="3"/>
        <v/>
      </c>
      <c r="BB47" s="171" t="str">
        <f t="shared" si="4"/>
        <v/>
      </c>
      <c r="BC47" s="171" t="str">
        <f>IF(N47="","",VLOOKUP(N47,'MNB árfolyam'!A:B,2,0))</f>
        <v/>
      </c>
      <c r="BD47" s="171" t="str">
        <f t="shared" si="5"/>
        <v/>
      </c>
      <c r="BE47" s="171" t="str">
        <f t="shared" si="6"/>
        <v/>
      </c>
    </row>
    <row r="48" spans="1:57" s="39" customFormat="1" ht="15" customHeight="1" x14ac:dyDescent="0.25">
      <c r="A48" s="440"/>
      <c r="B48" s="478"/>
      <c r="C48" s="65"/>
      <c r="D48" s="64"/>
      <c r="E48" s="478"/>
      <c r="F48" s="441"/>
      <c r="G48" s="441"/>
      <c r="H48" s="65"/>
      <c r="I48" s="64"/>
      <c r="J48" s="478"/>
      <c r="K48" s="439"/>
      <c r="L48" s="439"/>
      <c r="M48" s="65"/>
      <c r="N48" s="64"/>
      <c r="O48" s="478"/>
      <c r="P48" s="439"/>
      <c r="Q48" s="486"/>
      <c r="AW48" s="171" t="str">
        <f>IF(D48="","",VLOOKUP(D48,'MNB árfolyam'!A:B,2,0))</f>
        <v/>
      </c>
      <c r="AX48" s="172" t="str">
        <f t="shared" si="1"/>
        <v/>
      </c>
      <c r="AY48" s="172" t="str">
        <f t="shared" si="2"/>
        <v/>
      </c>
      <c r="AZ48" s="171" t="str">
        <f>IF(I48="","",VLOOKUP(I48,'MNB árfolyam'!A:B,2,0))</f>
        <v/>
      </c>
      <c r="BA48" s="171" t="str">
        <f t="shared" si="3"/>
        <v/>
      </c>
      <c r="BB48" s="171" t="str">
        <f t="shared" si="4"/>
        <v/>
      </c>
      <c r="BC48" s="171" t="str">
        <f>IF(N48="","",VLOOKUP(N48,'MNB árfolyam'!A:B,2,0))</f>
        <v/>
      </c>
      <c r="BD48" s="171" t="str">
        <f t="shared" si="5"/>
        <v/>
      </c>
      <c r="BE48" s="171" t="str">
        <f t="shared" si="6"/>
        <v/>
      </c>
    </row>
    <row r="49" spans="1:57" s="39" customFormat="1" ht="15" customHeight="1" x14ac:dyDescent="0.25">
      <c r="A49" s="440"/>
      <c r="B49" s="478"/>
      <c r="C49" s="65"/>
      <c r="D49" s="64"/>
      <c r="E49" s="478"/>
      <c r="F49" s="441"/>
      <c r="G49" s="441"/>
      <c r="H49" s="65"/>
      <c r="I49" s="64"/>
      <c r="J49" s="478"/>
      <c r="K49" s="439"/>
      <c r="L49" s="439"/>
      <c r="M49" s="65"/>
      <c r="N49" s="64"/>
      <c r="O49" s="478"/>
      <c r="P49" s="439"/>
      <c r="Q49" s="486"/>
      <c r="AW49" s="171" t="str">
        <f>IF(D49="","",VLOOKUP(D49,'MNB árfolyam'!A:B,2,0))</f>
        <v/>
      </c>
      <c r="AX49" s="172" t="str">
        <f t="shared" si="1"/>
        <v/>
      </c>
      <c r="AY49" s="172" t="str">
        <f t="shared" si="2"/>
        <v/>
      </c>
      <c r="AZ49" s="171" t="str">
        <f>IF(I49="","",VLOOKUP(I49,'MNB árfolyam'!A:B,2,0))</f>
        <v/>
      </c>
      <c r="BA49" s="171" t="str">
        <f t="shared" si="3"/>
        <v/>
      </c>
      <c r="BB49" s="171" t="str">
        <f t="shared" si="4"/>
        <v/>
      </c>
      <c r="BC49" s="171" t="str">
        <f>IF(N49="","",VLOOKUP(N49,'MNB árfolyam'!A:B,2,0))</f>
        <v/>
      </c>
      <c r="BD49" s="171" t="str">
        <f t="shared" si="5"/>
        <v/>
      </c>
      <c r="BE49" s="171" t="str">
        <f t="shared" si="6"/>
        <v/>
      </c>
    </row>
    <row r="50" spans="1:57" s="39" customFormat="1" ht="15" customHeight="1" x14ac:dyDescent="0.25">
      <c r="A50" s="440"/>
      <c r="B50" s="478"/>
      <c r="C50" s="65"/>
      <c r="D50" s="64"/>
      <c r="E50" s="478"/>
      <c r="F50" s="441"/>
      <c r="G50" s="441"/>
      <c r="H50" s="65"/>
      <c r="I50" s="64"/>
      <c r="J50" s="478"/>
      <c r="K50" s="439"/>
      <c r="L50" s="439"/>
      <c r="M50" s="65"/>
      <c r="N50" s="64"/>
      <c r="O50" s="478"/>
      <c r="P50" s="439"/>
      <c r="Q50" s="486"/>
      <c r="AW50" s="171" t="str">
        <f>IF(D50="","",VLOOKUP(D50,'MNB árfolyam'!A:B,2,0))</f>
        <v/>
      </c>
      <c r="AX50" s="172" t="str">
        <f t="shared" si="1"/>
        <v/>
      </c>
      <c r="AY50" s="172" t="str">
        <f t="shared" si="2"/>
        <v/>
      </c>
      <c r="AZ50" s="171" t="str">
        <f>IF(I50="","",VLOOKUP(I50,'MNB árfolyam'!A:B,2,0))</f>
        <v/>
      </c>
      <c r="BA50" s="171" t="str">
        <f t="shared" si="3"/>
        <v/>
      </c>
      <c r="BB50" s="171" t="str">
        <f t="shared" si="4"/>
        <v/>
      </c>
      <c r="BC50" s="171" t="str">
        <f>IF(N50="","",VLOOKUP(N50,'MNB árfolyam'!A:B,2,0))</f>
        <v/>
      </c>
      <c r="BD50" s="171" t="str">
        <f t="shared" si="5"/>
        <v/>
      </c>
      <c r="BE50" s="171" t="str">
        <f t="shared" si="6"/>
        <v/>
      </c>
    </row>
    <row r="51" spans="1:57" s="39" customFormat="1" ht="15" customHeight="1" x14ac:dyDescent="0.25">
      <c r="A51" s="440"/>
      <c r="B51" s="478"/>
      <c r="C51" s="65"/>
      <c r="D51" s="64"/>
      <c r="E51" s="478"/>
      <c r="F51" s="441"/>
      <c r="G51" s="441"/>
      <c r="H51" s="65"/>
      <c r="I51" s="64"/>
      <c r="J51" s="478"/>
      <c r="K51" s="439"/>
      <c r="L51" s="439"/>
      <c r="M51" s="65"/>
      <c r="N51" s="64"/>
      <c r="O51" s="478"/>
      <c r="P51" s="439"/>
      <c r="Q51" s="486"/>
      <c r="AW51" s="171" t="str">
        <f>IF(D51="","",VLOOKUP(D51,'MNB árfolyam'!A:B,2,0))</f>
        <v/>
      </c>
      <c r="AX51" s="172" t="str">
        <f t="shared" si="1"/>
        <v/>
      </c>
      <c r="AY51" s="172" t="str">
        <f t="shared" si="2"/>
        <v/>
      </c>
      <c r="AZ51" s="171" t="str">
        <f>IF(I51="","",VLOOKUP(I51,'MNB árfolyam'!A:B,2,0))</f>
        <v/>
      </c>
      <c r="BA51" s="171" t="str">
        <f t="shared" si="3"/>
        <v/>
      </c>
      <c r="BB51" s="171" t="str">
        <f t="shared" si="4"/>
        <v/>
      </c>
      <c r="BC51" s="171" t="str">
        <f>IF(N51="","",VLOOKUP(N51,'MNB árfolyam'!A:B,2,0))</f>
        <v/>
      </c>
      <c r="BD51" s="171" t="str">
        <f t="shared" si="5"/>
        <v/>
      </c>
      <c r="BE51" s="171" t="str">
        <f t="shared" si="6"/>
        <v/>
      </c>
    </row>
    <row r="52" spans="1:57" s="39" customFormat="1" ht="15" customHeight="1" x14ac:dyDescent="0.25">
      <c r="A52" s="440"/>
      <c r="B52" s="478"/>
      <c r="C52" s="65"/>
      <c r="D52" s="64"/>
      <c r="E52" s="478"/>
      <c r="F52" s="441"/>
      <c r="G52" s="441"/>
      <c r="H52" s="65"/>
      <c r="I52" s="64"/>
      <c r="J52" s="478"/>
      <c r="K52" s="439"/>
      <c r="L52" s="439"/>
      <c r="M52" s="65"/>
      <c r="N52" s="64"/>
      <c r="O52" s="478"/>
      <c r="P52" s="439"/>
      <c r="Q52" s="486"/>
      <c r="AW52" s="171" t="str">
        <f>IF(D52="","",VLOOKUP(D52,'MNB árfolyam'!A:B,2,0))</f>
        <v/>
      </c>
      <c r="AX52" s="172" t="str">
        <f t="shared" si="1"/>
        <v/>
      </c>
      <c r="AY52" s="172" t="str">
        <f t="shared" si="2"/>
        <v/>
      </c>
      <c r="AZ52" s="171" t="str">
        <f>IF(I52="","",VLOOKUP(I52,'MNB árfolyam'!A:B,2,0))</f>
        <v/>
      </c>
      <c r="BA52" s="171" t="str">
        <f t="shared" si="3"/>
        <v/>
      </c>
      <c r="BB52" s="171" t="str">
        <f t="shared" si="4"/>
        <v/>
      </c>
      <c r="BC52" s="171" t="str">
        <f>IF(N52="","",VLOOKUP(N52,'MNB árfolyam'!A:B,2,0))</f>
        <v/>
      </c>
      <c r="BD52" s="171" t="str">
        <f t="shared" si="5"/>
        <v/>
      </c>
      <c r="BE52" s="171" t="str">
        <f t="shared" si="6"/>
        <v/>
      </c>
    </row>
    <row r="53" spans="1:57" s="39" customFormat="1" ht="15" customHeight="1" x14ac:dyDescent="0.25">
      <c r="A53" s="440"/>
      <c r="B53" s="478"/>
      <c r="C53" s="65"/>
      <c r="D53" s="64"/>
      <c r="E53" s="478"/>
      <c r="F53" s="441"/>
      <c r="G53" s="441"/>
      <c r="H53" s="65"/>
      <c r="I53" s="64"/>
      <c r="J53" s="478"/>
      <c r="K53" s="439"/>
      <c r="L53" s="439"/>
      <c r="M53" s="65"/>
      <c r="N53" s="64"/>
      <c r="O53" s="478"/>
      <c r="P53" s="439"/>
      <c r="Q53" s="486"/>
      <c r="AW53" s="171" t="str">
        <f>IF(D53="","",VLOOKUP(D53,'MNB árfolyam'!A:B,2,0))</f>
        <v/>
      </c>
      <c r="AX53" s="172" t="str">
        <f t="shared" si="1"/>
        <v/>
      </c>
      <c r="AY53" s="172" t="str">
        <f t="shared" si="2"/>
        <v/>
      </c>
      <c r="AZ53" s="171" t="str">
        <f>IF(I53="","",VLOOKUP(I53,'MNB árfolyam'!A:B,2,0))</f>
        <v/>
      </c>
      <c r="BA53" s="171" t="str">
        <f t="shared" si="3"/>
        <v/>
      </c>
      <c r="BB53" s="171" t="str">
        <f t="shared" si="4"/>
        <v/>
      </c>
      <c r="BC53" s="171" t="str">
        <f>IF(N53="","",VLOOKUP(N53,'MNB árfolyam'!A:B,2,0))</f>
        <v/>
      </c>
      <c r="BD53" s="171" t="str">
        <f t="shared" si="5"/>
        <v/>
      </c>
      <c r="BE53" s="171" t="str">
        <f t="shared" si="6"/>
        <v/>
      </c>
    </row>
    <row r="54" spans="1:57" s="39" customFormat="1" ht="15" customHeight="1" x14ac:dyDescent="0.25">
      <c r="A54" s="440"/>
      <c r="B54" s="478"/>
      <c r="C54" s="65"/>
      <c r="D54" s="64"/>
      <c r="E54" s="478"/>
      <c r="F54" s="441"/>
      <c r="G54" s="441"/>
      <c r="H54" s="65"/>
      <c r="I54" s="64"/>
      <c r="J54" s="478"/>
      <c r="K54" s="439"/>
      <c r="L54" s="439"/>
      <c r="M54" s="65"/>
      <c r="N54" s="64"/>
      <c r="O54" s="478"/>
      <c r="P54" s="439"/>
      <c r="Q54" s="486"/>
      <c r="AW54" s="171" t="str">
        <f>IF(D54="","",VLOOKUP(D54,'MNB árfolyam'!A:B,2,0))</f>
        <v/>
      </c>
      <c r="AX54" s="172" t="str">
        <f t="shared" si="1"/>
        <v/>
      </c>
      <c r="AY54" s="172" t="str">
        <f t="shared" si="2"/>
        <v/>
      </c>
      <c r="AZ54" s="171" t="str">
        <f>IF(I54="","",VLOOKUP(I54,'MNB árfolyam'!A:B,2,0))</f>
        <v/>
      </c>
      <c r="BA54" s="171" t="str">
        <f t="shared" si="3"/>
        <v/>
      </c>
      <c r="BB54" s="171" t="str">
        <f t="shared" si="4"/>
        <v/>
      </c>
      <c r="BC54" s="171" t="str">
        <f>IF(N54="","",VLOOKUP(N54,'MNB árfolyam'!A:B,2,0))</f>
        <v/>
      </c>
      <c r="BD54" s="171" t="str">
        <f t="shared" si="5"/>
        <v/>
      </c>
      <c r="BE54" s="171" t="str">
        <f t="shared" si="6"/>
        <v/>
      </c>
    </row>
    <row r="55" spans="1:57" s="39" customFormat="1" ht="15" customHeight="1" x14ac:dyDescent="0.25">
      <c r="A55" s="440"/>
      <c r="B55" s="478"/>
      <c r="C55" s="65"/>
      <c r="D55" s="64"/>
      <c r="E55" s="478"/>
      <c r="F55" s="441"/>
      <c r="G55" s="441"/>
      <c r="H55" s="65"/>
      <c r="I55" s="64"/>
      <c r="J55" s="478"/>
      <c r="K55" s="439"/>
      <c r="L55" s="439"/>
      <c r="M55" s="65"/>
      <c r="N55" s="64"/>
      <c r="O55" s="478"/>
      <c r="P55" s="439"/>
      <c r="Q55" s="486"/>
      <c r="AW55" s="171" t="str">
        <f>IF(D55="","",VLOOKUP(D55,'MNB árfolyam'!A:B,2,0))</f>
        <v/>
      </c>
      <c r="AX55" s="172" t="str">
        <f t="shared" si="1"/>
        <v/>
      </c>
      <c r="AY55" s="172" t="str">
        <f t="shared" si="2"/>
        <v/>
      </c>
      <c r="AZ55" s="171" t="str">
        <f>IF(I55="","",VLOOKUP(I55,'MNB árfolyam'!A:B,2,0))</f>
        <v/>
      </c>
      <c r="BA55" s="171" t="str">
        <f t="shared" si="3"/>
        <v/>
      </c>
      <c r="BB55" s="171" t="str">
        <f t="shared" si="4"/>
        <v/>
      </c>
      <c r="BC55" s="171" t="str">
        <f>IF(N55="","",VLOOKUP(N55,'MNB árfolyam'!A:B,2,0))</f>
        <v/>
      </c>
      <c r="BD55" s="171" t="str">
        <f t="shared" si="5"/>
        <v/>
      </c>
      <c r="BE55" s="171" t="str">
        <f t="shared" si="6"/>
        <v/>
      </c>
    </row>
    <row r="56" spans="1:57" s="39" customFormat="1" ht="15" customHeight="1" thickBot="1" x14ac:dyDescent="0.3">
      <c r="A56" s="442"/>
      <c r="B56" s="94"/>
      <c r="C56" s="500"/>
      <c r="D56" s="417"/>
      <c r="E56" s="94"/>
      <c r="F56" s="443"/>
      <c r="G56" s="443"/>
      <c r="H56" s="500"/>
      <c r="I56" s="417"/>
      <c r="J56" s="94"/>
      <c r="K56" s="488"/>
      <c r="L56" s="488"/>
      <c r="M56" s="500"/>
      <c r="N56" s="417"/>
      <c r="O56" s="94"/>
      <c r="P56" s="488"/>
      <c r="Q56" s="489"/>
      <c r="AW56" s="171" t="str">
        <f>IF(D56="","",VLOOKUP(D56,'MNB árfolyam'!A:B,2,0))</f>
        <v/>
      </c>
      <c r="AX56" s="172" t="str">
        <f t="shared" si="1"/>
        <v/>
      </c>
      <c r="AY56" s="172" t="str">
        <f t="shared" si="2"/>
        <v/>
      </c>
      <c r="AZ56" s="171" t="str">
        <f>IF(I56="","",VLOOKUP(I56,'MNB árfolyam'!A:B,2,0))</f>
        <v/>
      </c>
      <c r="BA56" s="171" t="str">
        <f t="shared" si="3"/>
        <v/>
      </c>
      <c r="BB56" s="171" t="str">
        <f t="shared" si="4"/>
        <v/>
      </c>
      <c r="BC56" s="171" t="str">
        <f>IF(N56="","",VLOOKUP(N56,'MNB árfolyam'!A:B,2,0))</f>
        <v/>
      </c>
      <c r="BD56" s="171" t="str">
        <f t="shared" si="5"/>
        <v/>
      </c>
      <c r="BE56" s="171" t="str">
        <f t="shared" si="6"/>
        <v/>
      </c>
    </row>
    <row r="57" spans="1:57" ht="15" customHeight="1" x14ac:dyDescent="0.25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</row>
    <row r="58" spans="1:57" ht="15" hidden="1" customHeight="1" x14ac:dyDescent="0.25"/>
    <row r="59" spans="1:57" ht="15" hidden="1" customHeight="1" x14ac:dyDescent="0.25"/>
    <row r="60" spans="1:57" ht="15" hidden="1" customHeight="1" x14ac:dyDescent="0.25"/>
    <row r="61" spans="1:57" ht="15" hidden="1" customHeight="1" x14ac:dyDescent="0.25"/>
  </sheetData>
  <sheetProtection algorithmName="SHA-512" hashValue="wmSZiuj6mFrIoM+kRPf4lf9Fz6Vjp37RBPDyELoRghK5dcQzXJLa7XsVGXJ8j3BrrfsRnGyDCYQv//Oeoy1GEw==" saltValue="CaXr0rongfeSixjwn1zr7w==" spinCount="100000" sheet="1" formatColumns="0" formatRows="0"/>
  <mergeCells count="10">
    <mergeCell ref="A11:Q11"/>
    <mergeCell ref="A7:Q7"/>
    <mergeCell ref="A1:D1"/>
    <mergeCell ref="A29:F29"/>
    <mergeCell ref="A20:F20"/>
    <mergeCell ref="A19:F19"/>
    <mergeCell ref="A12:D12"/>
    <mergeCell ref="A13:D13"/>
    <mergeCell ref="A27:Q27"/>
    <mergeCell ref="A28:H28"/>
  </mergeCells>
  <dataValidations count="9">
    <dataValidation type="whole" allowBlank="1" showInputMessage="1" showErrorMessage="1" errorTitle="Figyelmeztetés" error="Kérjük az adatokat forintban tüntesse fel, ügyeljen a szóközök nélküli kitöltésre!" sqref="K32:L56" xr:uid="{2E7EA62E-ED6C-467C-95A6-F574DF759896}">
      <formula1>0</formula1>
      <formula2>9.99999999999999E+41</formula2>
    </dataValidation>
    <dataValidation type="whole" allowBlank="1" showInputMessage="1" showErrorMessage="1" errorTitle="Figyelmeztetés" error="Kérjük az adatokat forintban tüntesse fel, ügyeljen a szóközök nélküli kitöltésre!" sqref="F32:G56" xr:uid="{B07A66D4-E7AD-4DD3-9123-DCEE75B6513D}">
      <formula1>0</formula1>
      <formula2>9.99999999999999E+43</formula2>
    </dataValidation>
    <dataValidation type="whole" allowBlank="1" showInputMessage="1" showErrorMessage="1" errorTitle="Figyelmeztetés" error="Kérjük az adatokat forintban tüntesse fel, ügyeljen a szóközök nélküli kitöltésre!" sqref="E23:F25 P32:Q56" xr:uid="{14F7A22C-A15F-4338-970F-03799009D78B}">
      <formula1>0</formula1>
      <formula2>9.99999999999999E+32</formula2>
    </dataValidation>
    <dataValidation type="date" allowBlank="1" showInputMessage="1" showErrorMessage="1" errorTitle="Figyelmeztetés" error="Kérjük, dátum formátumot használjon: éééé.hh.nn." sqref="C32:D56 H32:I56 M32:N56 B23:C25" xr:uid="{9C9EEFF8-B9A0-43F3-80ED-301FE90F8D24}">
      <formula1>36526</formula1>
      <formula2>54789</formula2>
    </dataValidation>
    <dataValidation type="date" allowBlank="1" showInputMessage="1" showErrorMessage="1" sqref="B26:C26" xr:uid="{2E1B574B-674E-426B-9226-E3B4D2AC3932}">
      <formula1>43831</formula1>
      <formula2>46022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B15:D16" xr:uid="{3105E101-D42C-408E-B952-A2C4B8B1C6E7}">
      <formula1>0</formula1>
      <formula2>0.5</formula2>
    </dataValidation>
    <dataValidation type="decimal" allowBlank="1" showInputMessage="1" showErrorMessage="1" errorTitle="Figyelmeztetés" error="Kérjük a létszámadatot szám formátumban adja meg, például 2,54." sqref="D23:D25" xr:uid="{76FB28B3-0011-44E8-BD3C-A583E66F6CFE}">
      <formula1>0</formula1>
      <formula2>9.99999999999999E+22</formula2>
    </dataValidation>
    <dataValidation type="decimal" allowBlank="1" showInputMessage="1" showErrorMessage="1" errorTitle="Figyelmeztetés" error="Kérjük a létszámadatot szám formátumban adja meg, például 2,54." sqref="E32:E56 J32:J56" xr:uid="{8E3418B2-9FE9-405C-A572-35ACA8A2063C}">
      <formula1>0</formula1>
      <formula2>9.99999999999999E+24</formula2>
    </dataValidation>
    <dataValidation type="decimal" allowBlank="1" showInputMessage="1" showErrorMessage="1" errorTitle="Figyelmeztetés" error="Kérjük a létszámadatot szám formátumban adja meg, például 2,54." sqref="O32:O56" xr:uid="{029D54B4-6E0A-46DB-96F1-7A5A044F432E}">
      <formula1>0</formula1>
      <formula2>9.99999999999999E+27</formula2>
    </dataValidation>
  </dataValidations>
  <hyperlinks>
    <hyperlink ref="F1" location="PÁLYÁZÓ!A1" display="VISSZA A PÁLYÁZÓ FÜLRE" xr:uid="{1E0B1D0B-58A1-4CC0-93EE-58643618EC03}"/>
  </hyperlinks>
  <pageMargins left="0.7" right="0.7" top="0.75" bottom="0.75" header="0.3" footer="0.3"/>
  <ignoredErrors>
    <ignoredError sqref="B17:D17 B8:B9" unlockedFormula="1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DC66-2AB8-4CC1-AE86-0F3AD26F3B56}">
  <sheetPr codeName="Munka16">
    <tabColor theme="6" tint="-0.499984740745262"/>
  </sheetPr>
  <dimension ref="A1:BE61"/>
  <sheetViews>
    <sheetView zoomScale="90" zoomScaleNormal="90" workbookViewId="0">
      <selection activeCell="F3" sqref="F3"/>
    </sheetView>
  </sheetViews>
  <sheetFormatPr defaultColWidth="0" defaultRowHeight="15" zeroHeight="1" x14ac:dyDescent="0.25"/>
  <cols>
    <col min="1" max="1" width="35.7109375" style="161" customWidth="1"/>
    <col min="2" max="2" width="36.5703125" style="161" customWidth="1"/>
    <col min="3" max="3" width="34.7109375" style="161" customWidth="1"/>
    <col min="4" max="4" width="25.5703125" style="161" customWidth="1"/>
    <col min="5" max="6" width="33.85546875" style="161" customWidth="1"/>
    <col min="7" max="7" width="25.5703125" style="161" customWidth="1"/>
    <col min="8" max="8" width="39.140625" style="161" customWidth="1"/>
    <col min="9" max="9" width="33" style="161" customWidth="1"/>
    <col min="10" max="11" width="25.5703125" style="161" customWidth="1"/>
    <col min="12" max="12" width="30.28515625" style="161" customWidth="1"/>
    <col min="13" max="13" width="33.85546875" style="161" customWidth="1"/>
    <col min="14" max="14" width="33.7109375" style="161" customWidth="1"/>
    <col min="15" max="15" width="27.7109375" style="161" customWidth="1"/>
    <col min="16" max="17" width="25.5703125" style="161" customWidth="1"/>
    <col min="18" max="47" width="9.140625" style="161" hidden="1" customWidth="1"/>
    <col min="48" max="57" width="0" style="161" hidden="1" customWidth="1"/>
    <col min="58" max="16384" width="9.140625" style="161" hidden="1"/>
  </cols>
  <sheetData>
    <row r="1" spans="1:17" ht="27" customHeight="1" thickBot="1" x14ac:dyDescent="0.3">
      <c r="A1" s="666" t="s">
        <v>60</v>
      </c>
      <c r="B1" s="667"/>
      <c r="C1" s="667"/>
      <c r="D1" s="668"/>
      <c r="E1" s="348"/>
      <c r="F1" s="731" t="s">
        <v>283</v>
      </c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</row>
    <row r="2" spans="1:17" ht="30.75" thickBot="1" x14ac:dyDescent="0.3">
      <c r="A2" s="134"/>
      <c r="B2" s="336" t="s">
        <v>4</v>
      </c>
      <c r="C2" s="135" t="s">
        <v>8</v>
      </c>
      <c r="D2" s="337" t="s">
        <v>9</v>
      </c>
      <c r="E2" s="33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</row>
    <row r="3" spans="1:17" ht="15" customHeight="1" x14ac:dyDescent="0.25">
      <c r="A3" s="136" t="s">
        <v>10</v>
      </c>
      <c r="B3" s="454" t="str">
        <f>IF(B17="","",(D23+E30)*B17)</f>
        <v/>
      </c>
      <c r="C3" s="320" t="str">
        <f>IF(B17="","",(AX23+AX30)*B17)</f>
        <v/>
      </c>
      <c r="D3" s="321" t="str">
        <f>IF(B17="","",(AY23+AY30)*B17)</f>
        <v/>
      </c>
      <c r="E3" s="192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</row>
    <row r="4" spans="1:17" ht="15" customHeight="1" x14ac:dyDescent="0.25">
      <c r="A4" s="137" t="s">
        <v>11</v>
      </c>
      <c r="B4" s="455" t="str">
        <f>IF(C17="","",(D24+J30)*C17)</f>
        <v/>
      </c>
      <c r="C4" s="58" t="str">
        <f>IF(C17="","",(AX24+BA30)*C17)</f>
        <v/>
      </c>
      <c r="D4" s="59" t="str">
        <f>IF(C17="","",(AY24+BB30)*C17)</f>
        <v/>
      </c>
      <c r="E4" s="192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</row>
    <row r="5" spans="1:17" ht="15" customHeight="1" thickBot="1" x14ac:dyDescent="0.3">
      <c r="A5" s="141" t="s">
        <v>12</v>
      </c>
      <c r="B5" s="456" t="str">
        <f>IF(D17="","",(D25+O30)*D17)</f>
        <v/>
      </c>
      <c r="C5" s="60" t="str">
        <f>IF(D17="","",(AX25+BD30)*D17)</f>
        <v/>
      </c>
      <c r="D5" s="61" t="str">
        <f>IF(D17="","",(AY25+BE30)*D17)</f>
        <v/>
      </c>
      <c r="E5" s="192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</row>
    <row r="6" spans="1:17" ht="15" customHeight="1" x14ac:dyDescent="0.25">
      <c r="A6" s="191"/>
      <c r="B6" s="349"/>
      <c r="C6" s="192"/>
      <c r="D6" s="192"/>
      <c r="E6" s="192"/>
      <c r="F6" s="191"/>
      <c r="G6" s="350"/>
      <c r="H6" s="350"/>
      <c r="I6" s="350"/>
      <c r="J6" s="179"/>
      <c r="K6" s="179"/>
      <c r="L6" s="179"/>
      <c r="M6" s="179"/>
      <c r="N6" s="179"/>
      <c r="O6" s="179"/>
      <c r="P6" s="179"/>
      <c r="Q6" s="179"/>
    </row>
    <row r="7" spans="1:17" ht="20.100000000000001" customHeight="1" thickBot="1" x14ac:dyDescent="0.3">
      <c r="A7" s="692" t="s">
        <v>251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</row>
    <row r="8" spans="1:17" ht="56.25" customHeight="1" x14ac:dyDescent="0.25">
      <c r="A8" s="309" t="s">
        <v>239</v>
      </c>
      <c r="B8" s="328" t="str">
        <f>PÁLYÁZÓ!B103</f>
        <v/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</row>
    <row r="9" spans="1:17" ht="54.75" customHeight="1" thickBot="1" x14ac:dyDescent="0.3">
      <c r="A9" s="329" t="s">
        <v>240</v>
      </c>
      <c r="B9" s="351">
        <f>PÁLYÁZÓ!C103</f>
        <v>0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</row>
    <row r="10" spans="1:17" ht="15" customHeight="1" x14ac:dyDescent="0.25">
      <c r="A10" s="242"/>
      <c r="B10" s="221"/>
      <c r="C10" s="179"/>
      <c r="D10" s="191"/>
      <c r="E10" s="350"/>
      <c r="F10" s="350"/>
      <c r="G10" s="350"/>
      <c r="H10" s="179"/>
      <c r="I10" s="179"/>
      <c r="J10" s="179"/>
      <c r="K10" s="179"/>
      <c r="L10" s="179"/>
      <c r="M10" s="179"/>
      <c r="N10" s="179"/>
      <c r="O10" s="179"/>
      <c r="P10" s="179"/>
      <c r="Q10" s="179"/>
    </row>
    <row r="11" spans="1:17" ht="20.100000000000001" customHeight="1" thickBot="1" x14ac:dyDescent="0.3">
      <c r="A11" s="690" t="s">
        <v>252</v>
      </c>
      <c r="B11" s="691"/>
      <c r="C11" s="691"/>
      <c r="D11" s="691"/>
      <c r="E11" s="691"/>
      <c r="F11" s="691"/>
      <c r="G11" s="691"/>
      <c r="H11" s="691"/>
      <c r="I11" s="691"/>
      <c r="J11" s="691"/>
      <c r="K11" s="691"/>
      <c r="L11" s="691"/>
      <c r="M11" s="691"/>
      <c r="N11" s="691"/>
      <c r="O11" s="691"/>
      <c r="P11" s="691"/>
      <c r="Q11" s="691"/>
    </row>
    <row r="12" spans="1:17" ht="97.5" customHeight="1" thickBot="1" x14ac:dyDescent="0.3">
      <c r="A12" s="693" t="s">
        <v>241</v>
      </c>
      <c r="B12" s="694"/>
      <c r="C12" s="694"/>
      <c r="D12" s="695"/>
      <c r="E12" s="350"/>
      <c r="F12" s="350"/>
      <c r="G12" s="350"/>
      <c r="H12" s="179"/>
      <c r="I12" s="179"/>
      <c r="J12" s="179"/>
      <c r="K12" s="179"/>
      <c r="L12" s="179"/>
      <c r="M12" s="179"/>
      <c r="N12" s="179"/>
      <c r="O12" s="179"/>
      <c r="P12" s="179"/>
      <c r="Q12" s="179"/>
    </row>
    <row r="13" spans="1:17" ht="29.25" customHeight="1" thickBot="1" x14ac:dyDescent="0.3">
      <c r="A13" s="696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13" s="697" t="b">
        <f>IF(PÁLYÁZÓ!E20&lt;&gt;"","A pályázó vállalkozás három üzleti évre adta meg az adatokat, ezért a kapcsolódó vállalkozás esetén is három évre kérünk adatot, ha a vállalkozás működött ebben az időtartamban.",IF(PÁLYÁZÓ!E19&lt;&gt;"","A pályázó vállalkozás két üzleti évre adta meg az adatokat, ezért a kapcsolódó vállalkozás esetén is két évre kérünk adatot, ha a vállalkozás működött ebben az időtartamban.",IF(PÁLYÁZÓ!E18&lt;&gt;"","A pályázó vállalkozás egy üzleti évre adta meg az adatokat, ezért a kapcsolódó vállalkozás esetén is egy évre kérünk adatot, ha a vállalkozás működött ebben az időtartamban.")))</f>
        <v>0</v>
      </c>
      <c r="C13" s="697" t="b">
        <f>IF(PÁLYÁZÓ!F20&lt;&gt;"","A pályázó vállalkozás három üzleti évre adta meg az adatokat, ezért a kapcsolódó vállalkozás esetén is három évre kérünk adatot, ha a vállalkozás működött ebben az időtartamban.",IF(PÁLYÁZÓ!F19&lt;&gt;"","A pályázó vállalkozás két üzleti évre adta meg az adatokat, ezért a kapcsolódó vállalkozás esetén is két évre kérünk adatot, ha a vállalkozás működött ebben az időtartamban.",IF(PÁLYÁZÓ!F18&lt;&gt;"","A pályázó vállalkozás egy üzleti évre adta meg az adatokat, ezért a kapcsolódó vállalkozás esetén is egy évre kérünk adatot, ha a vállalkozás működött ebben az időtartamban.")))</f>
        <v>0</v>
      </c>
      <c r="D13" s="698" t="b">
        <f>IF(PÁLYÁZÓ!G20&lt;&gt;"","A pályázó vállalkozás három üzleti évre adta meg az adatokat, ezért a kapcsolódó vállalkozás esetén is három évre kérünk adatot, ha a vállalkozás működött ebben az időtartamban.",IF(PÁLYÁZÓ!G19&lt;&gt;"","A pályázó vállalkozás két üzleti évre adta meg az adatokat, ezért a kapcsolódó vállalkozás esetén is két évre kérünk adatot, ha a vállalkozás működött ebben az időtartamban.",IF(PÁLYÁZÓ!G18&lt;&gt;"","A pályázó vállalkozás egy üzleti évre adta meg az adatokat, ezért a kapcsolódó vállalkozás esetén is egy évre kérünk adatot, ha a vállalkozás működött ebben az időtartamban.")))</f>
        <v>0</v>
      </c>
      <c r="E13" s="350"/>
      <c r="F13" s="350"/>
      <c r="G13" s="350"/>
      <c r="H13" s="179"/>
      <c r="I13" s="179"/>
      <c r="J13" s="179"/>
      <c r="K13" s="179"/>
      <c r="L13" s="179"/>
      <c r="M13" s="179"/>
      <c r="N13" s="179"/>
      <c r="O13" s="179"/>
      <c r="P13" s="179"/>
      <c r="Q13" s="179"/>
    </row>
    <row r="14" spans="1:17" ht="15.75" thickBot="1" x14ac:dyDescent="0.3">
      <c r="A14" s="352"/>
      <c r="B14" s="229" t="s">
        <v>10</v>
      </c>
      <c r="C14" s="296" t="s">
        <v>11</v>
      </c>
      <c r="D14" s="297" t="s">
        <v>12</v>
      </c>
      <c r="E14" s="350"/>
      <c r="F14" s="350"/>
      <c r="G14" s="350"/>
      <c r="H14" s="179"/>
      <c r="I14" s="179"/>
      <c r="J14" s="179"/>
      <c r="K14" s="179"/>
      <c r="L14" s="179"/>
      <c r="M14" s="179"/>
      <c r="N14" s="179"/>
      <c r="O14" s="179"/>
      <c r="P14" s="179"/>
      <c r="Q14" s="179"/>
    </row>
    <row r="15" spans="1:17" x14ac:dyDescent="0.25">
      <c r="A15" s="227" t="s">
        <v>59</v>
      </c>
      <c r="B15" s="367"/>
      <c r="C15" s="4"/>
      <c r="D15" s="13"/>
      <c r="E15" s="350"/>
      <c r="F15" s="350"/>
      <c r="G15" s="350"/>
      <c r="H15" s="179"/>
      <c r="I15" s="179"/>
      <c r="J15" s="179"/>
      <c r="K15" s="179"/>
      <c r="L15" s="179"/>
      <c r="M15" s="179"/>
      <c r="N15" s="179"/>
      <c r="O15" s="179"/>
      <c r="P15" s="179"/>
      <c r="Q15" s="179"/>
    </row>
    <row r="16" spans="1:17" ht="15.75" thickBot="1" x14ac:dyDescent="0.3">
      <c r="A16" s="353" t="s">
        <v>13</v>
      </c>
      <c r="B16" s="364"/>
      <c r="C16" s="365"/>
      <c r="D16" s="366"/>
      <c r="E16" s="350"/>
      <c r="F16" s="350"/>
      <c r="G16" s="350"/>
      <c r="H16" s="179"/>
      <c r="I16" s="179"/>
      <c r="J16" s="179"/>
      <c r="K16" s="179"/>
      <c r="L16" s="179"/>
      <c r="M16" s="179"/>
      <c r="N16" s="179"/>
      <c r="O16" s="179"/>
      <c r="P16" s="179"/>
      <c r="Q16" s="179"/>
    </row>
    <row r="17" spans="1:57" ht="15.75" thickBot="1" x14ac:dyDescent="0.3">
      <c r="A17" s="354" t="s">
        <v>14</v>
      </c>
      <c r="B17" s="355" t="str">
        <f>IF(OR(B15="",B16=""),"",MAX(B15,B16))</f>
        <v/>
      </c>
      <c r="C17" s="356" t="str">
        <f>IF(OR(C15="",C16=""),"",MAX(C15,C16))</f>
        <v/>
      </c>
      <c r="D17" s="357" t="str">
        <f>IF(OR(D15="",D16=""),"",MAX(D15,D16))</f>
        <v/>
      </c>
      <c r="E17" s="350"/>
      <c r="F17" s="350"/>
      <c r="G17" s="350"/>
      <c r="H17" s="179"/>
      <c r="I17" s="179"/>
      <c r="J17" s="179"/>
      <c r="K17" s="179"/>
      <c r="L17" s="179"/>
      <c r="M17" s="179"/>
      <c r="N17" s="179"/>
      <c r="O17" s="179"/>
      <c r="P17" s="179"/>
      <c r="Q17" s="179"/>
    </row>
    <row r="18" spans="1:57" ht="15" customHeight="1" thickBot="1" x14ac:dyDescent="0.3">
      <c r="A18" s="242"/>
      <c r="B18" s="221"/>
      <c r="C18" s="179"/>
      <c r="D18" s="191"/>
      <c r="E18" s="350"/>
      <c r="F18" s="350"/>
      <c r="G18" s="350"/>
      <c r="H18" s="179"/>
      <c r="I18" s="179"/>
      <c r="J18" s="179"/>
      <c r="K18" s="179"/>
      <c r="L18" s="179"/>
      <c r="M18" s="179"/>
      <c r="N18" s="179"/>
      <c r="O18" s="179"/>
      <c r="P18" s="179"/>
      <c r="Q18" s="179"/>
    </row>
    <row r="19" spans="1:57" ht="360" customHeight="1" thickBot="1" x14ac:dyDescent="0.3">
      <c r="A19" s="669" t="s">
        <v>258</v>
      </c>
      <c r="B19" s="670"/>
      <c r="C19" s="670"/>
      <c r="D19" s="670"/>
      <c r="E19" s="670"/>
      <c r="F19" s="671"/>
      <c r="G19" s="350"/>
      <c r="H19" s="179"/>
      <c r="I19" s="179"/>
      <c r="J19" s="179"/>
      <c r="K19" s="179"/>
      <c r="L19" s="179"/>
      <c r="M19" s="179"/>
      <c r="N19" s="179"/>
      <c r="O19" s="179"/>
      <c r="P19" s="179"/>
      <c r="Q19" s="179"/>
    </row>
    <row r="20" spans="1:57" ht="20.100000000000001" customHeight="1" thickBot="1" x14ac:dyDescent="0.3">
      <c r="A20" s="617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20" s="618"/>
      <c r="C20" s="618"/>
      <c r="D20" s="618"/>
      <c r="E20" s="618"/>
      <c r="F20" s="619"/>
      <c r="G20" s="350"/>
      <c r="H20" s="179"/>
      <c r="I20" s="179"/>
      <c r="J20" s="179"/>
      <c r="K20" s="179"/>
      <c r="L20" s="179"/>
      <c r="M20" s="179"/>
      <c r="N20" s="179"/>
      <c r="O20" s="179"/>
      <c r="P20" s="179"/>
      <c r="Q20" s="179"/>
    </row>
    <row r="21" spans="1:57" ht="15" customHeight="1" thickBot="1" x14ac:dyDescent="0.3">
      <c r="A21" s="242"/>
      <c r="B21" s="221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</row>
    <row r="22" spans="1:57" ht="50.1" customHeight="1" thickBot="1" x14ac:dyDescent="0.3">
      <c r="A22" s="318"/>
      <c r="B22" s="229" t="s">
        <v>2</v>
      </c>
      <c r="C22" s="296" t="s">
        <v>3</v>
      </c>
      <c r="D22" s="230" t="s">
        <v>4</v>
      </c>
      <c r="E22" s="296" t="s">
        <v>5</v>
      </c>
      <c r="F22" s="297" t="s">
        <v>6</v>
      </c>
      <c r="G22" s="179"/>
      <c r="H22" s="179"/>
      <c r="I22" s="179"/>
      <c r="J22" s="179"/>
      <c r="K22" s="236"/>
      <c r="L22" s="179"/>
      <c r="M22" s="179"/>
      <c r="N22" s="179"/>
      <c r="O22" s="179"/>
      <c r="P22" s="179"/>
      <c r="Q22" s="179"/>
      <c r="AW22" s="342" t="s">
        <v>7</v>
      </c>
      <c r="AX22" s="342" t="s">
        <v>8</v>
      </c>
      <c r="AY22" s="342" t="s">
        <v>9</v>
      </c>
    </row>
    <row r="23" spans="1:57" ht="15" customHeight="1" x14ac:dyDescent="0.25">
      <c r="A23" s="226" t="s">
        <v>10</v>
      </c>
      <c r="B23" s="65"/>
      <c r="C23" s="64"/>
      <c r="D23" s="315"/>
      <c r="E23" s="316"/>
      <c r="F23" s="317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AW23" s="343" t="str">
        <f>IF(C23="","",VLOOKUP(C23,'MNB árfolyam'!A:B,2,0))</f>
        <v/>
      </c>
      <c r="AX23" s="105">
        <f>IFERROR(ROUND(E23/AW23,0),0)</f>
        <v>0</v>
      </c>
      <c r="AY23" s="105">
        <f>IFERROR(ROUND(F23/AW23,0),0)</f>
        <v>0</v>
      </c>
    </row>
    <row r="24" spans="1:57" ht="15" customHeight="1" x14ac:dyDescent="0.25">
      <c r="A24" s="227" t="s">
        <v>11</v>
      </c>
      <c r="B24" s="66"/>
      <c r="C24" s="1"/>
      <c r="D24" s="2"/>
      <c r="E24" s="3"/>
      <c r="F24" s="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AW24" s="343" t="str">
        <f>IF(C24="","",VLOOKUP(C24,'MNB árfolyam'!A:B,2,0))</f>
        <v/>
      </c>
      <c r="AX24" s="105">
        <f>IFERROR(ROUND(E24/AW24,0),0)</f>
        <v>0</v>
      </c>
      <c r="AY24" s="105">
        <f>IFERROR(ROUND(F24/AW24,0),0)</f>
        <v>0</v>
      </c>
    </row>
    <row r="25" spans="1:57" ht="15" customHeight="1" thickBot="1" x14ac:dyDescent="0.3">
      <c r="A25" s="228" t="s">
        <v>12</v>
      </c>
      <c r="B25" s="67"/>
      <c r="C25" s="7"/>
      <c r="D25" s="10"/>
      <c r="E25" s="11"/>
      <c r="F25" s="12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AW25" s="343" t="str">
        <f>IF(C25="","",VLOOKUP(C25,'MNB árfolyam'!A:B,2,0))</f>
        <v/>
      </c>
      <c r="AX25" s="105">
        <f>IFERROR(ROUND(E25/AW25,0),0)</f>
        <v>0</v>
      </c>
      <c r="AY25" s="105">
        <f>IFERROR(ROUND(F25/AW25,0),0)</f>
        <v>0</v>
      </c>
    </row>
    <row r="26" spans="1:57" ht="15" customHeight="1" x14ac:dyDescent="0.25">
      <c r="A26" s="242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</row>
    <row r="27" spans="1:57" s="341" customFormat="1" ht="20.100000000000001" customHeight="1" thickBot="1" x14ac:dyDescent="0.3">
      <c r="A27" s="543" t="str">
        <f>CONCATENATE("II. BLOKK: ",B8," ","KAPCSOLÓDÓ VÁLLALKOZÁSAI:")</f>
        <v>II. BLOKK:  KAPCSOLÓDÓ VÁLLALKOZÁSAI:</v>
      </c>
      <c r="B27" s="543"/>
      <c r="C27" s="543"/>
      <c r="D27" s="543"/>
      <c r="E27" s="543"/>
      <c r="F27" s="543"/>
      <c r="G27" s="543"/>
      <c r="H27" s="543"/>
      <c r="I27" s="543"/>
      <c r="J27" s="543"/>
      <c r="K27" s="543"/>
      <c r="L27" s="543"/>
      <c r="M27" s="543"/>
      <c r="N27" s="543"/>
      <c r="O27" s="543"/>
      <c r="P27" s="543"/>
      <c r="Q27" s="543"/>
      <c r="R27" s="358"/>
      <c r="U27" s="358"/>
      <c r="Y27" s="358"/>
      <c r="Z27" s="358"/>
    </row>
    <row r="28" spans="1:57" s="39" customFormat="1" ht="333.75" customHeight="1" thickBot="1" x14ac:dyDescent="0.3">
      <c r="A28" s="678" t="s">
        <v>259</v>
      </c>
      <c r="B28" s="679"/>
      <c r="C28" s="679"/>
      <c r="D28" s="679"/>
      <c r="E28" s="679"/>
      <c r="F28" s="679"/>
      <c r="G28" s="679"/>
      <c r="H28" s="680"/>
      <c r="I28" s="310"/>
      <c r="J28" s="310"/>
      <c r="K28" s="249"/>
      <c r="L28" s="249"/>
      <c r="M28" s="310"/>
      <c r="N28" s="249"/>
      <c r="O28" s="249"/>
      <c r="P28" s="249"/>
      <c r="Q28" s="310"/>
      <c r="R28" s="36"/>
      <c r="U28" s="36"/>
      <c r="Y28" s="36"/>
      <c r="Z28" s="36"/>
    </row>
    <row r="29" spans="1:57" s="39" customFormat="1" ht="20.100000000000001" customHeight="1" thickBot="1" x14ac:dyDescent="0.3">
      <c r="A29" s="681" t="str">
        <f>IF(PÁLYÁZÓ!D16&lt;&gt;"","A pályázó vállalkozás három üzleti évre adta meg az adatokat, ezért a partner vállalkozás kapcsolódó vállalkozása esetén is három évre kérünk adatot, ha a vállalkozás működött ebben az időtartamban.",IF(PÁLYÁZÓ!D15&lt;&gt;"","A pályázó vállalkozás két üzleti évre adta meg az adatokat, ezért a partner vállalkozás kapcsolódó vállalkozása esetén is két évre kérünk adatot, ha a vállalkozás működött ebben az időtartamban.",IF(PÁLYÁZÓ!D14&lt;&gt;"","A pályázó vállalkozás egy üzleti évre adta meg az adatokat, ezért a partner vállalkozás kapcsolódó vállalkozása H32esetén is egy évre kérünk adatot, ha a vállalkozás működött ebben az időtartamban.","")))</f>
        <v/>
      </c>
      <c r="B29" s="682"/>
      <c r="C29" s="682"/>
      <c r="D29" s="682"/>
      <c r="E29" s="682"/>
      <c r="F29" s="683"/>
      <c r="G29" s="40"/>
      <c r="H29" s="40"/>
      <c r="I29" s="310"/>
      <c r="J29" s="310"/>
      <c r="K29" s="249"/>
      <c r="L29" s="249"/>
      <c r="M29" s="310"/>
      <c r="N29" s="249"/>
      <c r="O29" s="249"/>
      <c r="P29" s="249"/>
      <c r="Q29" s="310"/>
      <c r="R29" s="36"/>
      <c r="U29" s="36"/>
      <c r="Y29" s="36"/>
      <c r="Z29" s="36"/>
    </row>
    <row r="30" spans="1:57" s="39" customFormat="1" ht="15" customHeight="1" thickBot="1" x14ac:dyDescent="0.3">
      <c r="A30" s="359"/>
      <c r="B30" s="359"/>
      <c r="C30" s="359"/>
      <c r="D30" s="359"/>
      <c r="E30" s="360">
        <f>SUM(E32:E56)</f>
        <v>0</v>
      </c>
      <c r="F30" s="359"/>
      <c r="G30" s="359"/>
      <c r="H30" s="359"/>
      <c r="I30" s="310"/>
      <c r="J30" s="360">
        <f>SUM(J32:J56)</f>
        <v>0</v>
      </c>
      <c r="K30" s="249"/>
      <c r="L30" s="249"/>
      <c r="M30" s="310"/>
      <c r="N30" s="249"/>
      <c r="O30" s="360">
        <f>SUM(O32:O56)</f>
        <v>0</v>
      </c>
      <c r="P30" s="249"/>
      <c r="Q30" s="310"/>
      <c r="R30" s="36"/>
      <c r="U30" s="36"/>
      <c r="Y30" s="36"/>
      <c r="Z30" s="36"/>
      <c r="AX30" s="344">
        <f>SUM(AX32:AX56)</f>
        <v>0</v>
      </c>
      <c r="AY30" s="344">
        <f t="shared" ref="AY30:BE30" si="0">SUM(AY32:AY56)</f>
        <v>0</v>
      </c>
      <c r="AZ30" s="345"/>
      <c r="BA30" s="344">
        <f t="shared" si="0"/>
        <v>0</v>
      </c>
      <c r="BB30" s="344">
        <f t="shared" si="0"/>
        <v>0</v>
      </c>
      <c r="BC30" s="345"/>
      <c r="BD30" s="344">
        <f t="shared" si="0"/>
        <v>0</v>
      </c>
      <c r="BE30" s="344">
        <f t="shared" si="0"/>
        <v>0</v>
      </c>
    </row>
    <row r="31" spans="1:57" s="39" customFormat="1" ht="65.099999999999994" customHeight="1" thickBot="1" x14ac:dyDescent="0.3">
      <c r="A31" s="314" t="str">
        <f>CONCATENATE(B8," ","Kapcsolódó vállalkozásának neve")</f>
        <v xml:space="preserve"> Kapcsolódó vállalkozásának neve</v>
      </c>
      <c r="B31" s="296" t="s">
        <v>20</v>
      </c>
      <c r="C31" s="230" t="s">
        <v>115</v>
      </c>
      <c r="D31" s="230" t="s">
        <v>114</v>
      </c>
      <c r="E31" s="230" t="s">
        <v>116</v>
      </c>
      <c r="F31" s="230" t="s">
        <v>128</v>
      </c>
      <c r="G31" s="230" t="s">
        <v>117</v>
      </c>
      <c r="H31" s="230" t="s">
        <v>118</v>
      </c>
      <c r="I31" s="230" t="s">
        <v>119</v>
      </c>
      <c r="J31" s="230" t="s">
        <v>120</v>
      </c>
      <c r="K31" s="230" t="s">
        <v>126</v>
      </c>
      <c r="L31" s="230" t="s">
        <v>121</v>
      </c>
      <c r="M31" s="230" t="s">
        <v>122</v>
      </c>
      <c r="N31" s="230" t="s">
        <v>123</v>
      </c>
      <c r="O31" s="230" t="s">
        <v>124</v>
      </c>
      <c r="P31" s="230" t="s">
        <v>125</v>
      </c>
      <c r="Q31" s="313" t="s">
        <v>127</v>
      </c>
      <c r="AW31" s="170" t="s">
        <v>34</v>
      </c>
      <c r="AX31" s="163" t="s">
        <v>22</v>
      </c>
      <c r="AY31" s="163" t="s">
        <v>23</v>
      </c>
      <c r="AZ31" s="170" t="s">
        <v>37</v>
      </c>
      <c r="BA31" s="163" t="s">
        <v>47</v>
      </c>
      <c r="BB31" s="163" t="s">
        <v>39</v>
      </c>
      <c r="BC31" s="170" t="s">
        <v>40</v>
      </c>
      <c r="BD31" s="163" t="s">
        <v>41</v>
      </c>
      <c r="BE31" s="163" t="s">
        <v>42</v>
      </c>
    </row>
    <row r="32" spans="1:57" s="39" customFormat="1" ht="15" customHeight="1" x14ac:dyDescent="0.25">
      <c r="A32" s="482"/>
      <c r="B32" s="96"/>
      <c r="C32" s="499"/>
      <c r="D32" s="411"/>
      <c r="E32" s="96"/>
      <c r="F32" s="484"/>
      <c r="G32" s="484"/>
      <c r="H32" s="499"/>
      <c r="I32" s="411"/>
      <c r="J32" s="96"/>
      <c r="K32" s="484"/>
      <c r="L32" s="484"/>
      <c r="M32" s="499"/>
      <c r="N32" s="411"/>
      <c r="O32" s="96"/>
      <c r="P32" s="484"/>
      <c r="Q32" s="485"/>
      <c r="AW32" s="171" t="str">
        <f>IF(D32="","",VLOOKUP(D32,'MNB árfolyam'!A:B,2,0))</f>
        <v/>
      </c>
      <c r="AX32" s="172" t="str">
        <f t="shared" ref="AX32:AX56" si="1">IF(ISBLANK(F32),"",ROUND(F32/AW32,0))</f>
        <v/>
      </c>
      <c r="AY32" s="172" t="str">
        <f t="shared" ref="AY32:AY56" si="2">IF(ISBLANK(G32),"",ROUND(G32/AW32,0))</f>
        <v/>
      </c>
      <c r="AZ32" s="171" t="str">
        <f>IF(I32="","",VLOOKUP(I32,'MNB árfolyam'!A:B,2,0))</f>
        <v/>
      </c>
      <c r="BA32" s="171" t="str">
        <f t="shared" ref="BA32:BA56" si="3">IF(ISBLANK(K32),"",ROUND(K32/AZ32,0))</f>
        <v/>
      </c>
      <c r="BB32" s="171" t="str">
        <f t="shared" ref="BB32:BB56" si="4">IF(ISBLANK(L32),"",ROUND(L32/AZ32,0))</f>
        <v/>
      </c>
      <c r="BC32" s="171" t="str">
        <f>IF(N32="","",VLOOKUP(N32,'MNB árfolyam'!A:B,2,0))</f>
        <v/>
      </c>
      <c r="BD32" s="171" t="str">
        <f t="shared" ref="BD32:BD56" si="5">IF(ISBLANK(P32),"",ROUND(P32/BC32,0))</f>
        <v/>
      </c>
      <c r="BE32" s="171" t="str">
        <f t="shared" ref="BE32:BE56" si="6">IF(ISBLANK(Q32),"",ROUND(Q32/BC32,0))</f>
        <v/>
      </c>
    </row>
    <row r="33" spans="1:57" s="39" customFormat="1" ht="15" customHeight="1" x14ac:dyDescent="0.25">
      <c r="A33" s="440"/>
      <c r="B33" s="478"/>
      <c r="C33" s="65"/>
      <c r="D33" s="64"/>
      <c r="E33" s="478"/>
      <c r="F33" s="441"/>
      <c r="G33" s="441"/>
      <c r="H33" s="65"/>
      <c r="I33" s="64"/>
      <c r="J33" s="478"/>
      <c r="K33" s="439"/>
      <c r="L33" s="439"/>
      <c r="M33" s="65"/>
      <c r="N33" s="64"/>
      <c r="O33" s="478"/>
      <c r="P33" s="439"/>
      <c r="Q33" s="486"/>
      <c r="AW33" s="171" t="str">
        <f>IF(D33="","",VLOOKUP(D33,'MNB árfolyam'!A:B,2,0))</f>
        <v/>
      </c>
      <c r="AX33" s="172" t="str">
        <f t="shared" si="1"/>
        <v/>
      </c>
      <c r="AY33" s="172" t="str">
        <f t="shared" si="2"/>
        <v/>
      </c>
      <c r="AZ33" s="171" t="str">
        <f>IF(I33="","",VLOOKUP(I33,'MNB árfolyam'!A:B,2,0))</f>
        <v/>
      </c>
      <c r="BA33" s="171" t="str">
        <f t="shared" si="3"/>
        <v/>
      </c>
      <c r="BB33" s="171" t="str">
        <f t="shared" si="4"/>
        <v/>
      </c>
      <c r="BC33" s="171" t="str">
        <f>IF(N33="","",VLOOKUP(N33,'MNB árfolyam'!A:B,2,0))</f>
        <v/>
      </c>
      <c r="BD33" s="171" t="str">
        <f t="shared" si="5"/>
        <v/>
      </c>
      <c r="BE33" s="171" t="str">
        <f t="shared" si="6"/>
        <v/>
      </c>
    </row>
    <row r="34" spans="1:57" s="39" customFormat="1" ht="15" customHeight="1" x14ac:dyDescent="0.25">
      <c r="A34" s="440"/>
      <c r="B34" s="478"/>
      <c r="C34" s="65"/>
      <c r="D34" s="64"/>
      <c r="E34" s="478"/>
      <c r="F34" s="441"/>
      <c r="G34" s="441"/>
      <c r="H34" s="65"/>
      <c r="I34" s="64"/>
      <c r="J34" s="478"/>
      <c r="K34" s="439"/>
      <c r="L34" s="439"/>
      <c r="M34" s="65"/>
      <c r="N34" s="64"/>
      <c r="O34" s="478"/>
      <c r="P34" s="439"/>
      <c r="Q34" s="486"/>
      <c r="AW34" s="171" t="str">
        <f>IF(D34="","",VLOOKUP(D34,'MNB árfolyam'!A:B,2,0))</f>
        <v/>
      </c>
      <c r="AX34" s="172" t="str">
        <f t="shared" si="1"/>
        <v/>
      </c>
      <c r="AY34" s="172" t="str">
        <f t="shared" si="2"/>
        <v/>
      </c>
      <c r="AZ34" s="171" t="str">
        <f>IF(I34="","",VLOOKUP(I34,'MNB árfolyam'!A:B,2,0))</f>
        <v/>
      </c>
      <c r="BA34" s="171" t="str">
        <f t="shared" si="3"/>
        <v/>
      </c>
      <c r="BB34" s="171" t="str">
        <f t="shared" si="4"/>
        <v/>
      </c>
      <c r="BC34" s="171" t="str">
        <f>IF(N34="","",VLOOKUP(N34,'MNB árfolyam'!A:B,2,0))</f>
        <v/>
      </c>
      <c r="BD34" s="171" t="str">
        <f t="shared" si="5"/>
        <v/>
      </c>
      <c r="BE34" s="171" t="str">
        <f t="shared" si="6"/>
        <v/>
      </c>
    </row>
    <row r="35" spans="1:57" s="39" customFormat="1" ht="15" customHeight="1" x14ac:dyDescent="0.25">
      <c r="A35" s="440"/>
      <c r="B35" s="478"/>
      <c r="C35" s="65"/>
      <c r="D35" s="64"/>
      <c r="E35" s="478"/>
      <c r="F35" s="441"/>
      <c r="G35" s="441"/>
      <c r="H35" s="65"/>
      <c r="I35" s="64"/>
      <c r="J35" s="478"/>
      <c r="K35" s="439"/>
      <c r="L35" s="439"/>
      <c r="M35" s="65"/>
      <c r="N35" s="64"/>
      <c r="O35" s="478"/>
      <c r="P35" s="439"/>
      <c r="Q35" s="486"/>
      <c r="AW35" s="171" t="str">
        <f>IF(D35="","",VLOOKUP(D35,'MNB árfolyam'!A:B,2,0))</f>
        <v/>
      </c>
      <c r="AX35" s="172" t="str">
        <f t="shared" si="1"/>
        <v/>
      </c>
      <c r="AY35" s="172" t="str">
        <f t="shared" si="2"/>
        <v/>
      </c>
      <c r="AZ35" s="171" t="str">
        <f>IF(I35="","",VLOOKUP(I35,'MNB árfolyam'!A:B,2,0))</f>
        <v/>
      </c>
      <c r="BA35" s="171" t="str">
        <f t="shared" si="3"/>
        <v/>
      </c>
      <c r="BB35" s="171" t="str">
        <f t="shared" si="4"/>
        <v/>
      </c>
      <c r="BC35" s="171" t="str">
        <f>IF(N35="","",VLOOKUP(N35,'MNB árfolyam'!A:B,2,0))</f>
        <v/>
      </c>
      <c r="BD35" s="171" t="str">
        <f t="shared" si="5"/>
        <v/>
      </c>
      <c r="BE35" s="171" t="str">
        <f t="shared" si="6"/>
        <v/>
      </c>
    </row>
    <row r="36" spans="1:57" s="39" customFormat="1" ht="15" customHeight="1" x14ac:dyDescent="0.25">
      <c r="A36" s="440"/>
      <c r="B36" s="478"/>
      <c r="C36" s="65"/>
      <c r="D36" s="64"/>
      <c r="E36" s="478"/>
      <c r="F36" s="441"/>
      <c r="G36" s="441"/>
      <c r="H36" s="65"/>
      <c r="I36" s="64"/>
      <c r="J36" s="478"/>
      <c r="K36" s="439"/>
      <c r="L36" s="439"/>
      <c r="M36" s="65"/>
      <c r="N36" s="64"/>
      <c r="O36" s="478"/>
      <c r="P36" s="439"/>
      <c r="Q36" s="486"/>
      <c r="AW36" s="171" t="str">
        <f>IF(D36="","",VLOOKUP(D36,'MNB árfolyam'!A:B,2,0))</f>
        <v/>
      </c>
      <c r="AX36" s="172" t="str">
        <f t="shared" si="1"/>
        <v/>
      </c>
      <c r="AY36" s="172" t="str">
        <f t="shared" si="2"/>
        <v/>
      </c>
      <c r="AZ36" s="171" t="str">
        <f>IF(I36="","",VLOOKUP(I36,'MNB árfolyam'!A:B,2,0))</f>
        <v/>
      </c>
      <c r="BA36" s="171" t="str">
        <f t="shared" si="3"/>
        <v/>
      </c>
      <c r="BB36" s="171" t="str">
        <f t="shared" si="4"/>
        <v/>
      </c>
      <c r="BC36" s="171" t="str">
        <f>IF(N36="","",VLOOKUP(N36,'MNB árfolyam'!A:B,2,0))</f>
        <v/>
      </c>
      <c r="BD36" s="171" t="str">
        <f t="shared" si="5"/>
        <v/>
      </c>
      <c r="BE36" s="171" t="str">
        <f t="shared" si="6"/>
        <v/>
      </c>
    </row>
    <row r="37" spans="1:57" s="39" customFormat="1" ht="15" customHeight="1" x14ac:dyDescent="0.25">
      <c r="A37" s="440"/>
      <c r="B37" s="478"/>
      <c r="C37" s="65"/>
      <c r="D37" s="64"/>
      <c r="E37" s="478"/>
      <c r="F37" s="441"/>
      <c r="G37" s="441"/>
      <c r="H37" s="65"/>
      <c r="I37" s="64"/>
      <c r="J37" s="478"/>
      <c r="K37" s="439"/>
      <c r="L37" s="439"/>
      <c r="M37" s="65"/>
      <c r="N37" s="64"/>
      <c r="O37" s="478"/>
      <c r="P37" s="439"/>
      <c r="Q37" s="486"/>
      <c r="AW37" s="171" t="str">
        <f>IF(D37="","",VLOOKUP(D37,'MNB árfolyam'!A:B,2,0))</f>
        <v/>
      </c>
      <c r="AX37" s="172" t="str">
        <f t="shared" si="1"/>
        <v/>
      </c>
      <c r="AY37" s="172" t="str">
        <f t="shared" si="2"/>
        <v/>
      </c>
      <c r="AZ37" s="171" t="str">
        <f>IF(I37="","",VLOOKUP(I37,'MNB árfolyam'!A:B,2,0))</f>
        <v/>
      </c>
      <c r="BA37" s="171" t="str">
        <f t="shared" si="3"/>
        <v/>
      </c>
      <c r="BB37" s="171" t="str">
        <f t="shared" si="4"/>
        <v/>
      </c>
      <c r="BC37" s="171" t="str">
        <f>IF(N37="","",VLOOKUP(N37,'MNB árfolyam'!A:B,2,0))</f>
        <v/>
      </c>
      <c r="BD37" s="171" t="str">
        <f t="shared" si="5"/>
        <v/>
      </c>
      <c r="BE37" s="171" t="str">
        <f t="shared" si="6"/>
        <v/>
      </c>
    </row>
    <row r="38" spans="1:57" s="39" customFormat="1" ht="15" customHeight="1" x14ac:dyDescent="0.25">
      <c r="A38" s="440"/>
      <c r="B38" s="478"/>
      <c r="C38" s="65"/>
      <c r="D38" s="64"/>
      <c r="E38" s="478"/>
      <c r="F38" s="441"/>
      <c r="G38" s="441"/>
      <c r="H38" s="65"/>
      <c r="I38" s="64"/>
      <c r="J38" s="478"/>
      <c r="K38" s="439"/>
      <c r="L38" s="439"/>
      <c r="M38" s="65"/>
      <c r="N38" s="64"/>
      <c r="O38" s="478"/>
      <c r="P38" s="439"/>
      <c r="Q38" s="486"/>
      <c r="AW38" s="171" t="str">
        <f>IF(D38="","",VLOOKUP(D38,'MNB árfolyam'!A:B,2,0))</f>
        <v/>
      </c>
      <c r="AX38" s="172" t="str">
        <f t="shared" si="1"/>
        <v/>
      </c>
      <c r="AY38" s="172" t="str">
        <f t="shared" si="2"/>
        <v/>
      </c>
      <c r="AZ38" s="171" t="str">
        <f>IF(I38="","",VLOOKUP(I38,'MNB árfolyam'!A:B,2,0))</f>
        <v/>
      </c>
      <c r="BA38" s="171" t="str">
        <f t="shared" si="3"/>
        <v/>
      </c>
      <c r="BB38" s="171" t="str">
        <f t="shared" si="4"/>
        <v/>
      </c>
      <c r="BC38" s="171" t="str">
        <f>IF(N38="","",VLOOKUP(N38,'MNB árfolyam'!A:B,2,0))</f>
        <v/>
      </c>
      <c r="BD38" s="171" t="str">
        <f t="shared" si="5"/>
        <v/>
      </c>
      <c r="BE38" s="171" t="str">
        <f t="shared" si="6"/>
        <v/>
      </c>
    </row>
    <row r="39" spans="1:57" s="39" customFormat="1" ht="15" customHeight="1" x14ac:dyDescent="0.25">
      <c r="A39" s="440"/>
      <c r="B39" s="478"/>
      <c r="C39" s="65"/>
      <c r="D39" s="64"/>
      <c r="E39" s="478"/>
      <c r="F39" s="441"/>
      <c r="G39" s="441"/>
      <c r="H39" s="65"/>
      <c r="I39" s="64"/>
      <c r="J39" s="478"/>
      <c r="K39" s="439"/>
      <c r="L39" s="439"/>
      <c r="M39" s="65"/>
      <c r="N39" s="64"/>
      <c r="O39" s="478"/>
      <c r="P39" s="439"/>
      <c r="Q39" s="486"/>
      <c r="AW39" s="171" t="str">
        <f>IF(D39="","",VLOOKUP(D39,'MNB árfolyam'!A:B,2,0))</f>
        <v/>
      </c>
      <c r="AX39" s="172" t="str">
        <f t="shared" si="1"/>
        <v/>
      </c>
      <c r="AY39" s="172" t="str">
        <f t="shared" si="2"/>
        <v/>
      </c>
      <c r="AZ39" s="171" t="str">
        <f>IF(I39="","",VLOOKUP(I39,'MNB árfolyam'!A:B,2,0))</f>
        <v/>
      </c>
      <c r="BA39" s="171" t="str">
        <f t="shared" si="3"/>
        <v/>
      </c>
      <c r="BB39" s="171" t="str">
        <f t="shared" si="4"/>
        <v/>
      </c>
      <c r="BC39" s="171" t="str">
        <f>IF(N39="","",VLOOKUP(N39,'MNB árfolyam'!A:B,2,0))</f>
        <v/>
      </c>
      <c r="BD39" s="171" t="str">
        <f t="shared" si="5"/>
        <v/>
      </c>
      <c r="BE39" s="171" t="str">
        <f t="shared" si="6"/>
        <v/>
      </c>
    </row>
    <row r="40" spans="1:57" s="39" customFormat="1" ht="15" customHeight="1" x14ac:dyDescent="0.25">
      <c r="A40" s="440"/>
      <c r="B40" s="478"/>
      <c r="C40" s="65"/>
      <c r="D40" s="64"/>
      <c r="E40" s="478"/>
      <c r="F40" s="441"/>
      <c r="G40" s="441"/>
      <c r="H40" s="65"/>
      <c r="I40" s="64"/>
      <c r="J40" s="478"/>
      <c r="K40" s="439"/>
      <c r="L40" s="439"/>
      <c r="M40" s="65"/>
      <c r="N40" s="64"/>
      <c r="O40" s="478"/>
      <c r="P40" s="439"/>
      <c r="Q40" s="486"/>
      <c r="AW40" s="171" t="str">
        <f>IF(D40="","",VLOOKUP(D40,'MNB árfolyam'!A:B,2,0))</f>
        <v/>
      </c>
      <c r="AX40" s="172" t="str">
        <f t="shared" si="1"/>
        <v/>
      </c>
      <c r="AY40" s="172" t="str">
        <f t="shared" si="2"/>
        <v/>
      </c>
      <c r="AZ40" s="171" t="str">
        <f>IF(I40="","",VLOOKUP(I40,'MNB árfolyam'!A:B,2,0))</f>
        <v/>
      </c>
      <c r="BA40" s="171" t="str">
        <f t="shared" si="3"/>
        <v/>
      </c>
      <c r="BB40" s="171" t="str">
        <f t="shared" si="4"/>
        <v/>
      </c>
      <c r="BC40" s="171" t="str">
        <f>IF(N40="","",VLOOKUP(N40,'MNB árfolyam'!A:B,2,0))</f>
        <v/>
      </c>
      <c r="BD40" s="171" t="str">
        <f t="shared" si="5"/>
        <v/>
      </c>
      <c r="BE40" s="171" t="str">
        <f t="shared" si="6"/>
        <v/>
      </c>
    </row>
    <row r="41" spans="1:57" s="39" customFormat="1" ht="15" customHeight="1" x14ac:dyDescent="0.25">
      <c r="A41" s="440"/>
      <c r="B41" s="478"/>
      <c r="C41" s="65"/>
      <c r="D41" s="64"/>
      <c r="E41" s="478"/>
      <c r="F41" s="441"/>
      <c r="G41" s="441"/>
      <c r="H41" s="65"/>
      <c r="I41" s="64"/>
      <c r="J41" s="478"/>
      <c r="K41" s="439"/>
      <c r="L41" s="439"/>
      <c r="M41" s="65"/>
      <c r="N41" s="64"/>
      <c r="O41" s="478"/>
      <c r="P41" s="439"/>
      <c r="Q41" s="486"/>
      <c r="AW41" s="171" t="str">
        <f>IF(D41="","",VLOOKUP(D41,'MNB árfolyam'!A:B,2,0))</f>
        <v/>
      </c>
      <c r="AX41" s="172" t="str">
        <f t="shared" si="1"/>
        <v/>
      </c>
      <c r="AY41" s="172" t="str">
        <f t="shared" si="2"/>
        <v/>
      </c>
      <c r="AZ41" s="171" t="str">
        <f>IF(I41="","",VLOOKUP(I41,'MNB árfolyam'!A:B,2,0))</f>
        <v/>
      </c>
      <c r="BA41" s="171" t="str">
        <f t="shared" si="3"/>
        <v/>
      </c>
      <c r="BB41" s="171" t="str">
        <f t="shared" si="4"/>
        <v/>
      </c>
      <c r="BC41" s="171" t="str">
        <f>IF(N41="","",VLOOKUP(N41,'MNB árfolyam'!A:B,2,0))</f>
        <v/>
      </c>
      <c r="BD41" s="171" t="str">
        <f t="shared" si="5"/>
        <v/>
      </c>
      <c r="BE41" s="171" t="str">
        <f t="shared" si="6"/>
        <v/>
      </c>
    </row>
    <row r="42" spans="1:57" s="39" customFormat="1" ht="15" customHeight="1" x14ac:dyDescent="0.25">
      <c r="A42" s="440"/>
      <c r="B42" s="478"/>
      <c r="C42" s="65"/>
      <c r="D42" s="64"/>
      <c r="E42" s="478"/>
      <c r="F42" s="441"/>
      <c r="G42" s="441"/>
      <c r="H42" s="65"/>
      <c r="I42" s="64"/>
      <c r="J42" s="478"/>
      <c r="K42" s="439"/>
      <c r="L42" s="439"/>
      <c r="M42" s="65"/>
      <c r="N42" s="64"/>
      <c r="O42" s="478"/>
      <c r="P42" s="439"/>
      <c r="Q42" s="486"/>
      <c r="AW42" s="171" t="str">
        <f>IF(D42="","",VLOOKUP(D42,'MNB árfolyam'!A:B,2,0))</f>
        <v/>
      </c>
      <c r="AX42" s="172" t="str">
        <f t="shared" si="1"/>
        <v/>
      </c>
      <c r="AY42" s="172" t="str">
        <f t="shared" si="2"/>
        <v/>
      </c>
      <c r="AZ42" s="171" t="str">
        <f>IF(I42="","",VLOOKUP(I42,'MNB árfolyam'!A:B,2,0))</f>
        <v/>
      </c>
      <c r="BA42" s="171" t="str">
        <f t="shared" si="3"/>
        <v/>
      </c>
      <c r="BB42" s="171" t="str">
        <f t="shared" si="4"/>
        <v/>
      </c>
      <c r="BC42" s="171" t="str">
        <f>IF(N42="","",VLOOKUP(N42,'MNB árfolyam'!A:B,2,0))</f>
        <v/>
      </c>
      <c r="BD42" s="171" t="str">
        <f t="shared" si="5"/>
        <v/>
      </c>
      <c r="BE42" s="171" t="str">
        <f t="shared" si="6"/>
        <v/>
      </c>
    </row>
    <row r="43" spans="1:57" s="39" customFormat="1" ht="15" customHeight="1" x14ac:dyDescent="0.25">
      <c r="A43" s="440"/>
      <c r="B43" s="478"/>
      <c r="C43" s="65"/>
      <c r="D43" s="64"/>
      <c r="E43" s="478"/>
      <c r="F43" s="441"/>
      <c r="G43" s="441"/>
      <c r="H43" s="65"/>
      <c r="I43" s="64"/>
      <c r="J43" s="478"/>
      <c r="K43" s="439"/>
      <c r="L43" s="439"/>
      <c r="M43" s="65"/>
      <c r="N43" s="64"/>
      <c r="O43" s="478"/>
      <c r="P43" s="439"/>
      <c r="Q43" s="486"/>
      <c r="AW43" s="171" t="str">
        <f>IF(D43="","",VLOOKUP(D43,'MNB árfolyam'!A:B,2,0))</f>
        <v/>
      </c>
      <c r="AX43" s="172" t="str">
        <f t="shared" si="1"/>
        <v/>
      </c>
      <c r="AY43" s="172" t="str">
        <f t="shared" si="2"/>
        <v/>
      </c>
      <c r="AZ43" s="171" t="str">
        <f>IF(I43="","",VLOOKUP(I43,'MNB árfolyam'!A:B,2,0))</f>
        <v/>
      </c>
      <c r="BA43" s="171" t="str">
        <f t="shared" si="3"/>
        <v/>
      </c>
      <c r="BB43" s="171" t="str">
        <f t="shared" si="4"/>
        <v/>
      </c>
      <c r="BC43" s="171" t="str">
        <f>IF(N43="","",VLOOKUP(N43,'MNB árfolyam'!A:B,2,0))</f>
        <v/>
      </c>
      <c r="BD43" s="171" t="str">
        <f t="shared" si="5"/>
        <v/>
      </c>
      <c r="BE43" s="171" t="str">
        <f t="shared" si="6"/>
        <v/>
      </c>
    </row>
    <row r="44" spans="1:57" s="39" customFormat="1" ht="15" customHeight="1" x14ac:dyDescent="0.25">
      <c r="A44" s="440"/>
      <c r="B44" s="478"/>
      <c r="C44" s="65"/>
      <c r="D44" s="64"/>
      <c r="E44" s="478"/>
      <c r="F44" s="441"/>
      <c r="G44" s="441"/>
      <c r="H44" s="65"/>
      <c r="I44" s="64"/>
      <c r="J44" s="478"/>
      <c r="K44" s="439"/>
      <c r="L44" s="439"/>
      <c r="M44" s="65"/>
      <c r="N44" s="64"/>
      <c r="O44" s="478"/>
      <c r="P44" s="439"/>
      <c r="Q44" s="486"/>
      <c r="AW44" s="171" t="str">
        <f>IF(D44="","",VLOOKUP(D44,'MNB árfolyam'!A:B,2,0))</f>
        <v/>
      </c>
      <c r="AX44" s="172" t="str">
        <f t="shared" si="1"/>
        <v/>
      </c>
      <c r="AY44" s="172" t="str">
        <f t="shared" si="2"/>
        <v/>
      </c>
      <c r="AZ44" s="171" t="str">
        <f>IF(I44="","",VLOOKUP(I44,'MNB árfolyam'!A:B,2,0))</f>
        <v/>
      </c>
      <c r="BA44" s="171" t="str">
        <f t="shared" si="3"/>
        <v/>
      </c>
      <c r="BB44" s="171" t="str">
        <f t="shared" si="4"/>
        <v/>
      </c>
      <c r="BC44" s="171" t="str">
        <f>IF(N44="","",VLOOKUP(N44,'MNB árfolyam'!A:B,2,0))</f>
        <v/>
      </c>
      <c r="BD44" s="171" t="str">
        <f t="shared" si="5"/>
        <v/>
      </c>
      <c r="BE44" s="171" t="str">
        <f t="shared" si="6"/>
        <v/>
      </c>
    </row>
    <row r="45" spans="1:57" s="39" customFormat="1" ht="15" customHeight="1" x14ac:dyDescent="0.25">
      <c r="A45" s="440"/>
      <c r="B45" s="478"/>
      <c r="C45" s="65"/>
      <c r="D45" s="64"/>
      <c r="E45" s="478"/>
      <c r="F45" s="441"/>
      <c r="G45" s="441"/>
      <c r="H45" s="65"/>
      <c r="I45" s="64"/>
      <c r="J45" s="478"/>
      <c r="K45" s="439"/>
      <c r="L45" s="439"/>
      <c r="M45" s="65"/>
      <c r="N45" s="64"/>
      <c r="O45" s="478"/>
      <c r="P45" s="439"/>
      <c r="Q45" s="486"/>
      <c r="AW45" s="171" t="str">
        <f>IF(D45="","",VLOOKUP(D45,'MNB árfolyam'!A:B,2,0))</f>
        <v/>
      </c>
      <c r="AX45" s="172" t="str">
        <f t="shared" si="1"/>
        <v/>
      </c>
      <c r="AY45" s="172" t="str">
        <f t="shared" si="2"/>
        <v/>
      </c>
      <c r="AZ45" s="171" t="str">
        <f>IF(I45="","",VLOOKUP(I45,'MNB árfolyam'!A:B,2,0))</f>
        <v/>
      </c>
      <c r="BA45" s="171" t="str">
        <f t="shared" si="3"/>
        <v/>
      </c>
      <c r="BB45" s="171" t="str">
        <f t="shared" si="4"/>
        <v/>
      </c>
      <c r="BC45" s="171" t="str">
        <f>IF(N45="","",VLOOKUP(N45,'MNB árfolyam'!A:B,2,0))</f>
        <v/>
      </c>
      <c r="BD45" s="171" t="str">
        <f t="shared" si="5"/>
        <v/>
      </c>
      <c r="BE45" s="171" t="str">
        <f t="shared" si="6"/>
        <v/>
      </c>
    </row>
    <row r="46" spans="1:57" s="39" customFormat="1" ht="15" customHeight="1" x14ac:dyDescent="0.25">
      <c r="A46" s="440"/>
      <c r="B46" s="478"/>
      <c r="C46" s="65"/>
      <c r="D46" s="64"/>
      <c r="E46" s="478"/>
      <c r="F46" s="441"/>
      <c r="G46" s="441"/>
      <c r="H46" s="65"/>
      <c r="I46" s="64"/>
      <c r="J46" s="478"/>
      <c r="K46" s="439"/>
      <c r="L46" s="439"/>
      <c r="M46" s="65"/>
      <c r="N46" s="64"/>
      <c r="O46" s="478"/>
      <c r="P46" s="439"/>
      <c r="Q46" s="486"/>
      <c r="AW46" s="171" t="str">
        <f>IF(D46="","",VLOOKUP(D46,'MNB árfolyam'!A:B,2,0))</f>
        <v/>
      </c>
      <c r="AX46" s="172" t="str">
        <f t="shared" si="1"/>
        <v/>
      </c>
      <c r="AY46" s="172" t="str">
        <f t="shared" si="2"/>
        <v/>
      </c>
      <c r="AZ46" s="171" t="str">
        <f>IF(I46="","",VLOOKUP(I46,'MNB árfolyam'!A:B,2,0))</f>
        <v/>
      </c>
      <c r="BA46" s="171" t="str">
        <f t="shared" si="3"/>
        <v/>
      </c>
      <c r="BB46" s="171" t="str">
        <f t="shared" si="4"/>
        <v/>
      </c>
      <c r="BC46" s="171" t="str">
        <f>IF(N46="","",VLOOKUP(N46,'MNB árfolyam'!A:B,2,0))</f>
        <v/>
      </c>
      <c r="BD46" s="171" t="str">
        <f t="shared" si="5"/>
        <v/>
      </c>
      <c r="BE46" s="171" t="str">
        <f t="shared" si="6"/>
        <v/>
      </c>
    </row>
    <row r="47" spans="1:57" s="39" customFormat="1" ht="15" customHeight="1" x14ac:dyDescent="0.25">
      <c r="A47" s="440"/>
      <c r="B47" s="478"/>
      <c r="C47" s="65"/>
      <c r="D47" s="64"/>
      <c r="E47" s="478"/>
      <c r="F47" s="441"/>
      <c r="G47" s="441"/>
      <c r="H47" s="65"/>
      <c r="I47" s="64"/>
      <c r="J47" s="478"/>
      <c r="K47" s="439"/>
      <c r="L47" s="439"/>
      <c r="M47" s="65"/>
      <c r="N47" s="64"/>
      <c r="O47" s="478"/>
      <c r="P47" s="439"/>
      <c r="Q47" s="486"/>
      <c r="AW47" s="171" t="str">
        <f>IF(D47="","",VLOOKUP(D47,'MNB árfolyam'!A:B,2,0))</f>
        <v/>
      </c>
      <c r="AX47" s="172" t="str">
        <f t="shared" si="1"/>
        <v/>
      </c>
      <c r="AY47" s="172" t="str">
        <f t="shared" si="2"/>
        <v/>
      </c>
      <c r="AZ47" s="171" t="str">
        <f>IF(I47="","",VLOOKUP(I47,'MNB árfolyam'!A:B,2,0))</f>
        <v/>
      </c>
      <c r="BA47" s="171" t="str">
        <f t="shared" si="3"/>
        <v/>
      </c>
      <c r="BB47" s="171" t="str">
        <f t="shared" si="4"/>
        <v/>
      </c>
      <c r="BC47" s="171" t="str">
        <f>IF(N47="","",VLOOKUP(N47,'MNB árfolyam'!A:B,2,0))</f>
        <v/>
      </c>
      <c r="BD47" s="171" t="str">
        <f t="shared" si="5"/>
        <v/>
      </c>
      <c r="BE47" s="171" t="str">
        <f t="shared" si="6"/>
        <v/>
      </c>
    </row>
    <row r="48" spans="1:57" s="39" customFormat="1" ht="15" customHeight="1" x14ac:dyDescent="0.25">
      <c r="A48" s="440"/>
      <c r="B48" s="478"/>
      <c r="C48" s="65"/>
      <c r="D48" s="64"/>
      <c r="E48" s="478"/>
      <c r="F48" s="441"/>
      <c r="G48" s="441"/>
      <c r="H48" s="65"/>
      <c r="I48" s="64"/>
      <c r="J48" s="478"/>
      <c r="K48" s="439"/>
      <c r="L48" s="439"/>
      <c r="M48" s="65"/>
      <c r="N48" s="64"/>
      <c r="O48" s="478"/>
      <c r="P48" s="439"/>
      <c r="Q48" s="486"/>
      <c r="AW48" s="171" t="str">
        <f>IF(D48="","",VLOOKUP(D48,'MNB árfolyam'!A:B,2,0))</f>
        <v/>
      </c>
      <c r="AX48" s="172" t="str">
        <f t="shared" si="1"/>
        <v/>
      </c>
      <c r="AY48" s="172" t="str">
        <f t="shared" si="2"/>
        <v/>
      </c>
      <c r="AZ48" s="171" t="str">
        <f>IF(I48="","",VLOOKUP(I48,'MNB árfolyam'!A:B,2,0))</f>
        <v/>
      </c>
      <c r="BA48" s="171" t="str">
        <f t="shared" si="3"/>
        <v/>
      </c>
      <c r="BB48" s="171" t="str">
        <f t="shared" si="4"/>
        <v/>
      </c>
      <c r="BC48" s="171" t="str">
        <f>IF(N48="","",VLOOKUP(N48,'MNB árfolyam'!A:B,2,0))</f>
        <v/>
      </c>
      <c r="BD48" s="171" t="str">
        <f t="shared" si="5"/>
        <v/>
      </c>
      <c r="BE48" s="171" t="str">
        <f t="shared" si="6"/>
        <v/>
      </c>
    </row>
    <row r="49" spans="1:57" s="39" customFormat="1" ht="15" customHeight="1" x14ac:dyDescent="0.25">
      <c r="A49" s="440"/>
      <c r="B49" s="478"/>
      <c r="C49" s="65"/>
      <c r="D49" s="64"/>
      <c r="E49" s="478"/>
      <c r="F49" s="441"/>
      <c r="G49" s="441"/>
      <c r="H49" s="65"/>
      <c r="I49" s="64"/>
      <c r="J49" s="478"/>
      <c r="K49" s="439"/>
      <c r="L49" s="439"/>
      <c r="M49" s="65"/>
      <c r="N49" s="64"/>
      <c r="O49" s="478"/>
      <c r="P49" s="439"/>
      <c r="Q49" s="486"/>
      <c r="AW49" s="171" t="str">
        <f>IF(D49="","",VLOOKUP(D49,'MNB árfolyam'!A:B,2,0))</f>
        <v/>
      </c>
      <c r="AX49" s="172" t="str">
        <f t="shared" si="1"/>
        <v/>
      </c>
      <c r="AY49" s="172" t="str">
        <f t="shared" si="2"/>
        <v/>
      </c>
      <c r="AZ49" s="171" t="str">
        <f>IF(I49="","",VLOOKUP(I49,'MNB árfolyam'!A:B,2,0))</f>
        <v/>
      </c>
      <c r="BA49" s="171" t="str">
        <f t="shared" si="3"/>
        <v/>
      </c>
      <c r="BB49" s="171" t="str">
        <f t="shared" si="4"/>
        <v/>
      </c>
      <c r="BC49" s="171" t="str">
        <f>IF(N49="","",VLOOKUP(N49,'MNB árfolyam'!A:B,2,0))</f>
        <v/>
      </c>
      <c r="BD49" s="171" t="str">
        <f t="shared" si="5"/>
        <v/>
      </c>
      <c r="BE49" s="171" t="str">
        <f t="shared" si="6"/>
        <v/>
      </c>
    </row>
    <row r="50" spans="1:57" s="39" customFormat="1" ht="15" customHeight="1" x14ac:dyDescent="0.25">
      <c r="A50" s="440"/>
      <c r="B50" s="478"/>
      <c r="C50" s="65"/>
      <c r="D50" s="64"/>
      <c r="E50" s="478"/>
      <c r="F50" s="441"/>
      <c r="G50" s="441"/>
      <c r="H50" s="65"/>
      <c r="I50" s="64"/>
      <c r="J50" s="478"/>
      <c r="K50" s="439"/>
      <c r="L50" s="439"/>
      <c r="M50" s="65"/>
      <c r="N50" s="64"/>
      <c r="O50" s="478"/>
      <c r="P50" s="439"/>
      <c r="Q50" s="486"/>
      <c r="AW50" s="171" t="str">
        <f>IF(D50="","",VLOOKUP(D50,'MNB árfolyam'!A:B,2,0))</f>
        <v/>
      </c>
      <c r="AX50" s="172" t="str">
        <f t="shared" si="1"/>
        <v/>
      </c>
      <c r="AY50" s="172" t="str">
        <f t="shared" si="2"/>
        <v/>
      </c>
      <c r="AZ50" s="171" t="str">
        <f>IF(I50="","",VLOOKUP(I50,'MNB árfolyam'!A:B,2,0))</f>
        <v/>
      </c>
      <c r="BA50" s="171" t="str">
        <f t="shared" si="3"/>
        <v/>
      </c>
      <c r="BB50" s="171" t="str">
        <f t="shared" si="4"/>
        <v/>
      </c>
      <c r="BC50" s="171" t="str">
        <f>IF(N50="","",VLOOKUP(N50,'MNB árfolyam'!A:B,2,0))</f>
        <v/>
      </c>
      <c r="BD50" s="171" t="str">
        <f t="shared" si="5"/>
        <v/>
      </c>
      <c r="BE50" s="171" t="str">
        <f t="shared" si="6"/>
        <v/>
      </c>
    </row>
    <row r="51" spans="1:57" s="39" customFormat="1" ht="15" customHeight="1" x14ac:dyDescent="0.25">
      <c r="A51" s="440"/>
      <c r="B51" s="478"/>
      <c r="C51" s="65"/>
      <c r="D51" s="64"/>
      <c r="E51" s="478"/>
      <c r="F51" s="441"/>
      <c r="G51" s="441"/>
      <c r="H51" s="65"/>
      <c r="I51" s="64"/>
      <c r="J51" s="478"/>
      <c r="K51" s="439"/>
      <c r="L51" s="439"/>
      <c r="M51" s="65"/>
      <c r="N51" s="64"/>
      <c r="O51" s="478"/>
      <c r="P51" s="439"/>
      <c r="Q51" s="486"/>
      <c r="AW51" s="171" t="str">
        <f>IF(D51="","",VLOOKUP(D51,'MNB árfolyam'!A:B,2,0))</f>
        <v/>
      </c>
      <c r="AX51" s="172" t="str">
        <f t="shared" si="1"/>
        <v/>
      </c>
      <c r="AY51" s="172" t="str">
        <f t="shared" si="2"/>
        <v/>
      </c>
      <c r="AZ51" s="171" t="str">
        <f>IF(I51="","",VLOOKUP(I51,'MNB árfolyam'!A:B,2,0))</f>
        <v/>
      </c>
      <c r="BA51" s="171" t="str">
        <f t="shared" si="3"/>
        <v/>
      </c>
      <c r="BB51" s="171" t="str">
        <f t="shared" si="4"/>
        <v/>
      </c>
      <c r="BC51" s="171" t="str">
        <f>IF(N51="","",VLOOKUP(N51,'MNB árfolyam'!A:B,2,0))</f>
        <v/>
      </c>
      <c r="BD51" s="171" t="str">
        <f t="shared" si="5"/>
        <v/>
      </c>
      <c r="BE51" s="171" t="str">
        <f t="shared" si="6"/>
        <v/>
      </c>
    </row>
    <row r="52" spans="1:57" s="39" customFormat="1" ht="15" customHeight="1" x14ac:dyDescent="0.25">
      <c r="A52" s="440"/>
      <c r="B52" s="478"/>
      <c r="C52" s="65"/>
      <c r="D52" s="64"/>
      <c r="E52" s="478"/>
      <c r="F52" s="441"/>
      <c r="G52" s="441"/>
      <c r="H52" s="65"/>
      <c r="I52" s="64"/>
      <c r="J52" s="478"/>
      <c r="K52" s="439"/>
      <c r="L52" s="439"/>
      <c r="M52" s="65"/>
      <c r="N52" s="64"/>
      <c r="O52" s="478"/>
      <c r="P52" s="439"/>
      <c r="Q52" s="486"/>
      <c r="AW52" s="171" t="str">
        <f>IF(D52="","",VLOOKUP(D52,'MNB árfolyam'!A:B,2,0))</f>
        <v/>
      </c>
      <c r="AX52" s="172" t="str">
        <f t="shared" si="1"/>
        <v/>
      </c>
      <c r="AY52" s="172" t="str">
        <f t="shared" si="2"/>
        <v/>
      </c>
      <c r="AZ52" s="171" t="str">
        <f>IF(I52="","",VLOOKUP(I52,'MNB árfolyam'!A:B,2,0))</f>
        <v/>
      </c>
      <c r="BA52" s="171" t="str">
        <f t="shared" si="3"/>
        <v/>
      </c>
      <c r="BB52" s="171" t="str">
        <f t="shared" si="4"/>
        <v/>
      </c>
      <c r="BC52" s="171" t="str">
        <f>IF(N52="","",VLOOKUP(N52,'MNB árfolyam'!A:B,2,0))</f>
        <v/>
      </c>
      <c r="BD52" s="171" t="str">
        <f t="shared" si="5"/>
        <v/>
      </c>
      <c r="BE52" s="171" t="str">
        <f t="shared" si="6"/>
        <v/>
      </c>
    </row>
    <row r="53" spans="1:57" s="39" customFormat="1" ht="15" customHeight="1" x14ac:dyDescent="0.25">
      <c r="A53" s="440"/>
      <c r="B53" s="478"/>
      <c r="C53" s="65"/>
      <c r="D53" s="64"/>
      <c r="E53" s="478"/>
      <c r="F53" s="441"/>
      <c r="G53" s="441"/>
      <c r="H53" s="65"/>
      <c r="I53" s="64"/>
      <c r="J53" s="478"/>
      <c r="K53" s="439"/>
      <c r="L53" s="439"/>
      <c r="M53" s="65"/>
      <c r="N53" s="64"/>
      <c r="O53" s="478"/>
      <c r="P53" s="439"/>
      <c r="Q53" s="486"/>
      <c r="AW53" s="171" t="str">
        <f>IF(D53="","",VLOOKUP(D53,'MNB árfolyam'!A:B,2,0))</f>
        <v/>
      </c>
      <c r="AX53" s="172" t="str">
        <f t="shared" si="1"/>
        <v/>
      </c>
      <c r="AY53" s="172" t="str">
        <f t="shared" si="2"/>
        <v/>
      </c>
      <c r="AZ53" s="171" t="str">
        <f>IF(I53="","",VLOOKUP(I53,'MNB árfolyam'!A:B,2,0))</f>
        <v/>
      </c>
      <c r="BA53" s="171" t="str">
        <f t="shared" si="3"/>
        <v/>
      </c>
      <c r="BB53" s="171" t="str">
        <f t="shared" si="4"/>
        <v/>
      </c>
      <c r="BC53" s="171" t="str">
        <f>IF(N53="","",VLOOKUP(N53,'MNB árfolyam'!A:B,2,0))</f>
        <v/>
      </c>
      <c r="BD53" s="171" t="str">
        <f t="shared" si="5"/>
        <v/>
      </c>
      <c r="BE53" s="171" t="str">
        <f t="shared" si="6"/>
        <v/>
      </c>
    </row>
    <row r="54" spans="1:57" s="39" customFormat="1" ht="15" customHeight="1" x14ac:dyDescent="0.25">
      <c r="A54" s="440"/>
      <c r="B54" s="478"/>
      <c r="C54" s="65"/>
      <c r="D54" s="64"/>
      <c r="E54" s="478"/>
      <c r="F54" s="441"/>
      <c r="G54" s="441"/>
      <c r="H54" s="65"/>
      <c r="I54" s="64"/>
      <c r="J54" s="478"/>
      <c r="K54" s="439"/>
      <c r="L54" s="439"/>
      <c r="M54" s="65"/>
      <c r="N54" s="64"/>
      <c r="O54" s="478"/>
      <c r="P54" s="439"/>
      <c r="Q54" s="486"/>
      <c r="AW54" s="171" t="str">
        <f>IF(D54="","",VLOOKUP(D54,'MNB árfolyam'!A:B,2,0))</f>
        <v/>
      </c>
      <c r="AX54" s="172" t="str">
        <f t="shared" si="1"/>
        <v/>
      </c>
      <c r="AY54" s="172" t="str">
        <f t="shared" si="2"/>
        <v/>
      </c>
      <c r="AZ54" s="171" t="str">
        <f>IF(I54="","",VLOOKUP(I54,'MNB árfolyam'!A:B,2,0))</f>
        <v/>
      </c>
      <c r="BA54" s="171" t="str">
        <f t="shared" si="3"/>
        <v/>
      </c>
      <c r="BB54" s="171" t="str">
        <f t="shared" si="4"/>
        <v/>
      </c>
      <c r="BC54" s="171" t="str">
        <f>IF(N54="","",VLOOKUP(N54,'MNB árfolyam'!A:B,2,0))</f>
        <v/>
      </c>
      <c r="BD54" s="171" t="str">
        <f t="shared" si="5"/>
        <v/>
      </c>
      <c r="BE54" s="171" t="str">
        <f t="shared" si="6"/>
        <v/>
      </c>
    </row>
    <row r="55" spans="1:57" s="39" customFormat="1" ht="15" customHeight="1" x14ac:dyDescent="0.25">
      <c r="A55" s="440"/>
      <c r="B55" s="478"/>
      <c r="C55" s="65"/>
      <c r="D55" s="64"/>
      <c r="E55" s="478"/>
      <c r="F55" s="441"/>
      <c r="G55" s="441"/>
      <c r="H55" s="65"/>
      <c r="I55" s="64"/>
      <c r="J55" s="478"/>
      <c r="K55" s="439"/>
      <c r="L55" s="439"/>
      <c r="M55" s="65"/>
      <c r="N55" s="64"/>
      <c r="O55" s="478"/>
      <c r="P55" s="439"/>
      <c r="Q55" s="486"/>
      <c r="AW55" s="171" t="str">
        <f>IF(D55="","",VLOOKUP(D55,'MNB árfolyam'!A:B,2,0))</f>
        <v/>
      </c>
      <c r="AX55" s="172" t="str">
        <f t="shared" si="1"/>
        <v/>
      </c>
      <c r="AY55" s="172" t="str">
        <f t="shared" si="2"/>
        <v/>
      </c>
      <c r="AZ55" s="171" t="str">
        <f>IF(I55="","",VLOOKUP(I55,'MNB árfolyam'!A:B,2,0))</f>
        <v/>
      </c>
      <c r="BA55" s="171" t="str">
        <f t="shared" si="3"/>
        <v/>
      </c>
      <c r="BB55" s="171" t="str">
        <f t="shared" si="4"/>
        <v/>
      </c>
      <c r="BC55" s="171" t="str">
        <f>IF(N55="","",VLOOKUP(N55,'MNB árfolyam'!A:B,2,0))</f>
        <v/>
      </c>
      <c r="BD55" s="171" t="str">
        <f t="shared" si="5"/>
        <v/>
      </c>
      <c r="BE55" s="171" t="str">
        <f t="shared" si="6"/>
        <v/>
      </c>
    </row>
    <row r="56" spans="1:57" s="39" customFormat="1" ht="15" customHeight="1" thickBot="1" x14ac:dyDescent="0.3">
      <c r="A56" s="442"/>
      <c r="B56" s="94"/>
      <c r="C56" s="500"/>
      <c r="D56" s="417"/>
      <c r="E56" s="94"/>
      <c r="F56" s="443"/>
      <c r="G56" s="443"/>
      <c r="H56" s="500"/>
      <c r="I56" s="417"/>
      <c r="J56" s="94"/>
      <c r="K56" s="488"/>
      <c r="L56" s="488"/>
      <c r="M56" s="500"/>
      <c r="N56" s="417"/>
      <c r="O56" s="94"/>
      <c r="P56" s="488"/>
      <c r="Q56" s="489"/>
      <c r="AW56" s="171" t="str">
        <f>IF(D56="","",VLOOKUP(D56,'MNB árfolyam'!A:B,2,0))</f>
        <v/>
      </c>
      <c r="AX56" s="172" t="str">
        <f t="shared" si="1"/>
        <v/>
      </c>
      <c r="AY56" s="172" t="str">
        <f t="shared" si="2"/>
        <v/>
      </c>
      <c r="AZ56" s="171" t="str">
        <f>IF(I56="","",VLOOKUP(I56,'MNB árfolyam'!A:B,2,0))</f>
        <v/>
      </c>
      <c r="BA56" s="171" t="str">
        <f t="shared" si="3"/>
        <v/>
      </c>
      <c r="BB56" s="171" t="str">
        <f t="shared" si="4"/>
        <v/>
      </c>
      <c r="BC56" s="171" t="str">
        <f>IF(N56="","",VLOOKUP(N56,'MNB árfolyam'!A:B,2,0))</f>
        <v/>
      </c>
      <c r="BD56" s="171" t="str">
        <f t="shared" si="5"/>
        <v/>
      </c>
      <c r="BE56" s="171" t="str">
        <f t="shared" si="6"/>
        <v/>
      </c>
    </row>
    <row r="57" spans="1:57" ht="15" customHeight="1" x14ac:dyDescent="0.25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</row>
    <row r="58" spans="1:57" ht="15" hidden="1" customHeight="1" x14ac:dyDescent="0.25"/>
    <row r="59" spans="1:57" ht="15" hidden="1" customHeight="1" x14ac:dyDescent="0.25"/>
    <row r="60" spans="1:57" ht="15" hidden="1" customHeight="1" x14ac:dyDescent="0.25"/>
    <row r="61" spans="1:57" ht="15" hidden="1" customHeight="1" x14ac:dyDescent="0.25"/>
  </sheetData>
  <sheetProtection algorithmName="SHA-512" hashValue="p5akTI+b1n2YDzdlIXLBaGolnZUHXm38Zh21Yp0XGX8LPG3QnhPTmv0xaVT9u9+VKoscfxOiVHgOR19XVolJMA==" saltValue="cQrv6l2QvRz+giHNl6+v/g==" spinCount="100000" sheet="1" formatColumns="0" formatRows="0"/>
  <mergeCells count="10">
    <mergeCell ref="A1:D1"/>
    <mergeCell ref="A20:F20"/>
    <mergeCell ref="A27:Q27"/>
    <mergeCell ref="A29:F29"/>
    <mergeCell ref="A7:Q7"/>
    <mergeCell ref="A11:Q11"/>
    <mergeCell ref="A12:D12"/>
    <mergeCell ref="A13:D13"/>
    <mergeCell ref="A19:F19"/>
    <mergeCell ref="A28:H28"/>
  </mergeCells>
  <dataValidations count="9">
    <dataValidation type="decimal" allowBlank="1" showInputMessage="1" showErrorMessage="1" errorTitle="Figyelmeztetés" error="Kérjük a létszámadatot szám formátumban adja meg, például 2,54." sqref="O32:O56" xr:uid="{B2679D59-0C2C-4093-827C-3F1566F511A0}">
      <formula1>0</formula1>
      <formula2>9.99999999999999E+27</formula2>
    </dataValidation>
    <dataValidation type="decimal" allowBlank="1" showInputMessage="1" showErrorMessage="1" errorTitle="Figyelmeztetés" error="Kérjük a létszámadatot szám formátumban adja meg, például 2,54." sqref="E32:E56 J32:J56" xr:uid="{689B44AE-C1CF-455C-9145-F81C9DE0CFD5}">
      <formula1>0</formula1>
      <formula2>9.99999999999999E+24</formula2>
    </dataValidation>
    <dataValidation type="decimal" allowBlank="1" showInputMessage="1" showErrorMessage="1" errorTitle="Figyelmeztetés" error="Kérjük a létszámadatot szám formátumban adja meg, például 2,54." sqref="D23:D25" xr:uid="{CCBA6158-484D-4F10-A3B4-2FB6A05B23C1}">
      <formula1>0</formula1>
      <formula2>9.99999999999999E+22</formula2>
    </dataValidation>
    <dataValidation type="whole" allowBlank="1" showInputMessage="1" showErrorMessage="1" errorTitle="Figyelmeztetés" error="Kérjük az adatokat forintban tüntesse fel, ügyeljen a szóközök nélküli kitöltésre!" sqref="P32:Q56 E23:F25" xr:uid="{FEE9A388-336E-44FF-AAD3-FBC9D1207D09}">
      <formula1>0</formula1>
      <formula2>9.99999999999999E+32</formula2>
    </dataValidation>
    <dataValidation type="date" allowBlank="1" showInputMessage="1" showErrorMessage="1" errorTitle="Figyelmeztetés" error="Kérjük, dátum formátumot használjon: éééé.hh.nn." sqref="B23:C25 C32:D56 H32:I56 M32:N56" xr:uid="{3CC2DF7B-A127-453B-821C-B836D6C7C26F}">
      <formula1>36526</formula1>
      <formula2>54789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B15:D16" xr:uid="{A9686078-E36B-46FC-BF47-2EF31C98EDEA}">
      <formula1>0</formula1>
      <formula2>0.5</formula2>
    </dataValidation>
    <dataValidation type="date" allowBlank="1" showInputMessage="1" showErrorMessage="1" sqref="B26:C26" xr:uid="{B5CFB212-FB57-4C99-9D5B-287C8EBB13D3}">
      <formula1>43831</formula1>
      <formula2>46022</formula2>
    </dataValidation>
    <dataValidation type="whole" allowBlank="1" showInputMessage="1" showErrorMessage="1" errorTitle="Figyelmeztetés" error="Kérjük az adatokat forintban tüntesse fel, ügyeljen a szóközök nélküli kitöltésre!" sqref="F32:G56" xr:uid="{72D6C264-43D6-416D-9E43-5287BFD953B5}">
      <formula1>0</formula1>
      <formula2>9.99999999999999E+43</formula2>
    </dataValidation>
    <dataValidation type="whole" allowBlank="1" showInputMessage="1" showErrorMessage="1" errorTitle="Figyelmeztetés" error="Kérjük az adatokat forintban tüntesse fel, ügyeljen a szóközök nélküli kitöltésre!" sqref="K32:L56" xr:uid="{E8FD4052-5BBD-4E12-B5CF-1A2290E338D5}">
      <formula1>0</formula1>
      <formula2>9.99999999999999E+41</formula2>
    </dataValidation>
  </dataValidations>
  <hyperlinks>
    <hyperlink ref="F1" location="PÁLYÁZÓ!A1" display="VISSZA A PÁLYÁZÓ FÜLRE" xr:uid="{B6ECCB96-CB2E-45E6-B616-749B3F0934FF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E764-5879-4F08-A856-32F301930526}">
  <sheetPr codeName="Munka17">
    <tabColor theme="6" tint="-0.499984740745262"/>
  </sheetPr>
  <dimension ref="A1:BE61"/>
  <sheetViews>
    <sheetView zoomScale="90" zoomScaleNormal="90" workbookViewId="0">
      <selection activeCell="E4" sqref="E4"/>
    </sheetView>
  </sheetViews>
  <sheetFormatPr defaultColWidth="0" defaultRowHeight="15" zeroHeight="1" x14ac:dyDescent="0.25"/>
  <cols>
    <col min="1" max="1" width="35.7109375" style="161" customWidth="1"/>
    <col min="2" max="2" width="36.5703125" style="161" customWidth="1"/>
    <col min="3" max="3" width="34.7109375" style="161" customWidth="1"/>
    <col min="4" max="4" width="25.5703125" style="161" customWidth="1"/>
    <col min="5" max="6" width="33.85546875" style="161" customWidth="1"/>
    <col min="7" max="7" width="25.5703125" style="161" customWidth="1"/>
    <col min="8" max="8" width="39.140625" style="161" customWidth="1"/>
    <col min="9" max="9" width="33" style="161" customWidth="1"/>
    <col min="10" max="11" width="25.5703125" style="161" customWidth="1"/>
    <col min="12" max="12" width="30.28515625" style="161" customWidth="1"/>
    <col min="13" max="13" width="33.85546875" style="161" customWidth="1"/>
    <col min="14" max="14" width="33.7109375" style="161" customWidth="1"/>
    <col min="15" max="15" width="27.7109375" style="161" customWidth="1"/>
    <col min="16" max="17" width="25.5703125" style="161" customWidth="1"/>
    <col min="18" max="47" width="9.140625" style="161" hidden="1" customWidth="1"/>
    <col min="48" max="57" width="0" style="161" hidden="1" customWidth="1"/>
    <col min="58" max="16384" width="9.140625" style="161" hidden="1"/>
  </cols>
  <sheetData>
    <row r="1" spans="1:17" ht="27" customHeight="1" thickBot="1" x14ac:dyDescent="0.3">
      <c r="A1" s="666" t="s">
        <v>60</v>
      </c>
      <c r="B1" s="667"/>
      <c r="C1" s="667"/>
      <c r="D1" s="668"/>
      <c r="E1" s="348"/>
      <c r="F1" s="731" t="s">
        <v>283</v>
      </c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</row>
    <row r="2" spans="1:17" ht="30.75" thickBot="1" x14ac:dyDescent="0.3">
      <c r="A2" s="134"/>
      <c r="B2" s="336" t="s">
        <v>4</v>
      </c>
      <c r="C2" s="135" t="s">
        <v>8</v>
      </c>
      <c r="D2" s="337" t="s">
        <v>9</v>
      </c>
      <c r="E2" s="33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</row>
    <row r="3" spans="1:17" ht="15" customHeight="1" x14ac:dyDescent="0.25">
      <c r="A3" s="136" t="s">
        <v>10</v>
      </c>
      <c r="B3" s="454" t="str">
        <f>IF(B17="","",(D23+E30)*B17)</f>
        <v/>
      </c>
      <c r="C3" s="320" t="str">
        <f>IF(B17="","",(AX23+AX30)*B17)</f>
        <v/>
      </c>
      <c r="D3" s="321" t="str">
        <f>IF(B17="","",(AY23+AY30)*B17)</f>
        <v/>
      </c>
      <c r="E3" s="192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</row>
    <row r="4" spans="1:17" ht="15" customHeight="1" x14ac:dyDescent="0.25">
      <c r="A4" s="137" t="s">
        <v>11</v>
      </c>
      <c r="B4" s="455" t="str">
        <f>IF(C17="","",(D24+J30)*C17)</f>
        <v/>
      </c>
      <c r="C4" s="58" t="str">
        <f>IF(C17="","",(AX24+BA30)*C17)</f>
        <v/>
      </c>
      <c r="D4" s="59" t="str">
        <f>IF(C17="","",(AY24+BB30)*C17)</f>
        <v/>
      </c>
      <c r="E4" s="192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</row>
    <row r="5" spans="1:17" ht="15" customHeight="1" thickBot="1" x14ac:dyDescent="0.3">
      <c r="A5" s="141" t="s">
        <v>12</v>
      </c>
      <c r="B5" s="456" t="str">
        <f>IF(D17="","",(D25+O30)*D17)</f>
        <v/>
      </c>
      <c r="C5" s="60" t="str">
        <f>IF(D17="","",(AX25+BD30)*D17)</f>
        <v/>
      </c>
      <c r="D5" s="61" t="str">
        <f>IF(D17="","",(AY25+BE30)*D17)</f>
        <v/>
      </c>
      <c r="E5" s="192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</row>
    <row r="6" spans="1:17" ht="15" customHeight="1" x14ac:dyDescent="0.25">
      <c r="A6" s="191"/>
      <c r="B6" s="349"/>
      <c r="C6" s="192"/>
      <c r="D6" s="192"/>
      <c r="E6" s="192"/>
      <c r="F6" s="191"/>
      <c r="G6" s="350"/>
      <c r="H6" s="350"/>
      <c r="I6" s="350"/>
      <c r="J6" s="179"/>
      <c r="K6" s="179"/>
      <c r="L6" s="179"/>
      <c r="M6" s="179"/>
      <c r="N6" s="179"/>
      <c r="O6" s="179"/>
      <c r="P6" s="179"/>
      <c r="Q6" s="179"/>
    </row>
    <row r="7" spans="1:17" ht="20.100000000000001" customHeight="1" thickBot="1" x14ac:dyDescent="0.3">
      <c r="A7" s="692" t="s">
        <v>251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</row>
    <row r="8" spans="1:17" ht="56.25" customHeight="1" x14ac:dyDescent="0.25">
      <c r="A8" s="309" t="s">
        <v>239</v>
      </c>
      <c r="B8" s="328" t="str">
        <f>PÁLYÁZÓ!B104</f>
        <v/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</row>
    <row r="9" spans="1:17" ht="54.75" customHeight="1" thickBot="1" x14ac:dyDescent="0.3">
      <c r="A9" s="329" t="s">
        <v>240</v>
      </c>
      <c r="B9" s="351">
        <f>PÁLYÁZÓ!C104</f>
        <v>0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</row>
    <row r="10" spans="1:17" x14ac:dyDescent="0.25">
      <c r="A10" s="242"/>
      <c r="B10" s="221"/>
      <c r="C10" s="179"/>
      <c r="D10" s="191"/>
      <c r="E10" s="350"/>
      <c r="F10" s="350"/>
      <c r="G10" s="350"/>
      <c r="H10" s="179"/>
      <c r="I10" s="179"/>
      <c r="J10" s="179"/>
      <c r="K10" s="179"/>
      <c r="L10" s="179"/>
      <c r="M10" s="179"/>
      <c r="N10" s="179"/>
      <c r="O10" s="179"/>
      <c r="P10" s="179"/>
      <c r="Q10" s="179"/>
    </row>
    <row r="11" spans="1:17" ht="20.100000000000001" customHeight="1" thickBot="1" x14ac:dyDescent="0.3">
      <c r="A11" s="690" t="s">
        <v>252</v>
      </c>
      <c r="B11" s="691"/>
      <c r="C11" s="691"/>
      <c r="D11" s="691"/>
      <c r="E11" s="691"/>
      <c r="F11" s="691"/>
      <c r="G11" s="691"/>
      <c r="H11" s="691"/>
      <c r="I11" s="691"/>
      <c r="J11" s="691"/>
      <c r="K11" s="691"/>
      <c r="L11" s="691"/>
      <c r="M11" s="691"/>
      <c r="N11" s="691"/>
      <c r="O11" s="691"/>
      <c r="P11" s="691"/>
      <c r="Q11" s="691"/>
    </row>
    <row r="12" spans="1:17" ht="97.5" customHeight="1" thickBot="1" x14ac:dyDescent="0.3">
      <c r="A12" s="693" t="s">
        <v>241</v>
      </c>
      <c r="B12" s="694"/>
      <c r="C12" s="694"/>
      <c r="D12" s="695"/>
      <c r="E12" s="350"/>
      <c r="F12" s="350"/>
      <c r="G12" s="350"/>
      <c r="H12" s="179"/>
      <c r="I12" s="179"/>
      <c r="J12" s="179"/>
      <c r="K12" s="179"/>
      <c r="L12" s="179"/>
      <c r="M12" s="179"/>
      <c r="N12" s="179"/>
      <c r="O12" s="179"/>
      <c r="P12" s="179"/>
      <c r="Q12" s="179"/>
    </row>
    <row r="13" spans="1:17" ht="29.25" customHeight="1" thickBot="1" x14ac:dyDescent="0.3">
      <c r="A13" s="696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13" s="697" t="b">
        <f>IF(PÁLYÁZÓ!E20&lt;&gt;"","A pályázó vállalkozás három üzleti évre adta meg az adatokat, ezért a kapcsolódó vállalkozás esetén is három évre kérünk adatot, ha a vállalkozás működött ebben az időtartamban.",IF(PÁLYÁZÓ!E19&lt;&gt;"","A pályázó vállalkozás két üzleti évre adta meg az adatokat, ezért a kapcsolódó vállalkozás esetén is két évre kérünk adatot, ha a vállalkozás működött ebben az időtartamban.",IF(PÁLYÁZÓ!E18&lt;&gt;"","A pályázó vállalkozás egy üzleti évre adta meg az adatokat, ezért a kapcsolódó vállalkozás esetén is egy évre kérünk adatot, ha a vállalkozás működött ebben az időtartamban.")))</f>
        <v>0</v>
      </c>
      <c r="C13" s="697" t="b">
        <f>IF(PÁLYÁZÓ!F20&lt;&gt;"","A pályázó vállalkozás három üzleti évre adta meg az adatokat, ezért a kapcsolódó vállalkozás esetén is három évre kérünk adatot, ha a vállalkozás működött ebben az időtartamban.",IF(PÁLYÁZÓ!F19&lt;&gt;"","A pályázó vállalkozás két üzleti évre adta meg az adatokat, ezért a kapcsolódó vállalkozás esetén is két évre kérünk adatot, ha a vállalkozás működött ebben az időtartamban.",IF(PÁLYÁZÓ!F18&lt;&gt;"","A pályázó vállalkozás egy üzleti évre adta meg az adatokat, ezért a kapcsolódó vállalkozás esetén is egy évre kérünk adatot, ha a vállalkozás működött ebben az időtartamban.")))</f>
        <v>0</v>
      </c>
      <c r="D13" s="698" t="b">
        <f>IF(PÁLYÁZÓ!G20&lt;&gt;"","A pályázó vállalkozás három üzleti évre adta meg az adatokat, ezért a kapcsolódó vállalkozás esetén is három évre kérünk adatot, ha a vállalkozás működött ebben az időtartamban.",IF(PÁLYÁZÓ!G19&lt;&gt;"","A pályázó vállalkozás két üzleti évre adta meg az adatokat, ezért a kapcsolódó vállalkozás esetén is két évre kérünk adatot, ha a vállalkozás működött ebben az időtartamban.",IF(PÁLYÁZÓ!G18&lt;&gt;"","A pályázó vállalkozás egy üzleti évre adta meg az adatokat, ezért a kapcsolódó vállalkozás esetén is egy évre kérünk adatot, ha a vállalkozás működött ebben az időtartamban.")))</f>
        <v>0</v>
      </c>
      <c r="E13" s="350"/>
      <c r="F13" s="350"/>
      <c r="G13" s="350"/>
      <c r="H13" s="179"/>
      <c r="I13" s="179"/>
      <c r="J13" s="179"/>
      <c r="K13" s="179"/>
      <c r="L13" s="179"/>
      <c r="M13" s="179"/>
      <c r="N13" s="179"/>
      <c r="O13" s="179"/>
      <c r="P13" s="179"/>
      <c r="Q13" s="179"/>
    </row>
    <row r="14" spans="1:17" ht="15.75" thickBot="1" x14ac:dyDescent="0.3">
      <c r="A14" s="352"/>
      <c r="B14" s="229" t="s">
        <v>10</v>
      </c>
      <c r="C14" s="296" t="s">
        <v>11</v>
      </c>
      <c r="D14" s="297" t="s">
        <v>12</v>
      </c>
      <c r="E14" s="350"/>
      <c r="F14" s="350"/>
      <c r="G14" s="350"/>
      <c r="H14" s="179"/>
      <c r="I14" s="179"/>
      <c r="J14" s="179"/>
      <c r="K14" s="179"/>
      <c r="L14" s="179"/>
      <c r="M14" s="179"/>
      <c r="N14" s="179"/>
      <c r="O14" s="179"/>
      <c r="P14" s="179"/>
      <c r="Q14" s="179"/>
    </row>
    <row r="15" spans="1:17" x14ac:dyDescent="0.25">
      <c r="A15" s="227" t="s">
        <v>59</v>
      </c>
      <c r="B15" s="367"/>
      <c r="C15" s="4"/>
      <c r="D15" s="13"/>
      <c r="E15" s="350"/>
      <c r="F15" s="350"/>
      <c r="G15" s="350"/>
      <c r="H15" s="179"/>
      <c r="I15" s="179"/>
      <c r="J15" s="179"/>
      <c r="K15" s="179"/>
      <c r="L15" s="179"/>
      <c r="M15" s="179"/>
      <c r="N15" s="179"/>
      <c r="O15" s="179"/>
      <c r="P15" s="179"/>
      <c r="Q15" s="179"/>
    </row>
    <row r="16" spans="1:17" ht="15.75" thickBot="1" x14ac:dyDescent="0.3">
      <c r="A16" s="353" t="s">
        <v>13</v>
      </c>
      <c r="B16" s="364"/>
      <c r="C16" s="365"/>
      <c r="D16" s="366"/>
      <c r="E16" s="350"/>
      <c r="F16" s="350"/>
      <c r="G16" s="350"/>
      <c r="H16" s="179"/>
      <c r="I16" s="179"/>
      <c r="J16" s="179"/>
      <c r="K16" s="179"/>
      <c r="L16" s="179"/>
      <c r="M16" s="179"/>
      <c r="N16" s="179"/>
      <c r="O16" s="179"/>
      <c r="P16" s="179"/>
      <c r="Q16" s="179"/>
    </row>
    <row r="17" spans="1:57" ht="15.75" thickBot="1" x14ac:dyDescent="0.3">
      <c r="A17" s="354" t="s">
        <v>14</v>
      </c>
      <c r="B17" s="355" t="str">
        <f>IF(OR(B15="",B16=""),"",MAX(B15,B16))</f>
        <v/>
      </c>
      <c r="C17" s="356" t="str">
        <f>IF(OR(C15="",C16=""),"",MAX(C15,C16))</f>
        <v/>
      </c>
      <c r="D17" s="357" t="str">
        <f>IF(OR(D15="",D16=""),"",MAX(D15,D16))</f>
        <v/>
      </c>
      <c r="E17" s="350"/>
      <c r="F17" s="350"/>
      <c r="G17" s="350"/>
      <c r="H17" s="179"/>
      <c r="I17" s="179"/>
      <c r="J17" s="179"/>
      <c r="K17" s="179"/>
      <c r="L17" s="179"/>
      <c r="M17" s="179"/>
      <c r="N17" s="179"/>
      <c r="O17" s="179"/>
      <c r="P17" s="179"/>
      <c r="Q17" s="179"/>
    </row>
    <row r="18" spans="1:57" ht="15" customHeight="1" thickBot="1" x14ac:dyDescent="0.3">
      <c r="A18" s="242"/>
      <c r="B18" s="221"/>
      <c r="C18" s="179"/>
      <c r="D18" s="191"/>
      <c r="E18" s="350"/>
      <c r="F18" s="350"/>
      <c r="G18" s="350"/>
      <c r="H18" s="179"/>
      <c r="I18" s="179"/>
      <c r="J18" s="179"/>
      <c r="K18" s="179"/>
      <c r="L18" s="179"/>
      <c r="M18" s="179"/>
      <c r="N18" s="179"/>
      <c r="O18" s="179"/>
      <c r="P18" s="179"/>
      <c r="Q18" s="179"/>
    </row>
    <row r="19" spans="1:57" ht="360" customHeight="1" thickBot="1" x14ac:dyDescent="0.3">
      <c r="A19" s="669" t="s">
        <v>258</v>
      </c>
      <c r="B19" s="670"/>
      <c r="C19" s="670"/>
      <c r="D19" s="670"/>
      <c r="E19" s="670"/>
      <c r="F19" s="671"/>
      <c r="G19" s="350"/>
      <c r="H19" s="179"/>
      <c r="I19" s="179"/>
      <c r="J19" s="179"/>
      <c r="K19" s="179"/>
      <c r="L19" s="179"/>
      <c r="M19" s="179"/>
      <c r="N19" s="179"/>
      <c r="O19" s="179"/>
      <c r="P19" s="179"/>
      <c r="Q19" s="179"/>
    </row>
    <row r="20" spans="1:57" ht="20.100000000000001" customHeight="1" thickBot="1" x14ac:dyDescent="0.3">
      <c r="A20" s="617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20" s="618"/>
      <c r="C20" s="618"/>
      <c r="D20" s="618"/>
      <c r="E20" s="618"/>
      <c r="F20" s="619"/>
      <c r="G20" s="350"/>
      <c r="H20" s="179"/>
      <c r="I20" s="179"/>
      <c r="J20" s="179"/>
      <c r="K20" s="179"/>
      <c r="L20" s="179"/>
      <c r="M20" s="179"/>
      <c r="N20" s="179"/>
      <c r="O20" s="179"/>
      <c r="P20" s="179"/>
      <c r="Q20" s="179"/>
    </row>
    <row r="21" spans="1:57" ht="15" customHeight="1" thickBot="1" x14ac:dyDescent="0.3">
      <c r="A21" s="242"/>
      <c r="B21" s="221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</row>
    <row r="22" spans="1:57" ht="50.1" customHeight="1" thickBot="1" x14ac:dyDescent="0.3">
      <c r="A22" s="318"/>
      <c r="B22" s="229" t="s">
        <v>2</v>
      </c>
      <c r="C22" s="296" t="s">
        <v>3</v>
      </c>
      <c r="D22" s="230" t="s">
        <v>4</v>
      </c>
      <c r="E22" s="296" t="s">
        <v>5</v>
      </c>
      <c r="F22" s="297" t="s">
        <v>6</v>
      </c>
      <c r="G22" s="179"/>
      <c r="H22" s="179"/>
      <c r="I22" s="179"/>
      <c r="J22" s="179"/>
      <c r="K22" s="236"/>
      <c r="L22" s="179"/>
      <c r="M22" s="179"/>
      <c r="N22" s="179"/>
      <c r="O22" s="179"/>
      <c r="P22" s="179"/>
      <c r="Q22" s="179"/>
      <c r="AW22" s="342" t="s">
        <v>7</v>
      </c>
      <c r="AX22" s="342" t="s">
        <v>8</v>
      </c>
      <c r="AY22" s="342" t="s">
        <v>9</v>
      </c>
    </row>
    <row r="23" spans="1:57" ht="15" customHeight="1" x14ac:dyDescent="0.25">
      <c r="A23" s="226" t="s">
        <v>10</v>
      </c>
      <c r="B23" s="65"/>
      <c r="C23" s="64"/>
      <c r="D23" s="315"/>
      <c r="E23" s="316"/>
      <c r="F23" s="317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AW23" s="343" t="str">
        <f>IF(C23="","",VLOOKUP(C23,'MNB árfolyam'!A:B,2,0))</f>
        <v/>
      </c>
      <c r="AX23" s="105">
        <f>IFERROR(ROUND(E23/AW23,0),0)</f>
        <v>0</v>
      </c>
      <c r="AY23" s="105">
        <f>IFERROR(ROUND(F23/AW23,0),0)</f>
        <v>0</v>
      </c>
    </row>
    <row r="24" spans="1:57" ht="15" customHeight="1" x14ac:dyDescent="0.25">
      <c r="A24" s="227" t="s">
        <v>11</v>
      </c>
      <c r="B24" s="66"/>
      <c r="C24" s="1"/>
      <c r="D24" s="2"/>
      <c r="E24" s="3"/>
      <c r="F24" s="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AW24" s="343" t="str">
        <f>IF(C24="","",VLOOKUP(C24,'MNB árfolyam'!A:B,2,0))</f>
        <v/>
      </c>
      <c r="AX24" s="105">
        <f>IFERROR(ROUND(E24/AW24,0),0)</f>
        <v>0</v>
      </c>
      <c r="AY24" s="105">
        <f>IFERROR(ROUND(F24/AW24,0),0)</f>
        <v>0</v>
      </c>
    </row>
    <row r="25" spans="1:57" ht="15" customHeight="1" thickBot="1" x14ac:dyDescent="0.3">
      <c r="A25" s="228" t="s">
        <v>12</v>
      </c>
      <c r="B25" s="67"/>
      <c r="C25" s="7"/>
      <c r="D25" s="10"/>
      <c r="E25" s="11"/>
      <c r="F25" s="12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AW25" s="343" t="str">
        <f>IF(C25="","",VLOOKUP(C25,'MNB árfolyam'!A:B,2,0))</f>
        <v/>
      </c>
      <c r="AX25" s="105">
        <f>IFERROR(ROUND(E25/AW25,0),0)</f>
        <v>0</v>
      </c>
      <c r="AY25" s="105">
        <f>IFERROR(ROUND(F25/AW25,0),0)</f>
        <v>0</v>
      </c>
    </row>
    <row r="26" spans="1:57" ht="15" customHeight="1" x14ac:dyDescent="0.25">
      <c r="A26" s="242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</row>
    <row r="27" spans="1:57" s="39" customFormat="1" ht="20.100000000000001" customHeight="1" thickBot="1" x14ac:dyDescent="0.3">
      <c r="A27" s="543" t="str">
        <f>CONCATENATE("II. BLOKK: ",B8," ","KAPCSOLÓDÓ VÁLLALKOZÁSAI:")</f>
        <v>II. BLOKK:  KAPCSOLÓDÓ VÁLLALKOZÁSAI:</v>
      </c>
      <c r="B27" s="543"/>
      <c r="C27" s="543"/>
      <c r="D27" s="543"/>
      <c r="E27" s="543"/>
      <c r="F27" s="543"/>
      <c r="G27" s="543"/>
      <c r="H27" s="543"/>
      <c r="I27" s="543"/>
      <c r="J27" s="543"/>
      <c r="K27" s="543"/>
      <c r="L27" s="543"/>
      <c r="M27" s="543"/>
      <c r="N27" s="543"/>
      <c r="O27" s="543"/>
      <c r="P27" s="543"/>
      <c r="Q27" s="543"/>
      <c r="R27" s="36"/>
      <c r="U27" s="36"/>
      <c r="Y27" s="36"/>
      <c r="Z27" s="36"/>
    </row>
    <row r="28" spans="1:57" s="39" customFormat="1" ht="309.75" customHeight="1" thickBot="1" x14ac:dyDescent="0.3">
      <c r="A28" s="678" t="s">
        <v>259</v>
      </c>
      <c r="B28" s="679"/>
      <c r="C28" s="679"/>
      <c r="D28" s="679"/>
      <c r="E28" s="679"/>
      <c r="F28" s="679"/>
      <c r="G28" s="679"/>
      <c r="H28" s="680"/>
      <c r="I28" s="310"/>
      <c r="J28" s="310"/>
      <c r="K28" s="249"/>
      <c r="L28" s="249"/>
      <c r="M28" s="310"/>
      <c r="N28" s="249"/>
      <c r="O28" s="249"/>
      <c r="P28" s="249"/>
      <c r="Q28" s="310"/>
      <c r="R28" s="36"/>
      <c r="U28" s="36"/>
      <c r="Y28" s="36"/>
      <c r="Z28" s="36"/>
    </row>
    <row r="29" spans="1:57" s="39" customFormat="1" ht="20.100000000000001" customHeight="1" thickBot="1" x14ac:dyDescent="0.3">
      <c r="A29" s="681" t="str">
        <f>IF(PÁLYÁZÓ!D16&lt;&gt;"","A pályázó vállalkozás három üzleti évre adta meg az adatokat, ezért a partner vállalkozás kapcsolódó vállalkozása esetén is három évre kérünk adatot, ha a vállalkozás működött ebben az időtartamban.",IF(PÁLYÁZÓ!D15&lt;&gt;"","A pályázó vállalkozás két üzleti évre adta meg az adatokat, ezért a partner vállalkozás kapcsolódó vállalkozása esetén is két évre kérünk adatot, ha a vállalkozás működött ebben az időtartamban.",IF(PÁLYÁZÓ!D14&lt;&gt;"","A pályázó vállalkozás egy üzleti évre adta meg az adatokat, ezért a partner vállalkozás kapcsolódó vállalkozása H32esetén is egy évre kérünk adatot, ha a vállalkozás működött ebben az időtartamban.","")))</f>
        <v/>
      </c>
      <c r="B29" s="682"/>
      <c r="C29" s="682"/>
      <c r="D29" s="682"/>
      <c r="E29" s="682"/>
      <c r="F29" s="683"/>
      <c r="G29" s="40"/>
      <c r="H29" s="40"/>
      <c r="I29" s="310"/>
      <c r="J29" s="310"/>
      <c r="K29" s="249"/>
      <c r="L29" s="249"/>
      <c r="M29" s="310"/>
      <c r="N29" s="249"/>
      <c r="O29" s="249"/>
      <c r="P29" s="249"/>
      <c r="Q29" s="310"/>
      <c r="R29" s="36"/>
      <c r="U29" s="36"/>
      <c r="Y29" s="36"/>
      <c r="Z29" s="36"/>
    </row>
    <row r="30" spans="1:57" s="39" customFormat="1" ht="15" customHeight="1" thickBot="1" x14ac:dyDescent="0.3">
      <c r="A30" s="359"/>
      <c r="B30" s="359"/>
      <c r="C30" s="359"/>
      <c r="D30" s="359"/>
      <c r="E30" s="360">
        <f>SUM(E32:E56)</f>
        <v>0</v>
      </c>
      <c r="F30" s="359"/>
      <c r="G30" s="359"/>
      <c r="H30" s="359"/>
      <c r="I30" s="310"/>
      <c r="J30" s="360">
        <f>SUM(J32:J56)</f>
        <v>0</v>
      </c>
      <c r="K30" s="249"/>
      <c r="L30" s="249"/>
      <c r="M30" s="310"/>
      <c r="N30" s="249"/>
      <c r="O30" s="360">
        <f>SUM(O32:O56)</f>
        <v>0</v>
      </c>
      <c r="P30" s="249"/>
      <c r="Q30" s="310"/>
      <c r="R30" s="36"/>
      <c r="U30" s="36"/>
      <c r="Y30" s="36"/>
      <c r="Z30" s="36"/>
      <c r="AX30" s="344">
        <f>SUM(AX32:AX56)</f>
        <v>0</v>
      </c>
      <c r="AY30" s="344">
        <f t="shared" ref="AY30:BE30" si="0">SUM(AY32:AY56)</f>
        <v>0</v>
      </c>
      <c r="AZ30" s="345"/>
      <c r="BA30" s="344">
        <f t="shared" si="0"/>
        <v>0</v>
      </c>
      <c r="BB30" s="344">
        <f t="shared" si="0"/>
        <v>0</v>
      </c>
      <c r="BC30" s="345"/>
      <c r="BD30" s="344">
        <f t="shared" si="0"/>
        <v>0</v>
      </c>
      <c r="BE30" s="344">
        <f t="shared" si="0"/>
        <v>0</v>
      </c>
    </row>
    <row r="31" spans="1:57" s="39" customFormat="1" ht="65.099999999999994" customHeight="1" thickBot="1" x14ac:dyDescent="0.3">
      <c r="A31" s="314" t="str">
        <f>CONCATENATE(B8," ","Kapcsolódó vállalkozásának neve")</f>
        <v xml:space="preserve"> Kapcsolódó vállalkozásának neve</v>
      </c>
      <c r="B31" s="296" t="s">
        <v>20</v>
      </c>
      <c r="C31" s="230" t="s">
        <v>115</v>
      </c>
      <c r="D31" s="230" t="s">
        <v>114</v>
      </c>
      <c r="E31" s="230" t="s">
        <v>116</v>
      </c>
      <c r="F31" s="230" t="s">
        <v>128</v>
      </c>
      <c r="G31" s="230" t="s">
        <v>117</v>
      </c>
      <c r="H31" s="230" t="s">
        <v>118</v>
      </c>
      <c r="I31" s="230" t="s">
        <v>119</v>
      </c>
      <c r="J31" s="230" t="s">
        <v>120</v>
      </c>
      <c r="K31" s="230" t="s">
        <v>126</v>
      </c>
      <c r="L31" s="230" t="s">
        <v>121</v>
      </c>
      <c r="M31" s="230" t="s">
        <v>122</v>
      </c>
      <c r="N31" s="230" t="s">
        <v>123</v>
      </c>
      <c r="O31" s="230" t="s">
        <v>124</v>
      </c>
      <c r="P31" s="230" t="s">
        <v>125</v>
      </c>
      <c r="Q31" s="313" t="s">
        <v>127</v>
      </c>
      <c r="AW31" s="170" t="s">
        <v>34</v>
      </c>
      <c r="AX31" s="163" t="s">
        <v>22</v>
      </c>
      <c r="AY31" s="163" t="s">
        <v>23</v>
      </c>
      <c r="AZ31" s="170" t="s">
        <v>37</v>
      </c>
      <c r="BA31" s="163" t="s">
        <v>47</v>
      </c>
      <c r="BB31" s="163" t="s">
        <v>39</v>
      </c>
      <c r="BC31" s="170" t="s">
        <v>40</v>
      </c>
      <c r="BD31" s="163" t="s">
        <v>41</v>
      </c>
      <c r="BE31" s="163" t="s">
        <v>42</v>
      </c>
    </row>
    <row r="32" spans="1:57" s="39" customFormat="1" ht="15" customHeight="1" x14ac:dyDescent="0.25">
      <c r="A32" s="482"/>
      <c r="B32" s="96"/>
      <c r="C32" s="499"/>
      <c r="D32" s="411"/>
      <c r="E32" s="96"/>
      <c r="F32" s="484"/>
      <c r="G32" s="484"/>
      <c r="H32" s="499"/>
      <c r="I32" s="411"/>
      <c r="J32" s="96"/>
      <c r="K32" s="484"/>
      <c r="L32" s="484"/>
      <c r="M32" s="499"/>
      <c r="N32" s="411"/>
      <c r="O32" s="96"/>
      <c r="P32" s="484"/>
      <c r="Q32" s="485"/>
      <c r="AW32" s="171" t="str">
        <f>IF(D32="","",VLOOKUP(D32,'MNB árfolyam'!A:B,2,0))</f>
        <v/>
      </c>
      <c r="AX32" s="172" t="str">
        <f t="shared" ref="AX32:AX56" si="1">IF(ISBLANK(F32),"",ROUND(F32/AW32,0))</f>
        <v/>
      </c>
      <c r="AY32" s="172" t="str">
        <f t="shared" ref="AY32:AY56" si="2">IF(ISBLANK(G32),"",ROUND(G32/AW32,0))</f>
        <v/>
      </c>
      <c r="AZ32" s="171" t="str">
        <f>IF(I32="","",VLOOKUP(I32,'MNB árfolyam'!A:B,2,0))</f>
        <v/>
      </c>
      <c r="BA32" s="171" t="str">
        <f t="shared" ref="BA32:BA56" si="3">IF(ISBLANK(K32),"",ROUND(K32/AZ32,0))</f>
        <v/>
      </c>
      <c r="BB32" s="171" t="str">
        <f t="shared" ref="BB32:BB56" si="4">IF(ISBLANK(L32),"",ROUND(L32/AZ32,0))</f>
        <v/>
      </c>
      <c r="BC32" s="171" t="str">
        <f>IF(N32="","",VLOOKUP(N32,'MNB árfolyam'!A:B,2,0))</f>
        <v/>
      </c>
      <c r="BD32" s="171" t="str">
        <f t="shared" ref="BD32:BD56" si="5">IF(ISBLANK(P32),"",ROUND(P32/BC32,0))</f>
        <v/>
      </c>
      <c r="BE32" s="171" t="str">
        <f t="shared" ref="BE32:BE56" si="6">IF(ISBLANK(Q32),"",ROUND(Q32/BC32,0))</f>
        <v/>
      </c>
    </row>
    <row r="33" spans="1:57" s="39" customFormat="1" ht="15" customHeight="1" x14ac:dyDescent="0.25">
      <c r="A33" s="440"/>
      <c r="B33" s="478"/>
      <c r="C33" s="65"/>
      <c r="D33" s="64"/>
      <c r="E33" s="478"/>
      <c r="F33" s="441"/>
      <c r="G33" s="441"/>
      <c r="H33" s="65"/>
      <c r="I33" s="64"/>
      <c r="J33" s="478"/>
      <c r="K33" s="439"/>
      <c r="L33" s="439"/>
      <c r="M33" s="65"/>
      <c r="N33" s="64"/>
      <c r="O33" s="478"/>
      <c r="P33" s="439"/>
      <c r="Q33" s="486"/>
      <c r="AW33" s="171" t="str">
        <f>IF(D33="","",VLOOKUP(D33,'MNB árfolyam'!A:B,2,0))</f>
        <v/>
      </c>
      <c r="AX33" s="172" t="str">
        <f t="shared" si="1"/>
        <v/>
      </c>
      <c r="AY33" s="172" t="str">
        <f t="shared" si="2"/>
        <v/>
      </c>
      <c r="AZ33" s="171" t="str">
        <f>IF(I33="","",VLOOKUP(I33,'MNB árfolyam'!A:B,2,0))</f>
        <v/>
      </c>
      <c r="BA33" s="171" t="str">
        <f t="shared" si="3"/>
        <v/>
      </c>
      <c r="BB33" s="171" t="str">
        <f t="shared" si="4"/>
        <v/>
      </c>
      <c r="BC33" s="171" t="str">
        <f>IF(N33="","",VLOOKUP(N33,'MNB árfolyam'!A:B,2,0))</f>
        <v/>
      </c>
      <c r="BD33" s="171" t="str">
        <f t="shared" si="5"/>
        <v/>
      </c>
      <c r="BE33" s="171" t="str">
        <f t="shared" si="6"/>
        <v/>
      </c>
    </row>
    <row r="34" spans="1:57" s="39" customFormat="1" ht="15" customHeight="1" x14ac:dyDescent="0.25">
      <c r="A34" s="440"/>
      <c r="B34" s="478"/>
      <c r="C34" s="65"/>
      <c r="D34" s="64"/>
      <c r="E34" s="478"/>
      <c r="F34" s="441"/>
      <c r="G34" s="441"/>
      <c r="H34" s="65"/>
      <c r="I34" s="64"/>
      <c r="J34" s="478"/>
      <c r="K34" s="439"/>
      <c r="L34" s="439"/>
      <c r="M34" s="65"/>
      <c r="N34" s="64"/>
      <c r="O34" s="478"/>
      <c r="P34" s="439"/>
      <c r="Q34" s="486"/>
      <c r="AW34" s="171" t="str">
        <f>IF(D34="","",VLOOKUP(D34,'MNB árfolyam'!A:B,2,0))</f>
        <v/>
      </c>
      <c r="AX34" s="172" t="str">
        <f t="shared" si="1"/>
        <v/>
      </c>
      <c r="AY34" s="172" t="str">
        <f t="shared" si="2"/>
        <v/>
      </c>
      <c r="AZ34" s="171" t="str">
        <f>IF(I34="","",VLOOKUP(I34,'MNB árfolyam'!A:B,2,0))</f>
        <v/>
      </c>
      <c r="BA34" s="171" t="str">
        <f t="shared" si="3"/>
        <v/>
      </c>
      <c r="BB34" s="171" t="str">
        <f t="shared" si="4"/>
        <v/>
      </c>
      <c r="BC34" s="171" t="str">
        <f>IF(N34="","",VLOOKUP(N34,'MNB árfolyam'!A:B,2,0))</f>
        <v/>
      </c>
      <c r="BD34" s="171" t="str">
        <f t="shared" si="5"/>
        <v/>
      </c>
      <c r="BE34" s="171" t="str">
        <f t="shared" si="6"/>
        <v/>
      </c>
    </row>
    <row r="35" spans="1:57" s="39" customFormat="1" ht="15" customHeight="1" x14ac:dyDescent="0.25">
      <c r="A35" s="440"/>
      <c r="B35" s="478"/>
      <c r="C35" s="65"/>
      <c r="D35" s="64"/>
      <c r="E35" s="478"/>
      <c r="F35" s="441"/>
      <c r="G35" s="441"/>
      <c r="H35" s="65"/>
      <c r="I35" s="64"/>
      <c r="J35" s="478"/>
      <c r="K35" s="439"/>
      <c r="L35" s="439"/>
      <c r="M35" s="65"/>
      <c r="N35" s="64"/>
      <c r="O35" s="478"/>
      <c r="P35" s="439"/>
      <c r="Q35" s="486"/>
      <c r="AW35" s="171" t="str">
        <f>IF(D35="","",VLOOKUP(D35,'MNB árfolyam'!A:B,2,0))</f>
        <v/>
      </c>
      <c r="AX35" s="172" t="str">
        <f t="shared" si="1"/>
        <v/>
      </c>
      <c r="AY35" s="172" t="str">
        <f t="shared" si="2"/>
        <v/>
      </c>
      <c r="AZ35" s="171" t="str">
        <f>IF(I35="","",VLOOKUP(I35,'MNB árfolyam'!A:B,2,0))</f>
        <v/>
      </c>
      <c r="BA35" s="171" t="str">
        <f t="shared" si="3"/>
        <v/>
      </c>
      <c r="BB35" s="171" t="str">
        <f t="shared" si="4"/>
        <v/>
      </c>
      <c r="BC35" s="171" t="str">
        <f>IF(N35="","",VLOOKUP(N35,'MNB árfolyam'!A:B,2,0))</f>
        <v/>
      </c>
      <c r="BD35" s="171" t="str">
        <f t="shared" si="5"/>
        <v/>
      </c>
      <c r="BE35" s="171" t="str">
        <f t="shared" si="6"/>
        <v/>
      </c>
    </row>
    <row r="36" spans="1:57" s="39" customFormat="1" ht="15" customHeight="1" x14ac:dyDescent="0.25">
      <c r="A36" s="440"/>
      <c r="B36" s="478"/>
      <c r="C36" s="65"/>
      <c r="D36" s="64"/>
      <c r="E36" s="478"/>
      <c r="F36" s="441"/>
      <c r="G36" s="441"/>
      <c r="H36" s="65"/>
      <c r="I36" s="64"/>
      <c r="J36" s="478"/>
      <c r="K36" s="439"/>
      <c r="L36" s="439"/>
      <c r="M36" s="65"/>
      <c r="N36" s="64"/>
      <c r="O36" s="478"/>
      <c r="P36" s="439"/>
      <c r="Q36" s="486"/>
      <c r="AW36" s="171" t="str">
        <f>IF(D36="","",VLOOKUP(D36,'MNB árfolyam'!A:B,2,0))</f>
        <v/>
      </c>
      <c r="AX36" s="172" t="str">
        <f t="shared" si="1"/>
        <v/>
      </c>
      <c r="AY36" s="172" t="str">
        <f t="shared" si="2"/>
        <v/>
      </c>
      <c r="AZ36" s="171" t="str">
        <f>IF(I36="","",VLOOKUP(I36,'MNB árfolyam'!A:B,2,0))</f>
        <v/>
      </c>
      <c r="BA36" s="171" t="str">
        <f t="shared" si="3"/>
        <v/>
      </c>
      <c r="BB36" s="171" t="str">
        <f t="shared" si="4"/>
        <v/>
      </c>
      <c r="BC36" s="171" t="str">
        <f>IF(N36="","",VLOOKUP(N36,'MNB árfolyam'!A:B,2,0))</f>
        <v/>
      </c>
      <c r="BD36" s="171" t="str">
        <f t="shared" si="5"/>
        <v/>
      </c>
      <c r="BE36" s="171" t="str">
        <f t="shared" si="6"/>
        <v/>
      </c>
    </row>
    <row r="37" spans="1:57" s="39" customFormat="1" ht="15" customHeight="1" x14ac:dyDescent="0.25">
      <c r="A37" s="440"/>
      <c r="B37" s="478"/>
      <c r="C37" s="65"/>
      <c r="D37" s="64"/>
      <c r="E37" s="478"/>
      <c r="F37" s="441"/>
      <c r="G37" s="441"/>
      <c r="H37" s="65"/>
      <c r="I37" s="64"/>
      <c r="J37" s="478"/>
      <c r="K37" s="439"/>
      <c r="L37" s="439"/>
      <c r="M37" s="65"/>
      <c r="N37" s="64"/>
      <c r="O37" s="478"/>
      <c r="P37" s="439"/>
      <c r="Q37" s="486"/>
      <c r="AW37" s="171" t="str">
        <f>IF(D37="","",VLOOKUP(D37,'MNB árfolyam'!A:B,2,0))</f>
        <v/>
      </c>
      <c r="AX37" s="172" t="str">
        <f t="shared" si="1"/>
        <v/>
      </c>
      <c r="AY37" s="172" t="str">
        <f t="shared" si="2"/>
        <v/>
      </c>
      <c r="AZ37" s="171" t="str">
        <f>IF(I37="","",VLOOKUP(I37,'MNB árfolyam'!A:B,2,0))</f>
        <v/>
      </c>
      <c r="BA37" s="171" t="str">
        <f t="shared" si="3"/>
        <v/>
      </c>
      <c r="BB37" s="171" t="str">
        <f t="shared" si="4"/>
        <v/>
      </c>
      <c r="BC37" s="171" t="str">
        <f>IF(N37="","",VLOOKUP(N37,'MNB árfolyam'!A:B,2,0))</f>
        <v/>
      </c>
      <c r="BD37" s="171" t="str">
        <f t="shared" si="5"/>
        <v/>
      </c>
      <c r="BE37" s="171" t="str">
        <f t="shared" si="6"/>
        <v/>
      </c>
    </row>
    <row r="38" spans="1:57" s="39" customFormat="1" ht="15" customHeight="1" x14ac:dyDescent="0.25">
      <c r="A38" s="440"/>
      <c r="B38" s="478"/>
      <c r="C38" s="65"/>
      <c r="D38" s="64"/>
      <c r="E38" s="478"/>
      <c r="F38" s="441"/>
      <c r="G38" s="441"/>
      <c r="H38" s="65"/>
      <c r="I38" s="64"/>
      <c r="J38" s="478"/>
      <c r="K38" s="439"/>
      <c r="L38" s="439"/>
      <c r="M38" s="65"/>
      <c r="N38" s="64"/>
      <c r="O38" s="478"/>
      <c r="P38" s="439"/>
      <c r="Q38" s="486"/>
      <c r="AW38" s="171" t="str">
        <f>IF(D38="","",VLOOKUP(D38,'MNB árfolyam'!A:B,2,0))</f>
        <v/>
      </c>
      <c r="AX38" s="172" t="str">
        <f t="shared" si="1"/>
        <v/>
      </c>
      <c r="AY38" s="172" t="str">
        <f t="shared" si="2"/>
        <v/>
      </c>
      <c r="AZ38" s="171" t="str">
        <f>IF(I38="","",VLOOKUP(I38,'MNB árfolyam'!A:B,2,0))</f>
        <v/>
      </c>
      <c r="BA38" s="171" t="str">
        <f t="shared" si="3"/>
        <v/>
      </c>
      <c r="BB38" s="171" t="str">
        <f t="shared" si="4"/>
        <v/>
      </c>
      <c r="BC38" s="171" t="str">
        <f>IF(N38="","",VLOOKUP(N38,'MNB árfolyam'!A:B,2,0))</f>
        <v/>
      </c>
      <c r="BD38" s="171" t="str">
        <f t="shared" si="5"/>
        <v/>
      </c>
      <c r="BE38" s="171" t="str">
        <f t="shared" si="6"/>
        <v/>
      </c>
    </row>
    <row r="39" spans="1:57" s="39" customFormat="1" ht="15" customHeight="1" x14ac:dyDescent="0.25">
      <c r="A39" s="440"/>
      <c r="B39" s="478"/>
      <c r="C39" s="65"/>
      <c r="D39" s="64"/>
      <c r="E39" s="478"/>
      <c r="F39" s="441"/>
      <c r="G39" s="441"/>
      <c r="H39" s="65"/>
      <c r="I39" s="64"/>
      <c r="J39" s="478"/>
      <c r="K39" s="439"/>
      <c r="L39" s="439"/>
      <c r="M39" s="65"/>
      <c r="N39" s="64"/>
      <c r="O39" s="478"/>
      <c r="P39" s="439"/>
      <c r="Q39" s="486"/>
      <c r="AW39" s="171" t="str">
        <f>IF(D39="","",VLOOKUP(D39,'MNB árfolyam'!A:B,2,0))</f>
        <v/>
      </c>
      <c r="AX39" s="172" t="str">
        <f t="shared" si="1"/>
        <v/>
      </c>
      <c r="AY39" s="172" t="str">
        <f t="shared" si="2"/>
        <v/>
      </c>
      <c r="AZ39" s="171" t="str">
        <f>IF(I39="","",VLOOKUP(I39,'MNB árfolyam'!A:B,2,0))</f>
        <v/>
      </c>
      <c r="BA39" s="171" t="str">
        <f t="shared" si="3"/>
        <v/>
      </c>
      <c r="BB39" s="171" t="str">
        <f t="shared" si="4"/>
        <v/>
      </c>
      <c r="BC39" s="171" t="str">
        <f>IF(N39="","",VLOOKUP(N39,'MNB árfolyam'!A:B,2,0))</f>
        <v/>
      </c>
      <c r="BD39" s="171" t="str">
        <f t="shared" si="5"/>
        <v/>
      </c>
      <c r="BE39" s="171" t="str">
        <f t="shared" si="6"/>
        <v/>
      </c>
    </row>
    <row r="40" spans="1:57" s="39" customFormat="1" ht="15" customHeight="1" x14ac:dyDescent="0.25">
      <c r="A40" s="440"/>
      <c r="B40" s="478"/>
      <c r="C40" s="65"/>
      <c r="D40" s="64"/>
      <c r="E40" s="478"/>
      <c r="F40" s="441"/>
      <c r="G40" s="441"/>
      <c r="H40" s="65"/>
      <c r="I40" s="64"/>
      <c r="J40" s="478"/>
      <c r="K40" s="439"/>
      <c r="L40" s="439"/>
      <c r="M40" s="65"/>
      <c r="N40" s="64"/>
      <c r="O40" s="478"/>
      <c r="P40" s="439"/>
      <c r="Q40" s="486"/>
      <c r="AW40" s="171" t="str">
        <f>IF(D40="","",VLOOKUP(D40,'MNB árfolyam'!A:B,2,0))</f>
        <v/>
      </c>
      <c r="AX40" s="172" t="str">
        <f t="shared" si="1"/>
        <v/>
      </c>
      <c r="AY40" s="172" t="str">
        <f t="shared" si="2"/>
        <v/>
      </c>
      <c r="AZ40" s="171" t="str">
        <f>IF(I40="","",VLOOKUP(I40,'MNB árfolyam'!A:B,2,0))</f>
        <v/>
      </c>
      <c r="BA40" s="171" t="str">
        <f t="shared" si="3"/>
        <v/>
      </c>
      <c r="BB40" s="171" t="str">
        <f t="shared" si="4"/>
        <v/>
      </c>
      <c r="BC40" s="171" t="str">
        <f>IF(N40="","",VLOOKUP(N40,'MNB árfolyam'!A:B,2,0))</f>
        <v/>
      </c>
      <c r="BD40" s="171" t="str">
        <f t="shared" si="5"/>
        <v/>
      </c>
      <c r="BE40" s="171" t="str">
        <f t="shared" si="6"/>
        <v/>
      </c>
    </row>
    <row r="41" spans="1:57" s="39" customFormat="1" ht="15" customHeight="1" x14ac:dyDescent="0.25">
      <c r="A41" s="440"/>
      <c r="B41" s="478"/>
      <c r="C41" s="65"/>
      <c r="D41" s="64"/>
      <c r="E41" s="478"/>
      <c r="F41" s="441"/>
      <c r="G41" s="441"/>
      <c r="H41" s="65"/>
      <c r="I41" s="64"/>
      <c r="J41" s="478"/>
      <c r="K41" s="439"/>
      <c r="L41" s="439"/>
      <c r="M41" s="65"/>
      <c r="N41" s="64"/>
      <c r="O41" s="478"/>
      <c r="P41" s="439"/>
      <c r="Q41" s="486"/>
      <c r="AW41" s="171" t="str">
        <f>IF(D41="","",VLOOKUP(D41,'MNB árfolyam'!A:B,2,0))</f>
        <v/>
      </c>
      <c r="AX41" s="172" t="str">
        <f t="shared" si="1"/>
        <v/>
      </c>
      <c r="AY41" s="172" t="str">
        <f t="shared" si="2"/>
        <v/>
      </c>
      <c r="AZ41" s="171" t="str">
        <f>IF(I41="","",VLOOKUP(I41,'MNB árfolyam'!A:B,2,0))</f>
        <v/>
      </c>
      <c r="BA41" s="171" t="str">
        <f t="shared" si="3"/>
        <v/>
      </c>
      <c r="BB41" s="171" t="str">
        <f t="shared" si="4"/>
        <v/>
      </c>
      <c r="BC41" s="171" t="str">
        <f>IF(N41="","",VLOOKUP(N41,'MNB árfolyam'!A:B,2,0))</f>
        <v/>
      </c>
      <c r="BD41" s="171" t="str">
        <f t="shared" si="5"/>
        <v/>
      </c>
      <c r="BE41" s="171" t="str">
        <f t="shared" si="6"/>
        <v/>
      </c>
    </row>
    <row r="42" spans="1:57" s="39" customFormat="1" ht="15" customHeight="1" x14ac:dyDescent="0.25">
      <c r="A42" s="440"/>
      <c r="B42" s="478"/>
      <c r="C42" s="65"/>
      <c r="D42" s="64"/>
      <c r="E42" s="478"/>
      <c r="F42" s="441"/>
      <c r="G42" s="441"/>
      <c r="H42" s="65"/>
      <c r="I42" s="64"/>
      <c r="J42" s="478"/>
      <c r="K42" s="439"/>
      <c r="L42" s="439"/>
      <c r="M42" s="65"/>
      <c r="N42" s="64"/>
      <c r="O42" s="478"/>
      <c r="P42" s="439"/>
      <c r="Q42" s="486"/>
      <c r="AW42" s="171" t="str">
        <f>IF(D42="","",VLOOKUP(D42,'MNB árfolyam'!A:B,2,0))</f>
        <v/>
      </c>
      <c r="AX42" s="172" t="str">
        <f t="shared" si="1"/>
        <v/>
      </c>
      <c r="AY42" s="172" t="str">
        <f t="shared" si="2"/>
        <v/>
      </c>
      <c r="AZ42" s="171" t="str">
        <f>IF(I42="","",VLOOKUP(I42,'MNB árfolyam'!A:B,2,0))</f>
        <v/>
      </c>
      <c r="BA42" s="171" t="str">
        <f t="shared" si="3"/>
        <v/>
      </c>
      <c r="BB42" s="171" t="str">
        <f t="shared" si="4"/>
        <v/>
      </c>
      <c r="BC42" s="171" t="str">
        <f>IF(N42="","",VLOOKUP(N42,'MNB árfolyam'!A:B,2,0))</f>
        <v/>
      </c>
      <c r="BD42" s="171" t="str">
        <f t="shared" si="5"/>
        <v/>
      </c>
      <c r="BE42" s="171" t="str">
        <f t="shared" si="6"/>
        <v/>
      </c>
    </row>
    <row r="43" spans="1:57" s="39" customFormat="1" ht="15" customHeight="1" x14ac:dyDescent="0.25">
      <c r="A43" s="440"/>
      <c r="B43" s="478"/>
      <c r="C43" s="65"/>
      <c r="D43" s="64"/>
      <c r="E43" s="478"/>
      <c r="F43" s="441"/>
      <c r="G43" s="441"/>
      <c r="H43" s="65"/>
      <c r="I43" s="64"/>
      <c r="J43" s="478"/>
      <c r="K43" s="439"/>
      <c r="L43" s="439"/>
      <c r="M43" s="65"/>
      <c r="N43" s="64"/>
      <c r="O43" s="478"/>
      <c r="P43" s="439"/>
      <c r="Q43" s="486"/>
      <c r="AW43" s="171" t="str">
        <f>IF(D43="","",VLOOKUP(D43,'MNB árfolyam'!A:B,2,0))</f>
        <v/>
      </c>
      <c r="AX43" s="172" t="str">
        <f t="shared" si="1"/>
        <v/>
      </c>
      <c r="AY43" s="172" t="str">
        <f t="shared" si="2"/>
        <v/>
      </c>
      <c r="AZ43" s="171" t="str">
        <f>IF(I43="","",VLOOKUP(I43,'MNB árfolyam'!A:B,2,0))</f>
        <v/>
      </c>
      <c r="BA43" s="171" t="str">
        <f t="shared" si="3"/>
        <v/>
      </c>
      <c r="BB43" s="171" t="str">
        <f t="shared" si="4"/>
        <v/>
      </c>
      <c r="BC43" s="171" t="str">
        <f>IF(N43="","",VLOOKUP(N43,'MNB árfolyam'!A:B,2,0))</f>
        <v/>
      </c>
      <c r="BD43" s="171" t="str">
        <f t="shared" si="5"/>
        <v/>
      </c>
      <c r="BE43" s="171" t="str">
        <f t="shared" si="6"/>
        <v/>
      </c>
    </row>
    <row r="44" spans="1:57" s="39" customFormat="1" ht="15" customHeight="1" x14ac:dyDescent="0.25">
      <c r="A44" s="440"/>
      <c r="B44" s="478"/>
      <c r="C44" s="65"/>
      <c r="D44" s="64"/>
      <c r="E44" s="478"/>
      <c r="F44" s="441"/>
      <c r="G44" s="441"/>
      <c r="H44" s="65"/>
      <c r="I44" s="64"/>
      <c r="J44" s="478"/>
      <c r="K44" s="439"/>
      <c r="L44" s="439"/>
      <c r="M44" s="65"/>
      <c r="N44" s="64"/>
      <c r="O44" s="478"/>
      <c r="P44" s="439"/>
      <c r="Q44" s="486"/>
      <c r="AW44" s="171" t="str">
        <f>IF(D44="","",VLOOKUP(D44,'MNB árfolyam'!A:B,2,0))</f>
        <v/>
      </c>
      <c r="AX44" s="172" t="str">
        <f t="shared" si="1"/>
        <v/>
      </c>
      <c r="AY44" s="172" t="str">
        <f t="shared" si="2"/>
        <v/>
      </c>
      <c r="AZ44" s="171" t="str">
        <f>IF(I44="","",VLOOKUP(I44,'MNB árfolyam'!A:B,2,0))</f>
        <v/>
      </c>
      <c r="BA44" s="171" t="str">
        <f t="shared" si="3"/>
        <v/>
      </c>
      <c r="BB44" s="171" t="str">
        <f t="shared" si="4"/>
        <v/>
      </c>
      <c r="BC44" s="171" t="str">
        <f>IF(N44="","",VLOOKUP(N44,'MNB árfolyam'!A:B,2,0))</f>
        <v/>
      </c>
      <c r="BD44" s="171" t="str">
        <f t="shared" si="5"/>
        <v/>
      </c>
      <c r="BE44" s="171" t="str">
        <f t="shared" si="6"/>
        <v/>
      </c>
    </row>
    <row r="45" spans="1:57" s="39" customFormat="1" ht="15" customHeight="1" x14ac:dyDescent="0.25">
      <c r="A45" s="440"/>
      <c r="B45" s="478"/>
      <c r="C45" s="65"/>
      <c r="D45" s="64"/>
      <c r="E45" s="478"/>
      <c r="F45" s="441"/>
      <c r="G45" s="441"/>
      <c r="H45" s="65"/>
      <c r="I45" s="64"/>
      <c r="J45" s="478"/>
      <c r="K45" s="439"/>
      <c r="L45" s="439"/>
      <c r="M45" s="65"/>
      <c r="N45" s="64"/>
      <c r="O45" s="478"/>
      <c r="P45" s="439"/>
      <c r="Q45" s="486"/>
      <c r="AW45" s="171" t="str">
        <f>IF(D45="","",VLOOKUP(D45,'MNB árfolyam'!A:B,2,0))</f>
        <v/>
      </c>
      <c r="AX45" s="172" t="str">
        <f t="shared" si="1"/>
        <v/>
      </c>
      <c r="AY45" s="172" t="str">
        <f t="shared" si="2"/>
        <v/>
      </c>
      <c r="AZ45" s="171" t="str">
        <f>IF(I45="","",VLOOKUP(I45,'MNB árfolyam'!A:B,2,0))</f>
        <v/>
      </c>
      <c r="BA45" s="171" t="str">
        <f t="shared" si="3"/>
        <v/>
      </c>
      <c r="BB45" s="171" t="str">
        <f t="shared" si="4"/>
        <v/>
      </c>
      <c r="BC45" s="171" t="str">
        <f>IF(N45="","",VLOOKUP(N45,'MNB árfolyam'!A:B,2,0))</f>
        <v/>
      </c>
      <c r="BD45" s="171" t="str">
        <f t="shared" si="5"/>
        <v/>
      </c>
      <c r="BE45" s="171" t="str">
        <f t="shared" si="6"/>
        <v/>
      </c>
    </row>
    <row r="46" spans="1:57" s="39" customFormat="1" ht="15" customHeight="1" x14ac:dyDescent="0.25">
      <c r="A46" s="440"/>
      <c r="B46" s="478"/>
      <c r="C46" s="65"/>
      <c r="D46" s="64"/>
      <c r="E46" s="478"/>
      <c r="F46" s="441"/>
      <c r="G46" s="441"/>
      <c r="H46" s="65"/>
      <c r="I46" s="64"/>
      <c r="J46" s="478"/>
      <c r="K46" s="439"/>
      <c r="L46" s="439"/>
      <c r="M46" s="65"/>
      <c r="N46" s="64"/>
      <c r="O46" s="478"/>
      <c r="P46" s="439"/>
      <c r="Q46" s="486"/>
      <c r="AW46" s="171" t="str">
        <f>IF(D46="","",VLOOKUP(D46,'MNB árfolyam'!A:B,2,0))</f>
        <v/>
      </c>
      <c r="AX46" s="172" t="str">
        <f t="shared" si="1"/>
        <v/>
      </c>
      <c r="AY46" s="172" t="str">
        <f t="shared" si="2"/>
        <v/>
      </c>
      <c r="AZ46" s="171" t="str">
        <f>IF(I46="","",VLOOKUP(I46,'MNB árfolyam'!A:B,2,0))</f>
        <v/>
      </c>
      <c r="BA46" s="171" t="str">
        <f t="shared" si="3"/>
        <v/>
      </c>
      <c r="BB46" s="171" t="str">
        <f t="shared" si="4"/>
        <v/>
      </c>
      <c r="BC46" s="171" t="str">
        <f>IF(N46="","",VLOOKUP(N46,'MNB árfolyam'!A:B,2,0))</f>
        <v/>
      </c>
      <c r="BD46" s="171" t="str">
        <f t="shared" si="5"/>
        <v/>
      </c>
      <c r="BE46" s="171" t="str">
        <f t="shared" si="6"/>
        <v/>
      </c>
    </row>
    <row r="47" spans="1:57" s="39" customFormat="1" ht="15" customHeight="1" x14ac:dyDescent="0.25">
      <c r="A47" s="440"/>
      <c r="B47" s="478"/>
      <c r="C47" s="65"/>
      <c r="D47" s="64"/>
      <c r="E47" s="478"/>
      <c r="F47" s="441"/>
      <c r="G47" s="441"/>
      <c r="H47" s="65"/>
      <c r="I47" s="64"/>
      <c r="J47" s="478"/>
      <c r="K47" s="439"/>
      <c r="L47" s="439"/>
      <c r="M47" s="65"/>
      <c r="N47" s="64"/>
      <c r="O47" s="478"/>
      <c r="P47" s="439"/>
      <c r="Q47" s="486"/>
      <c r="AW47" s="171" t="str">
        <f>IF(D47="","",VLOOKUP(D47,'MNB árfolyam'!A:B,2,0))</f>
        <v/>
      </c>
      <c r="AX47" s="172" t="str">
        <f t="shared" si="1"/>
        <v/>
      </c>
      <c r="AY47" s="172" t="str">
        <f t="shared" si="2"/>
        <v/>
      </c>
      <c r="AZ47" s="171" t="str">
        <f>IF(I47="","",VLOOKUP(I47,'MNB árfolyam'!A:B,2,0))</f>
        <v/>
      </c>
      <c r="BA47" s="171" t="str">
        <f t="shared" si="3"/>
        <v/>
      </c>
      <c r="BB47" s="171" t="str">
        <f t="shared" si="4"/>
        <v/>
      </c>
      <c r="BC47" s="171" t="str">
        <f>IF(N47="","",VLOOKUP(N47,'MNB árfolyam'!A:B,2,0))</f>
        <v/>
      </c>
      <c r="BD47" s="171" t="str">
        <f t="shared" si="5"/>
        <v/>
      </c>
      <c r="BE47" s="171" t="str">
        <f t="shared" si="6"/>
        <v/>
      </c>
    </row>
    <row r="48" spans="1:57" s="39" customFormat="1" ht="15" customHeight="1" x14ac:dyDescent="0.25">
      <c r="A48" s="440"/>
      <c r="B48" s="478"/>
      <c r="C48" s="65"/>
      <c r="D48" s="64"/>
      <c r="E48" s="478"/>
      <c r="F48" s="441"/>
      <c r="G48" s="441"/>
      <c r="H48" s="65"/>
      <c r="I48" s="64"/>
      <c r="J48" s="478"/>
      <c r="K48" s="439"/>
      <c r="L48" s="439"/>
      <c r="M48" s="65"/>
      <c r="N48" s="64"/>
      <c r="O48" s="478"/>
      <c r="P48" s="439"/>
      <c r="Q48" s="486"/>
      <c r="AW48" s="171" t="str">
        <f>IF(D48="","",VLOOKUP(D48,'MNB árfolyam'!A:B,2,0))</f>
        <v/>
      </c>
      <c r="AX48" s="172" t="str">
        <f t="shared" si="1"/>
        <v/>
      </c>
      <c r="AY48" s="172" t="str">
        <f t="shared" si="2"/>
        <v/>
      </c>
      <c r="AZ48" s="171" t="str">
        <f>IF(I48="","",VLOOKUP(I48,'MNB árfolyam'!A:B,2,0))</f>
        <v/>
      </c>
      <c r="BA48" s="171" t="str">
        <f t="shared" si="3"/>
        <v/>
      </c>
      <c r="BB48" s="171" t="str">
        <f t="shared" si="4"/>
        <v/>
      </c>
      <c r="BC48" s="171" t="str">
        <f>IF(N48="","",VLOOKUP(N48,'MNB árfolyam'!A:B,2,0))</f>
        <v/>
      </c>
      <c r="BD48" s="171" t="str">
        <f t="shared" si="5"/>
        <v/>
      </c>
      <c r="BE48" s="171" t="str">
        <f t="shared" si="6"/>
        <v/>
      </c>
    </row>
    <row r="49" spans="1:57" s="39" customFormat="1" ht="15" customHeight="1" x14ac:dyDescent="0.25">
      <c r="A49" s="440"/>
      <c r="B49" s="478"/>
      <c r="C49" s="65"/>
      <c r="D49" s="64"/>
      <c r="E49" s="478"/>
      <c r="F49" s="441"/>
      <c r="G49" s="441"/>
      <c r="H49" s="65"/>
      <c r="I49" s="64"/>
      <c r="J49" s="478"/>
      <c r="K49" s="439"/>
      <c r="L49" s="439"/>
      <c r="M49" s="65"/>
      <c r="N49" s="64"/>
      <c r="O49" s="478"/>
      <c r="P49" s="439"/>
      <c r="Q49" s="486"/>
      <c r="AW49" s="171" t="str">
        <f>IF(D49="","",VLOOKUP(D49,'MNB árfolyam'!A:B,2,0))</f>
        <v/>
      </c>
      <c r="AX49" s="172" t="str">
        <f t="shared" si="1"/>
        <v/>
      </c>
      <c r="AY49" s="172" t="str">
        <f t="shared" si="2"/>
        <v/>
      </c>
      <c r="AZ49" s="171" t="str">
        <f>IF(I49="","",VLOOKUP(I49,'MNB árfolyam'!A:B,2,0))</f>
        <v/>
      </c>
      <c r="BA49" s="171" t="str">
        <f t="shared" si="3"/>
        <v/>
      </c>
      <c r="BB49" s="171" t="str">
        <f t="shared" si="4"/>
        <v/>
      </c>
      <c r="BC49" s="171" t="str">
        <f>IF(N49="","",VLOOKUP(N49,'MNB árfolyam'!A:B,2,0))</f>
        <v/>
      </c>
      <c r="BD49" s="171" t="str">
        <f t="shared" si="5"/>
        <v/>
      </c>
      <c r="BE49" s="171" t="str">
        <f t="shared" si="6"/>
        <v/>
      </c>
    </row>
    <row r="50" spans="1:57" s="39" customFormat="1" ht="15" customHeight="1" x14ac:dyDescent="0.25">
      <c r="A50" s="440"/>
      <c r="B50" s="478"/>
      <c r="C50" s="65"/>
      <c r="D50" s="64"/>
      <c r="E50" s="478"/>
      <c r="F50" s="441"/>
      <c r="G50" s="441"/>
      <c r="H50" s="65"/>
      <c r="I50" s="64"/>
      <c r="J50" s="478"/>
      <c r="K50" s="439"/>
      <c r="L50" s="439"/>
      <c r="M50" s="65"/>
      <c r="N50" s="64"/>
      <c r="O50" s="478"/>
      <c r="P50" s="439"/>
      <c r="Q50" s="486"/>
      <c r="AW50" s="171" t="str">
        <f>IF(D50="","",VLOOKUP(D50,'MNB árfolyam'!A:B,2,0))</f>
        <v/>
      </c>
      <c r="AX50" s="172" t="str">
        <f t="shared" si="1"/>
        <v/>
      </c>
      <c r="AY50" s="172" t="str">
        <f t="shared" si="2"/>
        <v/>
      </c>
      <c r="AZ50" s="171" t="str">
        <f>IF(I50="","",VLOOKUP(I50,'MNB árfolyam'!A:B,2,0))</f>
        <v/>
      </c>
      <c r="BA50" s="171" t="str">
        <f t="shared" si="3"/>
        <v/>
      </c>
      <c r="BB50" s="171" t="str">
        <f t="shared" si="4"/>
        <v/>
      </c>
      <c r="BC50" s="171" t="str">
        <f>IF(N50="","",VLOOKUP(N50,'MNB árfolyam'!A:B,2,0))</f>
        <v/>
      </c>
      <c r="BD50" s="171" t="str">
        <f t="shared" si="5"/>
        <v/>
      </c>
      <c r="BE50" s="171" t="str">
        <f t="shared" si="6"/>
        <v/>
      </c>
    </row>
    <row r="51" spans="1:57" s="39" customFormat="1" ht="15" customHeight="1" x14ac:dyDescent="0.25">
      <c r="A51" s="440"/>
      <c r="B51" s="478"/>
      <c r="C51" s="65"/>
      <c r="D51" s="64"/>
      <c r="E51" s="478"/>
      <c r="F51" s="441"/>
      <c r="G51" s="441"/>
      <c r="H51" s="65"/>
      <c r="I51" s="64"/>
      <c r="J51" s="478"/>
      <c r="K51" s="439"/>
      <c r="L51" s="439"/>
      <c r="M51" s="65"/>
      <c r="N51" s="64"/>
      <c r="O51" s="478"/>
      <c r="P51" s="439"/>
      <c r="Q51" s="486"/>
      <c r="AW51" s="171" t="str">
        <f>IF(D51="","",VLOOKUP(D51,'MNB árfolyam'!A:B,2,0))</f>
        <v/>
      </c>
      <c r="AX51" s="172" t="str">
        <f t="shared" si="1"/>
        <v/>
      </c>
      <c r="AY51" s="172" t="str">
        <f t="shared" si="2"/>
        <v/>
      </c>
      <c r="AZ51" s="171" t="str">
        <f>IF(I51="","",VLOOKUP(I51,'MNB árfolyam'!A:B,2,0))</f>
        <v/>
      </c>
      <c r="BA51" s="171" t="str">
        <f t="shared" si="3"/>
        <v/>
      </c>
      <c r="BB51" s="171" t="str">
        <f t="shared" si="4"/>
        <v/>
      </c>
      <c r="BC51" s="171" t="str">
        <f>IF(N51="","",VLOOKUP(N51,'MNB árfolyam'!A:B,2,0))</f>
        <v/>
      </c>
      <c r="BD51" s="171" t="str">
        <f t="shared" si="5"/>
        <v/>
      </c>
      <c r="BE51" s="171" t="str">
        <f t="shared" si="6"/>
        <v/>
      </c>
    </row>
    <row r="52" spans="1:57" s="39" customFormat="1" ht="15" customHeight="1" x14ac:dyDescent="0.25">
      <c r="A52" s="440"/>
      <c r="B52" s="478"/>
      <c r="C52" s="65"/>
      <c r="D52" s="64"/>
      <c r="E52" s="478"/>
      <c r="F52" s="441"/>
      <c r="G52" s="441"/>
      <c r="H52" s="65"/>
      <c r="I52" s="64"/>
      <c r="J52" s="478"/>
      <c r="K52" s="439"/>
      <c r="L52" s="439"/>
      <c r="M52" s="65"/>
      <c r="N52" s="64"/>
      <c r="O52" s="478"/>
      <c r="P52" s="439"/>
      <c r="Q52" s="486"/>
      <c r="AW52" s="171" t="str">
        <f>IF(D52="","",VLOOKUP(D52,'MNB árfolyam'!A:B,2,0))</f>
        <v/>
      </c>
      <c r="AX52" s="172" t="str">
        <f t="shared" si="1"/>
        <v/>
      </c>
      <c r="AY52" s="172" t="str">
        <f t="shared" si="2"/>
        <v/>
      </c>
      <c r="AZ52" s="171" t="str">
        <f>IF(I52="","",VLOOKUP(I52,'MNB árfolyam'!A:B,2,0))</f>
        <v/>
      </c>
      <c r="BA52" s="171" t="str">
        <f t="shared" si="3"/>
        <v/>
      </c>
      <c r="BB52" s="171" t="str">
        <f t="shared" si="4"/>
        <v/>
      </c>
      <c r="BC52" s="171" t="str">
        <f>IF(N52="","",VLOOKUP(N52,'MNB árfolyam'!A:B,2,0))</f>
        <v/>
      </c>
      <c r="BD52" s="171" t="str">
        <f t="shared" si="5"/>
        <v/>
      </c>
      <c r="BE52" s="171" t="str">
        <f t="shared" si="6"/>
        <v/>
      </c>
    </row>
    <row r="53" spans="1:57" s="39" customFormat="1" ht="15" customHeight="1" x14ac:dyDescent="0.25">
      <c r="A53" s="440"/>
      <c r="B53" s="478"/>
      <c r="C53" s="65"/>
      <c r="D53" s="64"/>
      <c r="E53" s="478"/>
      <c r="F53" s="441"/>
      <c r="G53" s="441"/>
      <c r="H53" s="65"/>
      <c r="I53" s="64"/>
      <c r="J53" s="478"/>
      <c r="K53" s="439"/>
      <c r="L53" s="439"/>
      <c r="M53" s="65"/>
      <c r="N53" s="64"/>
      <c r="O53" s="478"/>
      <c r="P53" s="439"/>
      <c r="Q53" s="486"/>
      <c r="AW53" s="171" t="str">
        <f>IF(D53="","",VLOOKUP(D53,'MNB árfolyam'!A:B,2,0))</f>
        <v/>
      </c>
      <c r="AX53" s="172" t="str">
        <f t="shared" si="1"/>
        <v/>
      </c>
      <c r="AY53" s="172" t="str">
        <f t="shared" si="2"/>
        <v/>
      </c>
      <c r="AZ53" s="171" t="str">
        <f>IF(I53="","",VLOOKUP(I53,'MNB árfolyam'!A:B,2,0))</f>
        <v/>
      </c>
      <c r="BA53" s="171" t="str">
        <f t="shared" si="3"/>
        <v/>
      </c>
      <c r="BB53" s="171" t="str">
        <f t="shared" si="4"/>
        <v/>
      </c>
      <c r="BC53" s="171" t="str">
        <f>IF(N53="","",VLOOKUP(N53,'MNB árfolyam'!A:B,2,0))</f>
        <v/>
      </c>
      <c r="BD53" s="171" t="str">
        <f t="shared" si="5"/>
        <v/>
      </c>
      <c r="BE53" s="171" t="str">
        <f t="shared" si="6"/>
        <v/>
      </c>
    </row>
    <row r="54" spans="1:57" s="39" customFormat="1" ht="15" customHeight="1" x14ac:dyDescent="0.25">
      <c r="A54" s="440"/>
      <c r="B54" s="478"/>
      <c r="C54" s="65"/>
      <c r="D54" s="64"/>
      <c r="E54" s="478"/>
      <c r="F54" s="441"/>
      <c r="G54" s="441"/>
      <c r="H54" s="65"/>
      <c r="I54" s="64"/>
      <c r="J54" s="478"/>
      <c r="K54" s="439"/>
      <c r="L54" s="439"/>
      <c r="M54" s="65"/>
      <c r="N54" s="64"/>
      <c r="O54" s="478"/>
      <c r="P54" s="439"/>
      <c r="Q54" s="486"/>
      <c r="AW54" s="171" t="str">
        <f>IF(D54="","",VLOOKUP(D54,'MNB árfolyam'!A:B,2,0))</f>
        <v/>
      </c>
      <c r="AX54" s="172" t="str">
        <f t="shared" si="1"/>
        <v/>
      </c>
      <c r="AY54" s="172" t="str">
        <f t="shared" si="2"/>
        <v/>
      </c>
      <c r="AZ54" s="171" t="str">
        <f>IF(I54="","",VLOOKUP(I54,'MNB árfolyam'!A:B,2,0))</f>
        <v/>
      </c>
      <c r="BA54" s="171" t="str">
        <f t="shared" si="3"/>
        <v/>
      </c>
      <c r="BB54" s="171" t="str">
        <f t="shared" si="4"/>
        <v/>
      </c>
      <c r="BC54" s="171" t="str">
        <f>IF(N54="","",VLOOKUP(N54,'MNB árfolyam'!A:B,2,0))</f>
        <v/>
      </c>
      <c r="BD54" s="171" t="str">
        <f t="shared" si="5"/>
        <v/>
      </c>
      <c r="BE54" s="171" t="str">
        <f t="shared" si="6"/>
        <v/>
      </c>
    </row>
    <row r="55" spans="1:57" s="39" customFormat="1" ht="15" customHeight="1" x14ac:dyDescent="0.25">
      <c r="A55" s="440"/>
      <c r="B55" s="478"/>
      <c r="C55" s="65"/>
      <c r="D55" s="64"/>
      <c r="E55" s="478"/>
      <c r="F55" s="441"/>
      <c r="G55" s="441"/>
      <c r="H55" s="65"/>
      <c r="I55" s="64"/>
      <c r="J55" s="478"/>
      <c r="K55" s="439"/>
      <c r="L55" s="439"/>
      <c r="M55" s="65"/>
      <c r="N55" s="64"/>
      <c r="O55" s="478"/>
      <c r="P55" s="439"/>
      <c r="Q55" s="486"/>
      <c r="AW55" s="171" t="str">
        <f>IF(D55="","",VLOOKUP(D55,'MNB árfolyam'!A:B,2,0))</f>
        <v/>
      </c>
      <c r="AX55" s="172" t="str">
        <f t="shared" si="1"/>
        <v/>
      </c>
      <c r="AY55" s="172" t="str">
        <f t="shared" si="2"/>
        <v/>
      </c>
      <c r="AZ55" s="171" t="str">
        <f>IF(I55="","",VLOOKUP(I55,'MNB árfolyam'!A:B,2,0))</f>
        <v/>
      </c>
      <c r="BA55" s="171" t="str">
        <f t="shared" si="3"/>
        <v/>
      </c>
      <c r="BB55" s="171" t="str">
        <f t="shared" si="4"/>
        <v/>
      </c>
      <c r="BC55" s="171" t="str">
        <f>IF(N55="","",VLOOKUP(N55,'MNB árfolyam'!A:B,2,0))</f>
        <v/>
      </c>
      <c r="BD55" s="171" t="str">
        <f t="shared" si="5"/>
        <v/>
      </c>
      <c r="BE55" s="171" t="str">
        <f t="shared" si="6"/>
        <v/>
      </c>
    </row>
    <row r="56" spans="1:57" s="39" customFormat="1" ht="15" customHeight="1" thickBot="1" x14ac:dyDescent="0.3">
      <c r="A56" s="442"/>
      <c r="B56" s="94"/>
      <c r="C56" s="500"/>
      <c r="D56" s="417"/>
      <c r="E56" s="94"/>
      <c r="F56" s="443"/>
      <c r="G56" s="443"/>
      <c r="H56" s="500"/>
      <c r="I56" s="417"/>
      <c r="J56" s="94"/>
      <c r="K56" s="488"/>
      <c r="L56" s="488"/>
      <c r="M56" s="500"/>
      <c r="N56" s="417"/>
      <c r="O56" s="94"/>
      <c r="P56" s="488"/>
      <c r="Q56" s="489"/>
      <c r="AW56" s="171" t="str">
        <f>IF(D56="","",VLOOKUP(D56,'MNB árfolyam'!A:B,2,0))</f>
        <v/>
      </c>
      <c r="AX56" s="172" t="str">
        <f t="shared" si="1"/>
        <v/>
      </c>
      <c r="AY56" s="172" t="str">
        <f t="shared" si="2"/>
        <v/>
      </c>
      <c r="AZ56" s="171" t="str">
        <f>IF(I56="","",VLOOKUP(I56,'MNB árfolyam'!A:B,2,0))</f>
        <v/>
      </c>
      <c r="BA56" s="171" t="str">
        <f t="shared" si="3"/>
        <v/>
      </c>
      <c r="BB56" s="171" t="str">
        <f t="shared" si="4"/>
        <v/>
      </c>
      <c r="BC56" s="171" t="str">
        <f>IF(N56="","",VLOOKUP(N56,'MNB árfolyam'!A:B,2,0))</f>
        <v/>
      </c>
      <c r="BD56" s="171" t="str">
        <f t="shared" si="5"/>
        <v/>
      </c>
      <c r="BE56" s="171" t="str">
        <f t="shared" si="6"/>
        <v/>
      </c>
    </row>
    <row r="57" spans="1:57" ht="15" customHeight="1" x14ac:dyDescent="0.25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</row>
    <row r="58" spans="1:57" ht="15" hidden="1" customHeight="1" x14ac:dyDescent="0.25"/>
    <row r="59" spans="1:57" ht="15" hidden="1" customHeight="1" x14ac:dyDescent="0.25"/>
    <row r="60" spans="1:57" ht="15" hidden="1" customHeight="1" x14ac:dyDescent="0.25"/>
    <row r="61" spans="1:57" ht="15" hidden="1" customHeight="1" x14ac:dyDescent="0.25"/>
  </sheetData>
  <sheetProtection algorithmName="SHA-512" hashValue="2UU9FMQAJWASpX1BIhUA/00epThZi0gZEEw/oajCE+GffXLlkt0bwx4iGC1B1xbIsG02HgkRkrXuJm8f4cThlg==" saltValue="bYpJBD848JaPB09XgqJ95A==" spinCount="100000" sheet="1" formatColumns="0" formatRows="0"/>
  <mergeCells count="10">
    <mergeCell ref="A1:D1"/>
    <mergeCell ref="A20:F20"/>
    <mergeCell ref="A27:Q27"/>
    <mergeCell ref="A29:F29"/>
    <mergeCell ref="A7:Q7"/>
    <mergeCell ref="A11:Q11"/>
    <mergeCell ref="A12:D12"/>
    <mergeCell ref="A13:D13"/>
    <mergeCell ref="A19:F19"/>
    <mergeCell ref="A28:H28"/>
  </mergeCells>
  <dataValidations count="9">
    <dataValidation type="decimal" allowBlank="1" showInputMessage="1" showErrorMessage="1" errorTitle="Figyelmeztetés" error="Kérjük a létszámadatot szám formátumban adja meg, például 2,54." sqref="O32:O56" xr:uid="{5719AB82-6716-4B40-A83E-806AA968E30F}">
      <formula1>0</formula1>
      <formula2>9.99999999999999E+27</formula2>
    </dataValidation>
    <dataValidation type="decimal" allowBlank="1" showInputMessage="1" showErrorMessage="1" errorTitle="Figyelmeztetés" error="Kérjük a létszámadatot szám formátumban adja meg, például 2,54." sqref="E32:E56 J32:J56" xr:uid="{7126ECAB-8CFB-41B2-9883-BD3185C659A0}">
      <formula1>0</formula1>
      <formula2>9.99999999999999E+24</formula2>
    </dataValidation>
    <dataValidation type="decimal" allowBlank="1" showInputMessage="1" showErrorMessage="1" errorTitle="Figyelmeztetés" error="Kérjük a létszámadatot szám formátumban adja meg, például 2,54." sqref="D23:D25" xr:uid="{0374767B-B924-49FF-AEAA-FDE4BCF11180}">
      <formula1>0</formula1>
      <formula2>9.99999999999999E+22</formula2>
    </dataValidation>
    <dataValidation type="whole" allowBlank="1" showInputMessage="1" showErrorMessage="1" errorTitle="Figyelmeztetés" error="Kérjük az adatokat forintban tüntesse fel, ügyeljen a szóközök nélküli kitöltésre!" sqref="P32:Q56 E23:F25" xr:uid="{DB93E5DB-7F28-46BF-9497-A7BD9E0C4346}">
      <formula1>0</formula1>
      <formula2>9.99999999999999E+32</formula2>
    </dataValidation>
    <dataValidation type="date" allowBlank="1" showInputMessage="1" showErrorMessage="1" errorTitle="Figyelmeztetés" error="Kérjük, dátum formátumot használjon: éééé.hh.nn." sqref="B23:C25 C32:D56 H32:I56 M32:N56" xr:uid="{3A7AE465-5559-4DC6-9C75-27C62CC95E98}">
      <formula1>36526</formula1>
      <formula2>54789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B15:D16" xr:uid="{1457883C-E4ED-4955-BC17-4A44FC296260}">
      <formula1>0</formula1>
      <formula2>0.5</formula2>
    </dataValidation>
    <dataValidation type="date" allowBlank="1" showInputMessage="1" showErrorMessage="1" sqref="B26:C26" xr:uid="{75D8E699-AAAB-4AD2-B3FB-F0B9D53300BC}">
      <formula1>43831</formula1>
      <formula2>46022</formula2>
    </dataValidation>
    <dataValidation type="whole" allowBlank="1" showInputMessage="1" showErrorMessage="1" errorTitle="Figyelmeztetés" error="Kérjük az adatokat forintban tüntesse fel, ügyeljen a szóközök nélküli kitöltésre!" sqref="F32:G56" xr:uid="{C02DD704-993A-4290-BAA7-415AE6B104BA}">
      <formula1>0</formula1>
      <formula2>9.99999999999999E+43</formula2>
    </dataValidation>
    <dataValidation type="whole" allowBlank="1" showInputMessage="1" showErrorMessage="1" errorTitle="Figyelmeztetés" error="Kérjük az adatokat forintban tüntesse fel, ügyeljen a szóközök nélküli kitöltésre!" sqref="K32:L56" xr:uid="{28E3B7A8-8A67-4256-A30E-2311956D11EB}">
      <formula1>0</formula1>
      <formula2>9.99999999999999E+41</formula2>
    </dataValidation>
  </dataValidations>
  <hyperlinks>
    <hyperlink ref="F1" location="PÁLYÁZÓ!A1" display="VISSZA A PÁLYÁZÓ FÜLRE" xr:uid="{1E82BAC1-5BD0-4347-87B0-F739CC5EE92C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B7E3C-477B-440B-8E78-940764EDF5A8}">
  <sheetPr codeName="Munka18">
    <tabColor theme="6" tint="-0.499984740745262"/>
  </sheetPr>
  <dimension ref="A1:BE61"/>
  <sheetViews>
    <sheetView zoomScale="90" zoomScaleNormal="90" workbookViewId="0">
      <selection activeCell="F3" sqref="F3"/>
    </sheetView>
  </sheetViews>
  <sheetFormatPr defaultColWidth="0" defaultRowHeight="15" zeroHeight="1" x14ac:dyDescent="0.25"/>
  <cols>
    <col min="1" max="1" width="35.7109375" style="161" customWidth="1"/>
    <col min="2" max="2" width="36.5703125" style="161" customWidth="1"/>
    <col min="3" max="3" width="34.7109375" style="161" customWidth="1"/>
    <col min="4" max="4" width="25.5703125" style="161" customWidth="1"/>
    <col min="5" max="6" width="33.85546875" style="161" customWidth="1"/>
    <col min="7" max="7" width="25.5703125" style="161" customWidth="1"/>
    <col min="8" max="8" width="39.140625" style="161" customWidth="1"/>
    <col min="9" max="9" width="33" style="161" customWidth="1"/>
    <col min="10" max="11" width="25.5703125" style="161" customWidth="1"/>
    <col min="12" max="12" width="30.28515625" style="161" customWidth="1"/>
    <col min="13" max="13" width="33.85546875" style="161" customWidth="1"/>
    <col min="14" max="14" width="33.7109375" style="161" customWidth="1"/>
    <col min="15" max="15" width="27.7109375" style="161" customWidth="1"/>
    <col min="16" max="17" width="25.5703125" style="161" customWidth="1"/>
    <col min="18" max="47" width="9.140625" style="161" hidden="1" customWidth="1"/>
    <col min="48" max="57" width="0" style="161" hidden="1" customWidth="1"/>
    <col min="58" max="16384" width="9.140625" style="161" hidden="1"/>
  </cols>
  <sheetData>
    <row r="1" spans="1:17" ht="27" customHeight="1" thickBot="1" x14ac:dyDescent="0.3">
      <c r="A1" s="666" t="s">
        <v>60</v>
      </c>
      <c r="B1" s="667"/>
      <c r="C1" s="667"/>
      <c r="D1" s="668"/>
      <c r="E1" s="348"/>
      <c r="F1" s="731" t="s">
        <v>283</v>
      </c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</row>
    <row r="2" spans="1:17" ht="30.75" thickBot="1" x14ac:dyDescent="0.3">
      <c r="A2" s="134"/>
      <c r="B2" s="336" t="s">
        <v>4</v>
      </c>
      <c r="C2" s="135" t="s">
        <v>8</v>
      </c>
      <c r="D2" s="337" t="s">
        <v>9</v>
      </c>
      <c r="E2" s="33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</row>
    <row r="3" spans="1:17" ht="15" customHeight="1" x14ac:dyDescent="0.25">
      <c r="A3" s="136" t="s">
        <v>10</v>
      </c>
      <c r="B3" s="454" t="str">
        <f>IF(B17="","",(D23+E30)*B17)</f>
        <v/>
      </c>
      <c r="C3" s="320" t="str">
        <f>IF(B17="","",(AX23+AX30)*B17)</f>
        <v/>
      </c>
      <c r="D3" s="321" t="str">
        <f>IF(B17="","",(AY23+AY30)*B17)</f>
        <v/>
      </c>
      <c r="E3" s="192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</row>
    <row r="4" spans="1:17" ht="15" customHeight="1" x14ac:dyDescent="0.25">
      <c r="A4" s="137" t="s">
        <v>11</v>
      </c>
      <c r="B4" s="455" t="str">
        <f>IF(C17="","",(D24+J30)*C17)</f>
        <v/>
      </c>
      <c r="C4" s="58" t="str">
        <f>IF(C17="","",(AX24+BA30)*C17)</f>
        <v/>
      </c>
      <c r="D4" s="59" t="str">
        <f>IF(C17="","",(AY24+BB30)*C17)</f>
        <v/>
      </c>
      <c r="E4" s="192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</row>
    <row r="5" spans="1:17" ht="15" customHeight="1" thickBot="1" x14ac:dyDescent="0.3">
      <c r="A5" s="141" t="s">
        <v>12</v>
      </c>
      <c r="B5" s="456" t="str">
        <f>IF(D17="","",(D25+O30)*D17)</f>
        <v/>
      </c>
      <c r="C5" s="60" t="str">
        <f>IF(D17="","",(AX25+BD30)*D17)</f>
        <v/>
      </c>
      <c r="D5" s="61" t="str">
        <f>IF(D17="","",(AY25+BE30)*D17)</f>
        <v/>
      </c>
      <c r="E5" s="192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</row>
    <row r="6" spans="1:17" ht="15" customHeight="1" x14ac:dyDescent="0.25">
      <c r="A6" s="191"/>
      <c r="B6" s="349"/>
      <c r="C6" s="192"/>
      <c r="D6" s="192"/>
      <c r="E6" s="192"/>
      <c r="F6" s="191"/>
      <c r="G6" s="350"/>
      <c r="H6" s="350"/>
      <c r="I6" s="350"/>
      <c r="J6" s="179"/>
      <c r="K6" s="179"/>
      <c r="L6" s="179"/>
      <c r="M6" s="179"/>
      <c r="N6" s="179"/>
      <c r="O6" s="179"/>
      <c r="P6" s="179"/>
      <c r="Q6" s="179"/>
    </row>
    <row r="7" spans="1:17" ht="20.100000000000001" customHeight="1" thickBot="1" x14ac:dyDescent="0.3">
      <c r="A7" s="692" t="s">
        <v>251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</row>
    <row r="8" spans="1:17" ht="56.25" customHeight="1" x14ac:dyDescent="0.25">
      <c r="A8" s="309" t="s">
        <v>239</v>
      </c>
      <c r="B8" s="328" t="str">
        <f>PÁLYÁZÓ!B105</f>
        <v/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</row>
    <row r="9" spans="1:17" ht="54.75" customHeight="1" thickBot="1" x14ac:dyDescent="0.3">
      <c r="A9" s="329" t="s">
        <v>240</v>
      </c>
      <c r="B9" s="351">
        <f>PÁLYÁZÓ!C105</f>
        <v>0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</row>
    <row r="10" spans="1:17" x14ac:dyDescent="0.25">
      <c r="A10" s="242"/>
      <c r="B10" s="221"/>
      <c r="C10" s="179"/>
      <c r="D10" s="191"/>
      <c r="E10" s="350"/>
      <c r="F10" s="350"/>
      <c r="G10" s="350"/>
      <c r="H10" s="179"/>
      <c r="I10" s="179"/>
      <c r="J10" s="179"/>
      <c r="K10" s="179"/>
      <c r="L10" s="179"/>
      <c r="M10" s="179"/>
      <c r="N10" s="179"/>
      <c r="O10" s="179"/>
      <c r="P10" s="179"/>
      <c r="Q10" s="179"/>
    </row>
    <row r="11" spans="1:17" ht="20.100000000000001" customHeight="1" thickBot="1" x14ac:dyDescent="0.3">
      <c r="A11" s="690" t="s">
        <v>252</v>
      </c>
      <c r="B11" s="691"/>
      <c r="C11" s="691"/>
      <c r="D11" s="691"/>
      <c r="E11" s="691"/>
      <c r="F11" s="691"/>
      <c r="G11" s="691"/>
      <c r="H11" s="691"/>
      <c r="I11" s="691"/>
      <c r="J11" s="691"/>
      <c r="K11" s="691"/>
      <c r="L11" s="691"/>
      <c r="M11" s="691"/>
      <c r="N11" s="691"/>
      <c r="O11" s="691"/>
      <c r="P11" s="691"/>
      <c r="Q11" s="691"/>
    </row>
    <row r="12" spans="1:17" ht="97.5" customHeight="1" thickBot="1" x14ac:dyDescent="0.3">
      <c r="A12" s="693" t="s">
        <v>241</v>
      </c>
      <c r="B12" s="694"/>
      <c r="C12" s="694"/>
      <c r="D12" s="695"/>
      <c r="E12" s="350"/>
      <c r="F12" s="350"/>
      <c r="G12" s="350"/>
      <c r="H12" s="179"/>
      <c r="I12" s="179"/>
      <c r="J12" s="179"/>
      <c r="K12" s="179"/>
      <c r="L12" s="179"/>
      <c r="M12" s="179"/>
      <c r="N12" s="179"/>
      <c r="O12" s="179"/>
      <c r="P12" s="179"/>
      <c r="Q12" s="179"/>
    </row>
    <row r="13" spans="1:17" ht="29.25" customHeight="1" thickBot="1" x14ac:dyDescent="0.3">
      <c r="A13" s="696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13" s="697" t="b">
        <f>IF(PÁLYÁZÓ!E20&lt;&gt;"","A pályázó vállalkozás három üzleti évre adta meg az adatokat, ezért a kapcsolódó vállalkozás esetén is három évre kérünk adatot, ha a vállalkozás működött ebben az időtartamban.",IF(PÁLYÁZÓ!E19&lt;&gt;"","A pályázó vállalkozás két üzleti évre adta meg az adatokat, ezért a kapcsolódó vállalkozás esetén is két évre kérünk adatot, ha a vállalkozás működött ebben az időtartamban.",IF(PÁLYÁZÓ!E18&lt;&gt;"","A pályázó vállalkozás egy üzleti évre adta meg az adatokat, ezért a kapcsolódó vállalkozás esetén is egy évre kérünk adatot, ha a vállalkozás működött ebben az időtartamban.")))</f>
        <v>0</v>
      </c>
      <c r="C13" s="697" t="b">
        <f>IF(PÁLYÁZÓ!F20&lt;&gt;"","A pályázó vállalkozás három üzleti évre adta meg az adatokat, ezért a kapcsolódó vállalkozás esetén is három évre kérünk adatot, ha a vállalkozás működött ebben az időtartamban.",IF(PÁLYÁZÓ!F19&lt;&gt;"","A pályázó vállalkozás két üzleti évre adta meg az adatokat, ezért a kapcsolódó vállalkozás esetén is két évre kérünk adatot, ha a vállalkozás működött ebben az időtartamban.",IF(PÁLYÁZÓ!F18&lt;&gt;"","A pályázó vállalkozás egy üzleti évre adta meg az adatokat, ezért a kapcsolódó vállalkozás esetén is egy évre kérünk adatot, ha a vállalkozás működött ebben az időtartamban.")))</f>
        <v>0</v>
      </c>
      <c r="D13" s="698" t="b">
        <f>IF(PÁLYÁZÓ!G20&lt;&gt;"","A pályázó vállalkozás három üzleti évre adta meg az adatokat, ezért a kapcsolódó vállalkozás esetén is három évre kérünk adatot, ha a vállalkozás működött ebben az időtartamban.",IF(PÁLYÁZÓ!G19&lt;&gt;"","A pályázó vállalkozás két üzleti évre adta meg az adatokat, ezért a kapcsolódó vállalkozás esetén is két évre kérünk adatot, ha a vállalkozás működött ebben az időtartamban.",IF(PÁLYÁZÓ!G18&lt;&gt;"","A pályázó vállalkozás egy üzleti évre adta meg az adatokat, ezért a kapcsolódó vállalkozás esetén is egy évre kérünk adatot, ha a vállalkozás működött ebben az időtartamban.")))</f>
        <v>0</v>
      </c>
      <c r="E13" s="350"/>
      <c r="F13" s="350"/>
      <c r="G13" s="350"/>
      <c r="H13" s="179"/>
      <c r="I13" s="179"/>
      <c r="J13" s="179"/>
      <c r="K13" s="179"/>
      <c r="L13" s="179"/>
      <c r="M13" s="179"/>
      <c r="N13" s="179"/>
      <c r="O13" s="179"/>
      <c r="P13" s="179"/>
      <c r="Q13" s="179"/>
    </row>
    <row r="14" spans="1:17" ht="15.75" thickBot="1" x14ac:dyDescent="0.3">
      <c r="A14" s="352"/>
      <c r="B14" s="229" t="s">
        <v>10</v>
      </c>
      <c r="C14" s="296" t="s">
        <v>11</v>
      </c>
      <c r="D14" s="297" t="s">
        <v>12</v>
      </c>
      <c r="E14" s="350"/>
      <c r="F14" s="350"/>
      <c r="G14" s="350"/>
      <c r="H14" s="179"/>
      <c r="I14" s="179"/>
      <c r="J14" s="179"/>
      <c r="K14" s="179"/>
      <c r="L14" s="179"/>
      <c r="M14" s="179"/>
      <c r="N14" s="179"/>
      <c r="O14" s="179"/>
      <c r="P14" s="179"/>
      <c r="Q14" s="179"/>
    </row>
    <row r="15" spans="1:17" x14ac:dyDescent="0.25">
      <c r="A15" s="227" t="s">
        <v>59</v>
      </c>
      <c r="B15" s="367"/>
      <c r="C15" s="4"/>
      <c r="D15" s="13"/>
      <c r="E15" s="350"/>
      <c r="F15" s="350"/>
      <c r="G15" s="350"/>
      <c r="H15" s="179"/>
      <c r="I15" s="179"/>
      <c r="J15" s="179"/>
      <c r="K15" s="179"/>
      <c r="L15" s="179"/>
      <c r="M15" s="179"/>
      <c r="N15" s="179"/>
      <c r="O15" s="179"/>
      <c r="P15" s="179"/>
      <c r="Q15" s="179"/>
    </row>
    <row r="16" spans="1:17" ht="15.75" thickBot="1" x14ac:dyDescent="0.3">
      <c r="A16" s="353" t="s">
        <v>13</v>
      </c>
      <c r="B16" s="364"/>
      <c r="C16" s="365"/>
      <c r="D16" s="366"/>
      <c r="E16" s="350"/>
      <c r="F16" s="350"/>
      <c r="G16" s="350"/>
      <c r="H16" s="179"/>
      <c r="I16" s="179"/>
      <c r="J16" s="179"/>
      <c r="K16" s="179"/>
      <c r="L16" s="179"/>
      <c r="M16" s="179"/>
      <c r="N16" s="179"/>
      <c r="O16" s="179"/>
      <c r="P16" s="179"/>
      <c r="Q16" s="179"/>
    </row>
    <row r="17" spans="1:57" ht="15.75" thickBot="1" x14ac:dyDescent="0.3">
      <c r="A17" s="354" t="s">
        <v>14</v>
      </c>
      <c r="B17" s="355" t="str">
        <f>IF(OR(B15="",B16=""),"",MAX(B15,B16))</f>
        <v/>
      </c>
      <c r="C17" s="356" t="str">
        <f>IF(OR(C15="",C16=""),"",MAX(C15,C16))</f>
        <v/>
      </c>
      <c r="D17" s="357" t="str">
        <f>IF(OR(D15="",D16=""),"",MAX(D15,D16))</f>
        <v/>
      </c>
      <c r="E17" s="350"/>
      <c r="F17" s="350"/>
      <c r="G17" s="350"/>
      <c r="H17" s="179"/>
      <c r="I17" s="179"/>
      <c r="J17" s="179"/>
      <c r="K17" s="179"/>
      <c r="L17" s="179"/>
      <c r="M17" s="179"/>
      <c r="N17" s="179"/>
      <c r="O17" s="179"/>
      <c r="P17" s="179"/>
      <c r="Q17" s="179"/>
    </row>
    <row r="18" spans="1:57" ht="15" customHeight="1" thickBot="1" x14ac:dyDescent="0.3">
      <c r="A18" s="242"/>
      <c r="B18" s="221"/>
      <c r="C18" s="179"/>
      <c r="D18" s="191"/>
      <c r="E18" s="350"/>
      <c r="F18" s="350"/>
      <c r="G18" s="350"/>
      <c r="H18" s="179"/>
      <c r="I18" s="179"/>
      <c r="J18" s="179"/>
      <c r="K18" s="179"/>
      <c r="L18" s="179"/>
      <c r="M18" s="179"/>
      <c r="N18" s="179"/>
      <c r="O18" s="179"/>
      <c r="P18" s="179"/>
      <c r="Q18" s="179"/>
    </row>
    <row r="19" spans="1:57" ht="360" customHeight="1" thickBot="1" x14ac:dyDescent="0.3">
      <c r="A19" s="669" t="s">
        <v>258</v>
      </c>
      <c r="B19" s="670"/>
      <c r="C19" s="670"/>
      <c r="D19" s="670"/>
      <c r="E19" s="670"/>
      <c r="F19" s="671"/>
      <c r="G19" s="350"/>
      <c r="H19" s="179"/>
      <c r="I19" s="179"/>
      <c r="J19" s="179"/>
      <c r="K19" s="179"/>
      <c r="L19" s="179"/>
      <c r="M19" s="179"/>
      <c r="N19" s="179"/>
      <c r="O19" s="179"/>
      <c r="P19" s="179"/>
      <c r="Q19" s="179"/>
    </row>
    <row r="20" spans="1:57" ht="20.100000000000001" customHeight="1" thickBot="1" x14ac:dyDescent="0.3">
      <c r="A20" s="617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20" s="618"/>
      <c r="C20" s="618"/>
      <c r="D20" s="618"/>
      <c r="E20" s="618"/>
      <c r="F20" s="619"/>
      <c r="G20" s="350"/>
      <c r="H20" s="179"/>
      <c r="I20" s="179"/>
      <c r="J20" s="179"/>
      <c r="K20" s="179"/>
      <c r="L20" s="179"/>
      <c r="M20" s="179"/>
      <c r="N20" s="179"/>
      <c r="O20" s="179"/>
      <c r="P20" s="179"/>
      <c r="Q20" s="179"/>
    </row>
    <row r="21" spans="1:57" ht="15" customHeight="1" thickBot="1" x14ac:dyDescent="0.3">
      <c r="A21" s="242"/>
      <c r="B21" s="221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</row>
    <row r="22" spans="1:57" ht="50.1" customHeight="1" thickBot="1" x14ac:dyDescent="0.3">
      <c r="A22" s="318"/>
      <c r="B22" s="229" t="s">
        <v>2</v>
      </c>
      <c r="C22" s="296" t="s">
        <v>3</v>
      </c>
      <c r="D22" s="230" t="s">
        <v>4</v>
      </c>
      <c r="E22" s="296" t="s">
        <v>5</v>
      </c>
      <c r="F22" s="297" t="s">
        <v>6</v>
      </c>
      <c r="G22" s="179"/>
      <c r="H22" s="179"/>
      <c r="I22" s="179"/>
      <c r="J22" s="179"/>
      <c r="K22" s="236"/>
      <c r="L22" s="179"/>
      <c r="M22" s="179"/>
      <c r="N22" s="179"/>
      <c r="O22" s="179"/>
      <c r="P22" s="179"/>
      <c r="Q22" s="179"/>
      <c r="AW22" s="342" t="s">
        <v>7</v>
      </c>
      <c r="AX22" s="342" t="s">
        <v>8</v>
      </c>
      <c r="AY22" s="342" t="s">
        <v>9</v>
      </c>
    </row>
    <row r="23" spans="1:57" ht="15" customHeight="1" x14ac:dyDescent="0.25">
      <c r="A23" s="226" t="s">
        <v>10</v>
      </c>
      <c r="B23" s="65"/>
      <c r="C23" s="64"/>
      <c r="D23" s="315"/>
      <c r="E23" s="316"/>
      <c r="F23" s="317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AW23" s="343" t="str">
        <f>IF(C23="","",VLOOKUP(C23,'MNB árfolyam'!A:B,2,0))</f>
        <v/>
      </c>
      <c r="AX23" s="105">
        <f>IFERROR(ROUND(E23/AW23,0),0)</f>
        <v>0</v>
      </c>
      <c r="AY23" s="105">
        <f>IFERROR(ROUND(F23/AW23,0),0)</f>
        <v>0</v>
      </c>
    </row>
    <row r="24" spans="1:57" ht="15" customHeight="1" x14ac:dyDescent="0.25">
      <c r="A24" s="227" t="s">
        <v>11</v>
      </c>
      <c r="B24" s="66"/>
      <c r="C24" s="1"/>
      <c r="D24" s="2"/>
      <c r="E24" s="3"/>
      <c r="F24" s="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AW24" s="343" t="str">
        <f>IF(C24="","",VLOOKUP(C24,'MNB árfolyam'!A:B,2,0))</f>
        <v/>
      </c>
      <c r="AX24" s="105">
        <f>IFERROR(ROUND(E24/AW24,0),0)</f>
        <v>0</v>
      </c>
      <c r="AY24" s="105">
        <f>IFERROR(ROUND(F24/AW24,0),0)</f>
        <v>0</v>
      </c>
    </row>
    <row r="25" spans="1:57" ht="15" customHeight="1" thickBot="1" x14ac:dyDescent="0.3">
      <c r="A25" s="228" t="s">
        <v>12</v>
      </c>
      <c r="B25" s="67"/>
      <c r="C25" s="7"/>
      <c r="D25" s="10"/>
      <c r="E25" s="11"/>
      <c r="F25" s="12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AW25" s="343" t="str">
        <f>IF(C25="","",VLOOKUP(C25,'MNB árfolyam'!A:B,2,0))</f>
        <v/>
      </c>
      <c r="AX25" s="105">
        <f>IFERROR(ROUND(E25/AW25,0),0)</f>
        <v>0</v>
      </c>
      <c r="AY25" s="105">
        <f>IFERROR(ROUND(F25/AW25,0),0)</f>
        <v>0</v>
      </c>
    </row>
    <row r="26" spans="1:57" ht="15" customHeight="1" x14ac:dyDescent="0.25">
      <c r="A26" s="242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</row>
    <row r="27" spans="1:57" s="341" customFormat="1" ht="20.100000000000001" customHeight="1" thickBot="1" x14ac:dyDescent="0.3">
      <c r="A27" s="543" t="str">
        <f>CONCATENATE("II. BLOKK: ",B8," ","KAPCSOLÓDÓ VÁLLALKOZÁSAI:")</f>
        <v>II. BLOKK:  KAPCSOLÓDÓ VÁLLALKOZÁSAI:</v>
      </c>
      <c r="B27" s="543"/>
      <c r="C27" s="543"/>
      <c r="D27" s="543"/>
      <c r="E27" s="543"/>
      <c r="F27" s="543"/>
      <c r="G27" s="543"/>
      <c r="H27" s="543"/>
      <c r="I27" s="543"/>
      <c r="J27" s="543"/>
      <c r="K27" s="543"/>
      <c r="L27" s="543"/>
      <c r="M27" s="543"/>
      <c r="N27" s="543"/>
      <c r="O27" s="543"/>
      <c r="P27" s="543"/>
      <c r="Q27" s="543"/>
      <c r="R27" s="358"/>
      <c r="U27" s="358"/>
      <c r="Y27" s="358"/>
      <c r="Z27" s="358"/>
    </row>
    <row r="28" spans="1:57" s="39" customFormat="1" ht="318.75" customHeight="1" thickBot="1" x14ac:dyDescent="0.3">
      <c r="A28" s="678" t="s">
        <v>259</v>
      </c>
      <c r="B28" s="679"/>
      <c r="C28" s="679"/>
      <c r="D28" s="679"/>
      <c r="E28" s="679"/>
      <c r="F28" s="679"/>
      <c r="G28" s="679"/>
      <c r="H28" s="680"/>
      <c r="I28" s="310"/>
      <c r="J28" s="310"/>
      <c r="K28" s="249"/>
      <c r="L28" s="249"/>
      <c r="M28" s="310"/>
      <c r="N28" s="249"/>
      <c r="O28" s="249"/>
      <c r="P28" s="249"/>
      <c r="Q28" s="310"/>
      <c r="R28" s="36"/>
      <c r="U28" s="36"/>
      <c r="Y28" s="36"/>
      <c r="Z28" s="36"/>
    </row>
    <row r="29" spans="1:57" s="39" customFormat="1" ht="20.100000000000001" customHeight="1" thickBot="1" x14ac:dyDescent="0.3">
      <c r="A29" s="681" t="str">
        <f>IF(PÁLYÁZÓ!D16&lt;&gt;"","A pályázó vállalkozás három üzleti évre adta meg az adatokat, ezért a partner vállalkozás kapcsolódó vállalkozása esetén is három évre kérünk adatot, ha a vállalkozás működött ebben az időtartamban.",IF(PÁLYÁZÓ!D15&lt;&gt;"","A pályázó vállalkozás két üzleti évre adta meg az adatokat, ezért a partner vállalkozás kapcsolódó vállalkozása esetén is két évre kérünk adatot, ha a vállalkozás működött ebben az időtartamban.",IF(PÁLYÁZÓ!D14&lt;&gt;"","A pályázó vállalkozás egy üzleti évre adta meg az adatokat, ezért a partner vállalkozás kapcsolódó vállalkozása H32esetén is egy évre kérünk adatot, ha a vállalkozás működött ebben az időtartamban.","")))</f>
        <v/>
      </c>
      <c r="B29" s="682"/>
      <c r="C29" s="682"/>
      <c r="D29" s="682"/>
      <c r="E29" s="682"/>
      <c r="F29" s="683"/>
      <c r="G29" s="40"/>
      <c r="H29" s="40"/>
      <c r="I29" s="310"/>
      <c r="J29" s="310"/>
      <c r="K29" s="249"/>
      <c r="L29" s="249"/>
      <c r="M29" s="310"/>
      <c r="N29" s="249"/>
      <c r="O29" s="249"/>
      <c r="P29" s="249"/>
      <c r="Q29" s="310"/>
      <c r="R29" s="36"/>
      <c r="U29" s="36"/>
      <c r="Y29" s="36"/>
      <c r="Z29" s="36"/>
    </row>
    <row r="30" spans="1:57" s="39" customFormat="1" ht="15" customHeight="1" thickBot="1" x14ac:dyDescent="0.3">
      <c r="A30" s="359"/>
      <c r="B30" s="359"/>
      <c r="C30" s="359"/>
      <c r="D30" s="359"/>
      <c r="E30" s="360">
        <f>SUM(E32:E56)</f>
        <v>0</v>
      </c>
      <c r="F30" s="359"/>
      <c r="G30" s="359"/>
      <c r="H30" s="359"/>
      <c r="I30" s="310"/>
      <c r="J30" s="360">
        <f>SUM(J32:J56)</f>
        <v>0</v>
      </c>
      <c r="K30" s="249"/>
      <c r="L30" s="249"/>
      <c r="M30" s="310"/>
      <c r="N30" s="249"/>
      <c r="O30" s="360">
        <f>SUM(O32:O56)</f>
        <v>0</v>
      </c>
      <c r="P30" s="249"/>
      <c r="Q30" s="310"/>
      <c r="R30" s="36"/>
      <c r="U30" s="36"/>
      <c r="Y30" s="36"/>
      <c r="Z30" s="36"/>
      <c r="AX30" s="344">
        <f>SUM(AX32:AX56)</f>
        <v>0</v>
      </c>
      <c r="AY30" s="344">
        <f t="shared" ref="AY30:BE30" si="0">SUM(AY32:AY56)</f>
        <v>0</v>
      </c>
      <c r="AZ30" s="345"/>
      <c r="BA30" s="344">
        <f t="shared" si="0"/>
        <v>0</v>
      </c>
      <c r="BB30" s="344">
        <f t="shared" si="0"/>
        <v>0</v>
      </c>
      <c r="BC30" s="345"/>
      <c r="BD30" s="344">
        <f t="shared" si="0"/>
        <v>0</v>
      </c>
      <c r="BE30" s="344">
        <f t="shared" si="0"/>
        <v>0</v>
      </c>
    </row>
    <row r="31" spans="1:57" s="39" customFormat="1" ht="65.099999999999994" customHeight="1" thickBot="1" x14ac:dyDescent="0.3">
      <c r="A31" s="314" t="str">
        <f>CONCATENATE(B8," ","Kapcsolódó vállalkozásának neve")</f>
        <v xml:space="preserve"> Kapcsolódó vállalkozásának neve</v>
      </c>
      <c r="B31" s="296" t="s">
        <v>20</v>
      </c>
      <c r="C31" s="230" t="s">
        <v>115</v>
      </c>
      <c r="D31" s="230" t="s">
        <v>114</v>
      </c>
      <c r="E31" s="230" t="s">
        <v>116</v>
      </c>
      <c r="F31" s="230" t="s">
        <v>128</v>
      </c>
      <c r="G31" s="230" t="s">
        <v>117</v>
      </c>
      <c r="H31" s="230" t="s">
        <v>118</v>
      </c>
      <c r="I31" s="230" t="s">
        <v>119</v>
      </c>
      <c r="J31" s="230" t="s">
        <v>120</v>
      </c>
      <c r="K31" s="230" t="s">
        <v>126</v>
      </c>
      <c r="L31" s="230" t="s">
        <v>121</v>
      </c>
      <c r="M31" s="230" t="s">
        <v>122</v>
      </c>
      <c r="N31" s="230" t="s">
        <v>123</v>
      </c>
      <c r="O31" s="230" t="s">
        <v>124</v>
      </c>
      <c r="P31" s="230" t="s">
        <v>125</v>
      </c>
      <c r="Q31" s="313" t="s">
        <v>127</v>
      </c>
      <c r="AW31" s="170" t="s">
        <v>34</v>
      </c>
      <c r="AX31" s="163" t="s">
        <v>22</v>
      </c>
      <c r="AY31" s="163" t="s">
        <v>23</v>
      </c>
      <c r="AZ31" s="170" t="s">
        <v>37</v>
      </c>
      <c r="BA31" s="163" t="s">
        <v>47</v>
      </c>
      <c r="BB31" s="163" t="s">
        <v>39</v>
      </c>
      <c r="BC31" s="170" t="s">
        <v>40</v>
      </c>
      <c r="BD31" s="163" t="s">
        <v>41</v>
      </c>
      <c r="BE31" s="163" t="s">
        <v>42</v>
      </c>
    </row>
    <row r="32" spans="1:57" s="39" customFormat="1" ht="15" customHeight="1" x14ac:dyDescent="0.25">
      <c r="A32" s="482"/>
      <c r="B32" s="96"/>
      <c r="C32" s="499"/>
      <c r="D32" s="411"/>
      <c r="E32" s="96"/>
      <c r="F32" s="484"/>
      <c r="G32" s="484"/>
      <c r="H32" s="499"/>
      <c r="I32" s="411"/>
      <c r="J32" s="96"/>
      <c r="K32" s="484"/>
      <c r="L32" s="484"/>
      <c r="M32" s="499"/>
      <c r="N32" s="411"/>
      <c r="O32" s="96"/>
      <c r="P32" s="484"/>
      <c r="Q32" s="485"/>
      <c r="AW32" s="171" t="str">
        <f>IF(D32="","",VLOOKUP(D32,'MNB árfolyam'!A:B,2,0))</f>
        <v/>
      </c>
      <c r="AX32" s="172" t="str">
        <f t="shared" ref="AX32:AX56" si="1">IF(ISBLANK(F32),"",ROUND(F32/AW32,0))</f>
        <v/>
      </c>
      <c r="AY32" s="172" t="str">
        <f t="shared" ref="AY32:AY56" si="2">IF(ISBLANK(G32),"",ROUND(G32/AW32,0))</f>
        <v/>
      </c>
      <c r="AZ32" s="171" t="str">
        <f>IF(I32="","",VLOOKUP(I32,'MNB árfolyam'!A:B,2,0))</f>
        <v/>
      </c>
      <c r="BA32" s="171" t="str">
        <f t="shared" ref="BA32:BA56" si="3">IF(ISBLANK(K32),"",ROUND(K32/AZ32,0))</f>
        <v/>
      </c>
      <c r="BB32" s="171" t="str">
        <f t="shared" ref="BB32:BB56" si="4">IF(ISBLANK(L32),"",ROUND(L32/AZ32,0))</f>
        <v/>
      </c>
      <c r="BC32" s="171" t="str">
        <f>IF(N32="","",VLOOKUP(N32,'MNB árfolyam'!A:B,2,0))</f>
        <v/>
      </c>
      <c r="BD32" s="171" t="str">
        <f t="shared" ref="BD32:BD56" si="5">IF(ISBLANK(P32),"",ROUND(P32/BC32,0))</f>
        <v/>
      </c>
      <c r="BE32" s="171" t="str">
        <f t="shared" ref="BE32:BE56" si="6">IF(ISBLANK(Q32),"",ROUND(Q32/BC32,0))</f>
        <v/>
      </c>
    </row>
    <row r="33" spans="1:57" s="39" customFormat="1" ht="15" customHeight="1" x14ac:dyDescent="0.25">
      <c r="A33" s="440"/>
      <c r="B33" s="478"/>
      <c r="C33" s="65"/>
      <c r="D33" s="64"/>
      <c r="E33" s="478"/>
      <c r="F33" s="441"/>
      <c r="G33" s="441"/>
      <c r="H33" s="65"/>
      <c r="I33" s="64"/>
      <c r="J33" s="478"/>
      <c r="K33" s="439"/>
      <c r="L33" s="439"/>
      <c r="M33" s="65"/>
      <c r="N33" s="64"/>
      <c r="O33" s="478"/>
      <c r="P33" s="439"/>
      <c r="Q33" s="486"/>
      <c r="AW33" s="171" t="str">
        <f>IF(D33="","",VLOOKUP(D33,'MNB árfolyam'!A:B,2,0))</f>
        <v/>
      </c>
      <c r="AX33" s="172" t="str">
        <f t="shared" si="1"/>
        <v/>
      </c>
      <c r="AY33" s="172" t="str">
        <f t="shared" si="2"/>
        <v/>
      </c>
      <c r="AZ33" s="171" t="str">
        <f>IF(I33="","",VLOOKUP(I33,'MNB árfolyam'!A:B,2,0))</f>
        <v/>
      </c>
      <c r="BA33" s="171" t="str">
        <f t="shared" si="3"/>
        <v/>
      </c>
      <c r="BB33" s="171" t="str">
        <f t="shared" si="4"/>
        <v/>
      </c>
      <c r="BC33" s="171" t="str">
        <f>IF(N33="","",VLOOKUP(N33,'MNB árfolyam'!A:B,2,0))</f>
        <v/>
      </c>
      <c r="BD33" s="171" t="str">
        <f t="shared" si="5"/>
        <v/>
      </c>
      <c r="BE33" s="171" t="str">
        <f t="shared" si="6"/>
        <v/>
      </c>
    </row>
    <row r="34" spans="1:57" s="39" customFormat="1" ht="15" customHeight="1" x14ac:dyDescent="0.25">
      <c r="A34" s="440"/>
      <c r="B34" s="478"/>
      <c r="C34" s="65"/>
      <c r="D34" s="64"/>
      <c r="E34" s="478"/>
      <c r="F34" s="441"/>
      <c r="G34" s="441"/>
      <c r="H34" s="65"/>
      <c r="I34" s="64"/>
      <c r="J34" s="478"/>
      <c r="K34" s="439"/>
      <c r="L34" s="439"/>
      <c r="M34" s="65"/>
      <c r="N34" s="64"/>
      <c r="O34" s="478"/>
      <c r="P34" s="439"/>
      <c r="Q34" s="486"/>
      <c r="AW34" s="171" t="str">
        <f>IF(D34="","",VLOOKUP(D34,'MNB árfolyam'!A:B,2,0))</f>
        <v/>
      </c>
      <c r="AX34" s="172" t="str">
        <f t="shared" si="1"/>
        <v/>
      </c>
      <c r="AY34" s="172" t="str">
        <f t="shared" si="2"/>
        <v/>
      </c>
      <c r="AZ34" s="171" t="str">
        <f>IF(I34="","",VLOOKUP(I34,'MNB árfolyam'!A:B,2,0))</f>
        <v/>
      </c>
      <c r="BA34" s="171" t="str">
        <f t="shared" si="3"/>
        <v/>
      </c>
      <c r="BB34" s="171" t="str">
        <f t="shared" si="4"/>
        <v/>
      </c>
      <c r="BC34" s="171" t="str">
        <f>IF(N34="","",VLOOKUP(N34,'MNB árfolyam'!A:B,2,0))</f>
        <v/>
      </c>
      <c r="BD34" s="171" t="str">
        <f t="shared" si="5"/>
        <v/>
      </c>
      <c r="BE34" s="171" t="str">
        <f t="shared" si="6"/>
        <v/>
      </c>
    </row>
    <row r="35" spans="1:57" s="39" customFormat="1" ht="15" customHeight="1" x14ac:dyDescent="0.25">
      <c r="A35" s="440"/>
      <c r="B35" s="478"/>
      <c r="C35" s="65"/>
      <c r="D35" s="64"/>
      <c r="E35" s="478"/>
      <c r="F35" s="441"/>
      <c r="G35" s="441"/>
      <c r="H35" s="65"/>
      <c r="I35" s="64"/>
      <c r="J35" s="478"/>
      <c r="K35" s="439"/>
      <c r="L35" s="439"/>
      <c r="M35" s="65"/>
      <c r="N35" s="64"/>
      <c r="O35" s="478"/>
      <c r="P35" s="439"/>
      <c r="Q35" s="486"/>
      <c r="AW35" s="171" t="str">
        <f>IF(D35="","",VLOOKUP(D35,'MNB árfolyam'!A:B,2,0))</f>
        <v/>
      </c>
      <c r="AX35" s="172" t="str">
        <f t="shared" si="1"/>
        <v/>
      </c>
      <c r="AY35" s="172" t="str">
        <f t="shared" si="2"/>
        <v/>
      </c>
      <c r="AZ35" s="171" t="str">
        <f>IF(I35="","",VLOOKUP(I35,'MNB árfolyam'!A:B,2,0))</f>
        <v/>
      </c>
      <c r="BA35" s="171" t="str">
        <f t="shared" si="3"/>
        <v/>
      </c>
      <c r="BB35" s="171" t="str">
        <f t="shared" si="4"/>
        <v/>
      </c>
      <c r="BC35" s="171" t="str">
        <f>IF(N35="","",VLOOKUP(N35,'MNB árfolyam'!A:B,2,0))</f>
        <v/>
      </c>
      <c r="BD35" s="171" t="str">
        <f t="shared" si="5"/>
        <v/>
      </c>
      <c r="BE35" s="171" t="str">
        <f t="shared" si="6"/>
        <v/>
      </c>
    </row>
    <row r="36" spans="1:57" s="39" customFormat="1" ht="15" customHeight="1" x14ac:dyDescent="0.25">
      <c r="A36" s="440"/>
      <c r="B36" s="478"/>
      <c r="C36" s="65"/>
      <c r="D36" s="64"/>
      <c r="E36" s="478"/>
      <c r="F36" s="441"/>
      <c r="G36" s="441"/>
      <c r="H36" s="65"/>
      <c r="I36" s="64"/>
      <c r="J36" s="478"/>
      <c r="K36" s="439"/>
      <c r="L36" s="439"/>
      <c r="M36" s="65"/>
      <c r="N36" s="64"/>
      <c r="O36" s="478"/>
      <c r="P36" s="439"/>
      <c r="Q36" s="486"/>
      <c r="AW36" s="171" t="str">
        <f>IF(D36="","",VLOOKUP(D36,'MNB árfolyam'!A:B,2,0))</f>
        <v/>
      </c>
      <c r="AX36" s="172" t="str">
        <f t="shared" si="1"/>
        <v/>
      </c>
      <c r="AY36" s="172" t="str">
        <f t="shared" si="2"/>
        <v/>
      </c>
      <c r="AZ36" s="171" t="str">
        <f>IF(I36="","",VLOOKUP(I36,'MNB árfolyam'!A:B,2,0))</f>
        <v/>
      </c>
      <c r="BA36" s="171" t="str">
        <f t="shared" si="3"/>
        <v/>
      </c>
      <c r="BB36" s="171" t="str">
        <f t="shared" si="4"/>
        <v/>
      </c>
      <c r="BC36" s="171" t="str">
        <f>IF(N36="","",VLOOKUP(N36,'MNB árfolyam'!A:B,2,0))</f>
        <v/>
      </c>
      <c r="BD36" s="171" t="str">
        <f t="shared" si="5"/>
        <v/>
      </c>
      <c r="BE36" s="171" t="str">
        <f t="shared" si="6"/>
        <v/>
      </c>
    </row>
    <row r="37" spans="1:57" s="39" customFormat="1" ht="15" customHeight="1" x14ac:dyDescent="0.25">
      <c r="A37" s="440"/>
      <c r="B37" s="478"/>
      <c r="C37" s="65"/>
      <c r="D37" s="64"/>
      <c r="E37" s="478"/>
      <c r="F37" s="441"/>
      <c r="G37" s="441"/>
      <c r="H37" s="65"/>
      <c r="I37" s="64"/>
      <c r="J37" s="478"/>
      <c r="K37" s="439"/>
      <c r="L37" s="439"/>
      <c r="M37" s="65"/>
      <c r="N37" s="64"/>
      <c r="O37" s="478"/>
      <c r="P37" s="439"/>
      <c r="Q37" s="486"/>
      <c r="AW37" s="171" t="str">
        <f>IF(D37="","",VLOOKUP(D37,'MNB árfolyam'!A:B,2,0))</f>
        <v/>
      </c>
      <c r="AX37" s="172" t="str">
        <f t="shared" si="1"/>
        <v/>
      </c>
      <c r="AY37" s="172" t="str">
        <f t="shared" si="2"/>
        <v/>
      </c>
      <c r="AZ37" s="171" t="str">
        <f>IF(I37="","",VLOOKUP(I37,'MNB árfolyam'!A:B,2,0))</f>
        <v/>
      </c>
      <c r="BA37" s="171" t="str">
        <f t="shared" si="3"/>
        <v/>
      </c>
      <c r="BB37" s="171" t="str">
        <f t="shared" si="4"/>
        <v/>
      </c>
      <c r="BC37" s="171" t="str">
        <f>IF(N37="","",VLOOKUP(N37,'MNB árfolyam'!A:B,2,0))</f>
        <v/>
      </c>
      <c r="BD37" s="171" t="str">
        <f t="shared" si="5"/>
        <v/>
      </c>
      <c r="BE37" s="171" t="str">
        <f t="shared" si="6"/>
        <v/>
      </c>
    </row>
    <row r="38" spans="1:57" s="39" customFormat="1" ht="15" customHeight="1" x14ac:dyDescent="0.25">
      <c r="A38" s="440"/>
      <c r="B38" s="478"/>
      <c r="C38" s="65"/>
      <c r="D38" s="64"/>
      <c r="E38" s="478"/>
      <c r="F38" s="441"/>
      <c r="G38" s="441"/>
      <c r="H38" s="65"/>
      <c r="I38" s="64"/>
      <c r="J38" s="478"/>
      <c r="K38" s="439"/>
      <c r="L38" s="439"/>
      <c r="M38" s="65"/>
      <c r="N38" s="64"/>
      <c r="O38" s="478"/>
      <c r="P38" s="439"/>
      <c r="Q38" s="486"/>
      <c r="AW38" s="171" t="str">
        <f>IF(D38="","",VLOOKUP(D38,'MNB árfolyam'!A:B,2,0))</f>
        <v/>
      </c>
      <c r="AX38" s="172" t="str">
        <f t="shared" si="1"/>
        <v/>
      </c>
      <c r="AY38" s="172" t="str">
        <f t="shared" si="2"/>
        <v/>
      </c>
      <c r="AZ38" s="171" t="str">
        <f>IF(I38="","",VLOOKUP(I38,'MNB árfolyam'!A:B,2,0))</f>
        <v/>
      </c>
      <c r="BA38" s="171" t="str">
        <f t="shared" si="3"/>
        <v/>
      </c>
      <c r="BB38" s="171" t="str">
        <f t="shared" si="4"/>
        <v/>
      </c>
      <c r="BC38" s="171" t="str">
        <f>IF(N38="","",VLOOKUP(N38,'MNB árfolyam'!A:B,2,0))</f>
        <v/>
      </c>
      <c r="BD38" s="171" t="str">
        <f t="shared" si="5"/>
        <v/>
      </c>
      <c r="BE38" s="171" t="str">
        <f t="shared" si="6"/>
        <v/>
      </c>
    </row>
    <row r="39" spans="1:57" s="39" customFormat="1" ht="15" customHeight="1" x14ac:dyDescent="0.25">
      <c r="A39" s="440"/>
      <c r="B39" s="478"/>
      <c r="C39" s="65"/>
      <c r="D39" s="64"/>
      <c r="E39" s="478"/>
      <c r="F39" s="441"/>
      <c r="G39" s="441"/>
      <c r="H39" s="65"/>
      <c r="I39" s="64"/>
      <c r="J39" s="478"/>
      <c r="K39" s="439"/>
      <c r="L39" s="439"/>
      <c r="M39" s="65"/>
      <c r="N39" s="64"/>
      <c r="O39" s="478"/>
      <c r="P39" s="439"/>
      <c r="Q39" s="486"/>
      <c r="AW39" s="171" t="str">
        <f>IF(D39="","",VLOOKUP(D39,'MNB árfolyam'!A:B,2,0))</f>
        <v/>
      </c>
      <c r="AX39" s="172" t="str">
        <f t="shared" si="1"/>
        <v/>
      </c>
      <c r="AY39" s="172" t="str">
        <f t="shared" si="2"/>
        <v/>
      </c>
      <c r="AZ39" s="171" t="str">
        <f>IF(I39="","",VLOOKUP(I39,'MNB árfolyam'!A:B,2,0))</f>
        <v/>
      </c>
      <c r="BA39" s="171" t="str">
        <f t="shared" si="3"/>
        <v/>
      </c>
      <c r="BB39" s="171" t="str">
        <f t="shared" si="4"/>
        <v/>
      </c>
      <c r="BC39" s="171" t="str">
        <f>IF(N39="","",VLOOKUP(N39,'MNB árfolyam'!A:B,2,0))</f>
        <v/>
      </c>
      <c r="BD39" s="171" t="str">
        <f t="shared" si="5"/>
        <v/>
      </c>
      <c r="BE39" s="171" t="str">
        <f t="shared" si="6"/>
        <v/>
      </c>
    </row>
    <row r="40" spans="1:57" s="39" customFormat="1" ht="15" customHeight="1" x14ac:dyDescent="0.25">
      <c r="A40" s="440"/>
      <c r="B40" s="478"/>
      <c r="C40" s="65"/>
      <c r="D40" s="64"/>
      <c r="E40" s="478"/>
      <c r="F40" s="441"/>
      <c r="G40" s="441"/>
      <c r="H40" s="65"/>
      <c r="I40" s="64"/>
      <c r="J40" s="478"/>
      <c r="K40" s="439"/>
      <c r="L40" s="439"/>
      <c r="M40" s="65"/>
      <c r="N40" s="64"/>
      <c r="O40" s="478"/>
      <c r="P40" s="439"/>
      <c r="Q40" s="486"/>
      <c r="AW40" s="171" t="str">
        <f>IF(D40="","",VLOOKUP(D40,'MNB árfolyam'!A:B,2,0))</f>
        <v/>
      </c>
      <c r="AX40" s="172" t="str">
        <f t="shared" si="1"/>
        <v/>
      </c>
      <c r="AY40" s="172" t="str">
        <f t="shared" si="2"/>
        <v/>
      </c>
      <c r="AZ40" s="171" t="str">
        <f>IF(I40="","",VLOOKUP(I40,'MNB árfolyam'!A:B,2,0))</f>
        <v/>
      </c>
      <c r="BA40" s="171" t="str">
        <f t="shared" si="3"/>
        <v/>
      </c>
      <c r="BB40" s="171" t="str">
        <f t="shared" si="4"/>
        <v/>
      </c>
      <c r="BC40" s="171" t="str">
        <f>IF(N40="","",VLOOKUP(N40,'MNB árfolyam'!A:B,2,0))</f>
        <v/>
      </c>
      <c r="BD40" s="171" t="str">
        <f t="shared" si="5"/>
        <v/>
      </c>
      <c r="BE40" s="171" t="str">
        <f t="shared" si="6"/>
        <v/>
      </c>
    </row>
    <row r="41" spans="1:57" s="39" customFormat="1" ht="15" customHeight="1" x14ac:dyDescent="0.25">
      <c r="A41" s="440"/>
      <c r="B41" s="478"/>
      <c r="C41" s="65"/>
      <c r="D41" s="64"/>
      <c r="E41" s="478"/>
      <c r="F41" s="441"/>
      <c r="G41" s="441"/>
      <c r="H41" s="65"/>
      <c r="I41" s="64"/>
      <c r="J41" s="478"/>
      <c r="K41" s="439"/>
      <c r="L41" s="439"/>
      <c r="M41" s="65"/>
      <c r="N41" s="64"/>
      <c r="O41" s="478"/>
      <c r="P41" s="439"/>
      <c r="Q41" s="486"/>
      <c r="AW41" s="171" t="str">
        <f>IF(D41="","",VLOOKUP(D41,'MNB árfolyam'!A:B,2,0))</f>
        <v/>
      </c>
      <c r="AX41" s="172" t="str">
        <f t="shared" si="1"/>
        <v/>
      </c>
      <c r="AY41" s="172" t="str">
        <f t="shared" si="2"/>
        <v/>
      </c>
      <c r="AZ41" s="171" t="str">
        <f>IF(I41="","",VLOOKUP(I41,'MNB árfolyam'!A:B,2,0))</f>
        <v/>
      </c>
      <c r="BA41" s="171" t="str">
        <f t="shared" si="3"/>
        <v/>
      </c>
      <c r="BB41" s="171" t="str">
        <f t="shared" si="4"/>
        <v/>
      </c>
      <c r="BC41" s="171" t="str">
        <f>IF(N41="","",VLOOKUP(N41,'MNB árfolyam'!A:B,2,0))</f>
        <v/>
      </c>
      <c r="BD41" s="171" t="str">
        <f t="shared" si="5"/>
        <v/>
      </c>
      <c r="BE41" s="171" t="str">
        <f t="shared" si="6"/>
        <v/>
      </c>
    </row>
    <row r="42" spans="1:57" s="39" customFormat="1" ht="15" customHeight="1" x14ac:dyDescent="0.25">
      <c r="A42" s="440"/>
      <c r="B42" s="478"/>
      <c r="C42" s="65"/>
      <c r="D42" s="64"/>
      <c r="E42" s="478"/>
      <c r="F42" s="441"/>
      <c r="G42" s="441"/>
      <c r="H42" s="65"/>
      <c r="I42" s="64"/>
      <c r="J42" s="478"/>
      <c r="K42" s="439"/>
      <c r="L42" s="439"/>
      <c r="M42" s="65"/>
      <c r="N42" s="64"/>
      <c r="O42" s="478"/>
      <c r="P42" s="439"/>
      <c r="Q42" s="486"/>
      <c r="AW42" s="171" t="str">
        <f>IF(D42="","",VLOOKUP(D42,'MNB árfolyam'!A:B,2,0))</f>
        <v/>
      </c>
      <c r="AX42" s="172" t="str">
        <f t="shared" si="1"/>
        <v/>
      </c>
      <c r="AY42" s="172" t="str">
        <f t="shared" si="2"/>
        <v/>
      </c>
      <c r="AZ42" s="171" t="str">
        <f>IF(I42="","",VLOOKUP(I42,'MNB árfolyam'!A:B,2,0))</f>
        <v/>
      </c>
      <c r="BA42" s="171" t="str">
        <f t="shared" si="3"/>
        <v/>
      </c>
      <c r="BB42" s="171" t="str">
        <f t="shared" si="4"/>
        <v/>
      </c>
      <c r="BC42" s="171" t="str">
        <f>IF(N42="","",VLOOKUP(N42,'MNB árfolyam'!A:B,2,0))</f>
        <v/>
      </c>
      <c r="BD42" s="171" t="str">
        <f t="shared" si="5"/>
        <v/>
      </c>
      <c r="BE42" s="171" t="str">
        <f t="shared" si="6"/>
        <v/>
      </c>
    </row>
    <row r="43" spans="1:57" s="39" customFormat="1" ht="15" customHeight="1" x14ac:dyDescent="0.25">
      <c r="A43" s="440"/>
      <c r="B43" s="478"/>
      <c r="C43" s="65"/>
      <c r="D43" s="64"/>
      <c r="E43" s="478"/>
      <c r="F43" s="441"/>
      <c r="G43" s="441"/>
      <c r="H43" s="65"/>
      <c r="I43" s="64"/>
      <c r="J43" s="478"/>
      <c r="K43" s="439"/>
      <c r="L43" s="439"/>
      <c r="M43" s="65"/>
      <c r="N43" s="64"/>
      <c r="O43" s="478"/>
      <c r="P43" s="439"/>
      <c r="Q43" s="486"/>
      <c r="AW43" s="171" t="str">
        <f>IF(D43="","",VLOOKUP(D43,'MNB árfolyam'!A:B,2,0))</f>
        <v/>
      </c>
      <c r="AX43" s="172" t="str">
        <f t="shared" si="1"/>
        <v/>
      </c>
      <c r="AY43" s="172" t="str">
        <f t="shared" si="2"/>
        <v/>
      </c>
      <c r="AZ43" s="171" t="str">
        <f>IF(I43="","",VLOOKUP(I43,'MNB árfolyam'!A:B,2,0))</f>
        <v/>
      </c>
      <c r="BA43" s="171" t="str">
        <f t="shared" si="3"/>
        <v/>
      </c>
      <c r="BB43" s="171" t="str">
        <f t="shared" si="4"/>
        <v/>
      </c>
      <c r="BC43" s="171" t="str">
        <f>IF(N43="","",VLOOKUP(N43,'MNB árfolyam'!A:B,2,0))</f>
        <v/>
      </c>
      <c r="BD43" s="171" t="str">
        <f t="shared" si="5"/>
        <v/>
      </c>
      <c r="BE43" s="171" t="str">
        <f t="shared" si="6"/>
        <v/>
      </c>
    </row>
    <row r="44" spans="1:57" s="39" customFormat="1" ht="15" customHeight="1" x14ac:dyDescent="0.25">
      <c r="A44" s="440"/>
      <c r="B44" s="478"/>
      <c r="C44" s="65"/>
      <c r="D44" s="64"/>
      <c r="E44" s="478"/>
      <c r="F44" s="441"/>
      <c r="G44" s="441"/>
      <c r="H44" s="65"/>
      <c r="I44" s="64"/>
      <c r="J44" s="478"/>
      <c r="K44" s="439"/>
      <c r="L44" s="439"/>
      <c r="M44" s="65"/>
      <c r="N44" s="64"/>
      <c r="O44" s="478"/>
      <c r="P44" s="439"/>
      <c r="Q44" s="486"/>
      <c r="AW44" s="171" t="str">
        <f>IF(D44="","",VLOOKUP(D44,'MNB árfolyam'!A:B,2,0))</f>
        <v/>
      </c>
      <c r="AX44" s="172" t="str">
        <f t="shared" si="1"/>
        <v/>
      </c>
      <c r="AY44" s="172" t="str">
        <f t="shared" si="2"/>
        <v/>
      </c>
      <c r="AZ44" s="171" t="str">
        <f>IF(I44="","",VLOOKUP(I44,'MNB árfolyam'!A:B,2,0))</f>
        <v/>
      </c>
      <c r="BA44" s="171" t="str">
        <f t="shared" si="3"/>
        <v/>
      </c>
      <c r="BB44" s="171" t="str">
        <f t="shared" si="4"/>
        <v/>
      </c>
      <c r="BC44" s="171" t="str">
        <f>IF(N44="","",VLOOKUP(N44,'MNB árfolyam'!A:B,2,0))</f>
        <v/>
      </c>
      <c r="BD44" s="171" t="str">
        <f t="shared" si="5"/>
        <v/>
      </c>
      <c r="BE44" s="171" t="str">
        <f t="shared" si="6"/>
        <v/>
      </c>
    </row>
    <row r="45" spans="1:57" s="39" customFormat="1" ht="15" customHeight="1" x14ac:dyDescent="0.25">
      <c r="A45" s="440"/>
      <c r="B45" s="478"/>
      <c r="C45" s="65"/>
      <c r="D45" s="64"/>
      <c r="E45" s="478"/>
      <c r="F45" s="441"/>
      <c r="G45" s="441"/>
      <c r="H45" s="65"/>
      <c r="I45" s="64"/>
      <c r="J45" s="478"/>
      <c r="K45" s="439"/>
      <c r="L45" s="439"/>
      <c r="M45" s="65"/>
      <c r="N45" s="64"/>
      <c r="O45" s="478"/>
      <c r="P45" s="439"/>
      <c r="Q45" s="486"/>
      <c r="AW45" s="171" t="str">
        <f>IF(D45="","",VLOOKUP(D45,'MNB árfolyam'!A:B,2,0))</f>
        <v/>
      </c>
      <c r="AX45" s="172" t="str">
        <f t="shared" si="1"/>
        <v/>
      </c>
      <c r="AY45" s="172" t="str">
        <f t="shared" si="2"/>
        <v/>
      </c>
      <c r="AZ45" s="171" t="str">
        <f>IF(I45="","",VLOOKUP(I45,'MNB árfolyam'!A:B,2,0))</f>
        <v/>
      </c>
      <c r="BA45" s="171" t="str">
        <f t="shared" si="3"/>
        <v/>
      </c>
      <c r="BB45" s="171" t="str">
        <f t="shared" si="4"/>
        <v/>
      </c>
      <c r="BC45" s="171" t="str">
        <f>IF(N45="","",VLOOKUP(N45,'MNB árfolyam'!A:B,2,0))</f>
        <v/>
      </c>
      <c r="BD45" s="171" t="str">
        <f t="shared" si="5"/>
        <v/>
      </c>
      <c r="BE45" s="171" t="str">
        <f t="shared" si="6"/>
        <v/>
      </c>
    </row>
    <row r="46" spans="1:57" s="39" customFormat="1" ht="15" customHeight="1" x14ac:dyDescent="0.25">
      <c r="A46" s="440"/>
      <c r="B46" s="478"/>
      <c r="C46" s="65"/>
      <c r="D46" s="64"/>
      <c r="E46" s="478"/>
      <c r="F46" s="441"/>
      <c r="G46" s="441"/>
      <c r="H46" s="65"/>
      <c r="I46" s="64"/>
      <c r="J46" s="478"/>
      <c r="K46" s="439"/>
      <c r="L46" s="439"/>
      <c r="M46" s="65"/>
      <c r="N46" s="64"/>
      <c r="O46" s="478"/>
      <c r="P46" s="439"/>
      <c r="Q46" s="486"/>
      <c r="AW46" s="171" t="str">
        <f>IF(D46="","",VLOOKUP(D46,'MNB árfolyam'!A:B,2,0))</f>
        <v/>
      </c>
      <c r="AX46" s="172" t="str">
        <f t="shared" si="1"/>
        <v/>
      </c>
      <c r="AY46" s="172" t="str">
        <f t="shared" si="2"/>
        <v/>
      </c>
      <c r="AZ46" s="171" t="str">
        <f>IF(I46="","",VLOOKUP(I46,'MNB árfolyam'!A:B,2,0))</f>
        <v/>
      </c>
      <c r="BA46" s="171" t="str">
        <f t="shared" si="3"/>
        <v/>
      </c>
      <c r="BB46" s="171" t="str">
        <f t="shared" si="4"/>
        <v/>
      </c>
      <c r="BC46" s="171" t="str">
        <f>IF(N46="","",VLOOKUP(N46,'MNB árfolyam'!A:B,2,0))</f>
        <v/>
      </c>
      <c r="BD46" s="171" t="str">
        <f t="shared" si="5"/>
        <v/>
      </c>
      <c r="BE46" s="171" t="str">
        <f t="shared" si="6"/>
        <v/>
      </c>
    </row>
    <row r="47" spans="1:57" s="39" customFormat="1" ht="15" customHeight="1" x14ac:dyDescent="0.25">
      <c r="A47" s="440"/>
      <c r="B47" s="478"/>
      <c r="C47" s="65"/>
      <c r="D47" s="64"/>
      <c r="E47" s="478"/>
      <c r="F47" s="441"/>
      <c r="G47" s="441"/>
      <c r="H47" s="65"/>
      <c r="I47" s="64"/>
      <c r="J47" s="478"/>
      <c r="K47" s="439"/>
      <c r="L47" s="439"/>
      <c r="M47" s="65"/>
      <c r="N47" s="64"/>
      <c r="O47" s="478"/>
      <c r="P47" s="439"/>
      <c r="Q47" s="486"/>
      <c r="AW47" s="171" t="str">
        <f>IF(D47="","",VLOOKUP(D47,'MNB árfolyam'!A:B,2,0))</f>
        <v/>
      </c>
      <c r="AX47" s="172" t="str">
        <f t="shared" si="1"/>
        <v/>
      </c>
      <c r="AY47" s="172" t="str">
        <f t="shared" si="2"/>
        <v/>
      </c>
      <c r="AZ47" s="171" t="str">
        <f>IF(I47="","",VLOOKUP(I47,'MNB árfolyam'!A:B,2,0))</f>
        <v/>
      </c>
      <c r="BA47" s="171" t="str">
        <f t="shared" si="3"/>
        <v/>
      </c>
      <c r="BB47" s="171" t="str">
        <f t="shared" si="4"/>
        <v/>
      </c>
      <c r="BC47" s="171" t="str">
        <f>IF(N47="","",VLOOKUP(N47,'MNB árfolyam'!A:B,2,0))</f>
        <v/>
      </c>
      <c r="BD47" s="171" t="str">
        <f t="shared" si="5"/>
        <v/>
      </c>
      <c r="BE47" s="171" t="str">
        <f t="shared" si="6"/>
        <v/>
      </c>
    </row>
    <row r="48" spans="1:57" s="39" customFormat="1" ht="15" customHeight="1" x14ac:dyDescent="0.25">
      <c r="A48" s="440"/>
      <c r="B48" s="478"/>
      <c r="C48" s="65"/>
      <c r="D48" s="64"/>
      <c r="E48" s="478"/>
      <c r="F48" s="441"/>
      <c r="G48" s="441"/>
      <c r="H48" s="65"/>
      <c r="I48" s="64"/>
      <c r="J48" s="478"/>
      <c r="K48" s="439"/>
      <c r="L48" s="439"/>
      <c r="M48" s="65"/>
      <c r="N48" s="64"/>
      <c r="O48" s="478"/>
      <c r="P48" s="439"/>
      <c r="Q48" s="486"/>
      <c r="AW48" s="171" t="str">
        <f>IF(D48="","",VLOOKUP(D48,'MNB árfolyam'!A:B,2,0))</f>
        <v/>
      </c>
      <c r="AX48" s="172" t="str">
        <f t="shared" si="1"/>
        <v/>
      </c>
      <c r="AY48" s="172" t="str">
        <f t="shared" si="2"/>
        <v/>
      </c>
      <c r="AZ48" s="171" t="str">
        <f>IF(I48="","",VLOOKUP(I48,'MNB árfolyam'!A:B,2,0))</f>
        <v/>
      </c>
      <c r="BA48" s="171" t="str">
        <f t="shared" si="3"/>
        <v/>
      </c>
      <c r="BB48" s="171" t="str">
        <f t="shared" si="4"/>
        <v/>
      </c>
      <c r="BC48" s="171" t="str">
        <f>IF(N48="","",VLOOKUP(N48,'MNB árfolyam'!A:B,2,0))</f>
        <v/>
      </c>
      <c r="BD48" s="171" t="str">
        <f t="shared" si="5"/>
        <v/>
      </c>
      <c r="BE48" s="171" t="str">
        <f t="shared" si="6"/>
        <v/>
      </c>
    </row>
    <row r="49" spans="1:57" s="39" customFormat="1" ht="15" customHeight="1" x14ac:dyDescent="0.25">
      <c r="A49" s="440"/>
      <c r="B49" s="478"/>
      <c r="C49" s="65"/>
      <c r="D49" s="64"/>
      <c r="E49" s="478"/>
      <c r="F49" s="441"/>
      <c r="G49" s="441"/>
      <c r="H49" s="65"/>
      <c r="I49" s="64"/>
      <c r="J49" s="478"/>
      <c r="K49" s="439"/>
      <c r="L49" s="439"/>
      <c r="M49" s="65"/>
      <c r="N49" s="64"/>
      <c r="O49" s="478"/>
      <c r="P49" s="439"/>
      <c r="Q49" s="486"/>
      <c r="AW49" s="171" t="str">
        <f>IF(D49="","",VLOOKUP(D49,'MNB árfolyam'!A:B,2,0))</f>
        <v/>
      </c>
      <c r="AX49" s="172" t="str">
        <f t="shared" si="1"/>
        <v/>
      </c>
      <c r="AY49" s="172" t="str">
        <f t="shared" si="2"/>
        <v/>
      </c>
      <c r="AZ49" s="171" t="str">
        <f>IF(I49="","",VLOOKUP(I49,'MNB árfolyam'!A:B,2,0))</f>
        <v/>
      </c>
      <c r="BA49" s="171" t="str">
        <f t="shared" si="3"/>
        <v/>
      </c>
      <c r="BB49" s="171" t="str">
        <f t="shared" si="4"/>
        <v/>
      </c>
      <c r="BC49" s="171" t="str">
        <f>IF(N49="","",VLOOKUP(N49,'MNB árfolyam'!A:B,2,0))</f>
        <v/>
      </c>
      <c r="BD49" s="171" t="str">
        <f t="shared" si="5"/>
        <v/>
      </c>
      <c r="BE49" s="171" t="str">
        <f t="shared" si="6"/>
        <v/>
      </c>
    </row>
    <row r="50" spans="1:57" s="39" customFormat="1" ht="15" customHeight="1" x14ac:dyDescent="0.25">
      <c r="A50" s="440"/>
      <c r="B50" s="478"/>
      <c r="C50" s="65"/>
      <c r="D50" s="64"/>
      <c r="E50" s="478"/>
      <c r="F50" s="441"/>
      <c r="G50" s="441"/>
      <c r="H50" s="65"/>
      <c r="I50" s="64"/>
      <c r="J50" s="478"/>
      <c r="K50" s="439"/>
      <c r="L50" s="439"/>
      <c r="M50" s="65"/>
      <c r="N50" s="64"/>
      <c r="O50" s="478"/>
      <c r="P50" s="439"/>
      <c r="Q50" s="486"/>
      <c r="AW50" s="171" t="str">
        <f>IF(D50="","",VLOOKUP(D50,'MNB árfolyam'!A:B,2,0))</f>
        <v/>
      </c>
      <c r="AX50" s="172" t="str">
        <f t="shared" si="1"/>
        <v/>
      </c>
      <c r="AY50" s="172" t="str">
        <f t="shared" si="2"/>
        <v/>
      </c>
      <c r="AZ50" s="171" t="str">
        <f>IF(I50="","",VLOOKUP(I50,'MNB árfolyam'!A:B,2,0))</f>
        <v/>
      </c>
      <c r="BA50" s="171" t="str">
        <f t="shared" si="3"/>
        <v/>
      </c>
      <c r="BB50" s="171" t="str">
        <f t="shared" si="4"/>
        <v/>
      </c>
      <c r="BC50" s="171" t="str">
        <f>IF(N50="","",VLOOKUP(N50,'MNB árfolyam'!A:B,2,0))</f>
        <v/>
      </c>
      <c r="BD50" s="171" t="str">
        <f t="shared" si="5"/>
        <v/>
      </c>
      <c r="BE50" s="171" t="str">
        <f t="shared" si="6"/>
        <v/>
      </c>
    </row>
    <row r="51" spans="1:57" s="39" customFormat="1" ht="15" customHeight="1" x14ac:dyDescent="0.25">
      <c r="A51" s="440"/>
      <c r="B51" s="478"/>
      <c r="C51" s="65"/>
      <c r="D51" s="64"/>
      <c r="E51" s="478"/>
      <c r="F51" s="441"/>
      <c r="G51" s="441"/>
      <c r="H51" s="65"/>
      <c r="I51" s="64"/>
      <c r="J51" s="478"/>
      <c r="K51" s="439"/>
      <c r="L51" s="439"/>
      <c r="M51" s="65"/>
      <c r="N51" s="64"/>
      <c r="O51" s="478"/>
      <c r="P51" s="439"/>
      <c r="Q51" s="486"/>
      <c r="AW51" s="171" t="str">
        <f>IF(D51="","",VLOOKUP(D51,'MNB árfolyam'!A:B,2,0))</f>
        <v/>
      </c>
      <c r="AX51" s="172" t="str">
        <f t="shared" si="1"/>
        <v/>
      </c>
      <c r="AY51" s="172" t="str">
        <f t="shared" si="2"/>
        <v/>
      </c>
      <c r="AZ51" s="171" t="str">
        <f>IF(I51="","",VLOOKUP(I51,'MNB árfolyam'!A:B,2,0))</f>
        <v/>
      </c>
      <c r="BA51" s="171" t="str">
        <f t="shared" si="3"/>
        <v/>
      </c>
      <c r="BB51" s="171" t="str">
        <f t="shared" si="4"/>
        <v/>
      </c>
      <c r="BC51" s="171" t="str">
        <f>IF(N51="","",VLOOKUP(N51,'MNB árfolyam'!A:B,2,0))</f>
        <v/>
      </c>
      <c r="BD51" s="171" t="str">
        <f t="shared" si="5"/>
        <v/>
      </c>
      <c r="BE51" s="171" t="str">
        <f t="shared" si="6"/>
        <v/>
      </c>
    </row>
    <row r="52" spans="1:57" s="39" customFormat="1" ht="15" customHeight="1" x14ac:dyDescent="0.25">
      <c r="A52" s="440"/>
      <c r="B52" s="478"/>
      <c r="C52" s="65"/>
      <c r="D52" s="64"/>
      <c r="E52" s="478"/>
      <c r="F52" s="441"/>
      <c r="G52" s="441"/>
      <c r="H52" s="65"/>
      <c r="I52" s="64"/>
      <c r="J52" s="478"/>
      <c r="K52" s="439"/>
      <c r="L52" s="439"/>
      <c r="M52" s="65"/>
      <c r="N52" s="64"/>
      <c r="O52" s="478"/>
      <c r="P52" s="439"/>
      <c r="Q52" s="486"/>
      <c r="AW52" s="171" t="str">
        <f>IF(D52="","",VLOOKUP(D52,'MNB árfolyam'!A:B,2,0))</f>
        <v/>
      </c>
      <c r="AX52" s="172" t="str">
        <f t="shared" si="1"/>
        <v/>
      </c>
      <c r="AY52" s="172" t="str">
        <f t="shared" si="2"/>
        <v/>
      </c>
      <c r="AZ52" s="171" t="str">
        <f>IF(I52="","",VLOOKUP(I52,'MNB árfolyam'!A:B,2,0))</f>
        <v/>
      </c>
      <c r="BA52" s="171" t="str">
        <f t="shared" si="3"/>
        <v/>
      </c>
      <c r="BB52" s="171" t="str">
        <f t="shared" si="4"/>
        <v/>
      </c>
      <c r="BC52" s="171" t="str">
        <f>IF(N52="","",VLOOKUP(N52,'MNB árfolyam'!A:B,2,0))</f>
        <v/>
      </c>
      <c r="BD52" s="171" t="str">
        <f t="shared" si="5"/>
        <v/>
      </c>
      <c r="BE52" s="171" t="str">
        <f t="shared" si="6"/>
        <v/>
      </c>
    </row>
    <row r="53" spans="1:57" s="39" customFormat="1" ht="15" customHeight="1" x14ac:dyDescent="0.25">
      <c r="A53" s="440"/>
      <c r="B53" s="478"/>
      <c r="C53" s="65"/>
      <c r="D53" s="64"/>
      <c r="E53" s="478"/>
      <c r="F53" s="441"/>
      <c r="G53" s="441"/>
      <c r="H53" s="65"/>
      <c r="I53" s="64"/>
      <c r="J53" s="478"/>
      <c r="K53" s="439"/>
      <c r="L53" s="439"/>
      <c r="M53" s="65"/>
      <c r="N53" s="64"/>
      <c r="O53" s="478"/>
      <c r="P53" s="439"/>
      <c r="Q53" s="486"/>
      <c r="AW53" s="171" t="str">
        <f>IF(D53="","",VLOOKUP(D53,'MNB árfolyam'!A:B,2,0))</f>
        <v/>
      </c>
      <c r="AX53" s="172" t="str">
        <f t="shared" si="1"/>
        <v/>
      </c>
      <c r="AY53" s="172" t="str">
        <f t="shared" si="2"/>
        <v/>
      </c>
      <c r="AZ53" s="171" t="str">
        <f>IF(I53="","",VLOOKUP(I53,'MNB árfolyam'!A:B,2,0))</f>
        <v/>
      </c>
      <c r="BA53" s="171" t="str">
        <f t="shared" si="3"/>
        <v/>
      </c>
      <c r="BB53" s="171" t="str">
        <f t="shared" si="4"/>
        <v/>
      </c>
      <c r="BC53" s="171" t="str">
        <f>IF(N53="","",VLOOKUP(N53,'MNB árfolyam'!A:B,2,0))</f>
        <v/>
      </c>
      <c r="BD53" s="171" t="str">
        <f t="shared" si="5"/>
        <v/>
      </c>
      <c r="BE53" s="171" t="str">
        <f t="shared" si="6"/>
        <v/>
      </c>
    </row>
    <row r="54" spans="1:57" s="39" customFormat="1" ht="15" customHeight="1" x14ac:dyDescent="0.25">
      <c r="A54" s="440"/>
      <c r="B54" s="478"/>
      <c r="C54" s="65"/>
      <c r="D54" s="64"/>
      <c r="E54" s="478"/>
      <c r="F54" s="441"/>
      <c r="G54" s="441"/>
      <c r="H54" s="65"/>
      <c r="I54" s="64"/>
      <c r="J54" s="478"/>
      <c r="K54" s="439"/>
      <c r="L54" s="439"/>
      <c r="M54" s="65"/>
      <c r="N54" s="64"/>
      <c r="O54" s="478"/>
      <c r="P54" s="439"/>
      <c r="Q54" s="486"/>
      <c r="AW54" s="171" t="str">
        <f>IF(D54="","",VLOOKUP(D54,'MNB árfolyam'!A:B,2,0))</f>
        <v/>
      </c>
      <c r="AX54" s="172" t="str">
        <f t="shared" si="1"/>
        <v/>
      </c>
      <c r="AY54" s="172" t="str">
        <f t="shared" si="2"/>
        <v/>
      </c>
      <c r="AZ54" s="171" t="str">
        <f>IF(I54="","",VLOOKUP(I54,'MNB árfolyam'!A:B,2,0))</f>
        <v/>
      </c>
      <c r="BA54" s="171" t="str">
        <f t="shared" si="3"/>
        <v/>
      </c>
      <c r="BB54" s="171" t="str">
        <f t="shared" si="4"/>
        <v/>
      </c>
      <c r="BC54" s="171" t="str">
        <f>IF(N54="","",VLOOKUP(N54,'MNB árfolyam'!A:B,2,0))</f>
        <v/>
      </c>
      <c r="BD54" s="171" t="str">
        <f t="shared" si="5"/>
        <v/>
      </c>
      <c r="BE54" s="171" t="str">
        <f t="shared" si="6"/>
        <v/>
      </c>
    </row>
    <row r="55" spans="1:57" s="39" customFormat="1" ht="15" customHeight="1" x14ac:dyDescent="0.25">
      <c r="A55" s="440"/>
      <c r="B55" s="478"/>
      <c r="C55" s="65"/>
      <c r="D55" s="64"/>
      <c r="E55" s="478"/>
      <c r="F55" s="441"/>
      <c r="G55" s="441"/>
      <c r="H55" s="65"/>
      <c r="I55" s="64"/>
      <c r="J55" s="478"/>
      <c r="K55" s="439"/>
      <c r="L55" s="439"/>
      <c r="M55" s="65"/>
      <c r="N55" s="64"/>
      <c r="O55" s="478"/>
      <c r="P55" s="439"/>
      <c r="Q55" s="486"/>
      <c r="AW55" s="171" t="str">
        <f>IF(D55="","",VLOOKUP(D55,'MNB árfolyam'!A:B,2,0))</f>
        <v/>
      </c>
      <c r="AX55" s="172" t="str">
        <f t="shared" si="1"/>
        <v/>
      </c>
      <c r="AY55" s="172" t="str">
        <f t="shared" si="2"/>
        <v/>
      </c>
      <c r="AZ55" s="171" t="str">
        <f>IF(I55="","",VLOOKUP(I55,'MNB árfolyam'!A:B,2,0))</f>
        <v/>
      </c>
      <c r="BA55" s="171" t="str">
        <f t="shared" si="3"/>
        <v/>
      </c>
      <c r="BB55" s="171" t="str">
        <f t="shared" si="4"/>
        <v/>
      </c>
      <c r="BC55" s="171" t="str">
        <f>IF(N55="","",VLOOKUP(N55,'MNB árfolyam'!A:B,2,0))</f>
        <v/>
      </c>
      <c r="BD55" s="171" t="str">
        <f t="shared" si="5"/>
        <v/>
      </c>
      <c r="BE55" s="171" t="str">
        <f t="shared" si="6"/>
        <v/>
      </c>
    </row>
    <row r="56" spans="1:57" s="39" customFormat="1" ht="15" customHeight="1" thickBot="1" x14ac:dyDescent="0.3">
      <c r="A56" s="442"/>
      <c r="B56" s="94"/>
      <c r="C56" s="500"/>
      <c r="D56" s="417"/>
      <c r="E56" s="94"/>
      <c r="F56" s="443"/>
      <c r="G56" s="443"/>
      <c r="H56" s="500"/>
      <c r="I56" s="417"/>
      <c r="J56" s="94"/>
      <c r="K56" s="488"/>
      <c r="L56" s="488"/>
      <c r="M56" s="500"/>
      <c r="N56" s="417"/>
      <c r="O56" s="94"/>
      <c r="P56" s="488"/>
      <c r="Q56" s="489"/>
      <c r="AW56" s="171" t="str">
        <f>IF(D56="","",VLOOKUP(D56,'MNB árfolyam'!A:B,2,0))</f>
        <v/>
      </c>
      <c r="AX56" s="172" t="str">
        <f t="shared" si="1"/>
        <v/>
      </c>
      <c r="AY56" s="172" t="str">
        <f t="shared" si="2"/>
        <v/>
      </c>
      <c r="AZ56" s="171" t="str">
        <f>IF(I56="","",VLOOKUP(I56,'MNB árfolyam'!A:B,2,0))</f>
        <v/>
      </c>
      <c r="BA56" s="171" t="str">
        <f t="shared" si="3"/>
        <v/>
      </c>
      <c r="BB56" s="171" t="str">
        <f t="shared" si="4"/>
        <v/>
      </c>
      <c r="BC56" s="171" t="str">
        <f>IF(N56="","",VLOOKUP(N56,'MNB árfolyam'!A:B,2,0))</f>
        <v/>
      </c>
      <c r="BD56" s="171" t="str">
        <f t="shared" si="5"/>
        <v/>
      </c>
      <c r="BE56" s="171" t="str">
        <f t="shared" si="6"/>
        <v/>
      </c>
    </row>
    <row r="57" spans="1:57" ht="15" customHeight="1" x14ac:dyDescent="0.25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</row>
    <row r="58" spans="1:57" ht="15" hidden="1" customHeight="1" x14ac:dyDescent="0.25"/>
    <row r="59" spans="1:57" ht="15" hidden="1" customHeight="1" x14ac:dyDescent="0.25"/>
    <row r="60" spans="1:57" ht="15" hidden="1" customHeight="1" x14ac:dyDescent="0.25"/>
    <row r="61" spans="1:57" ht="15" hidden="1" customHeight="1" x14ac:dyDescent="0.25"/>
  </sheetData>
  <sheetProtection algorithmName="SHA-512" hashValue="73BK4M/k5vPGzOPsloP5xlFjifv0MMHPUFRioE5JS8gNKBQQBtgN61z3MD//r+BXrs485EvJ0qSORt3nNsAuTg==" saltValue="dRFj5gLkTx5J9F9JDqSurw==" spinCount="100000" sheet="1" formatColumns="0" formatRows="0"/>
  <mergeCells count="10">
    <mergeCell ref="A1:D1"/>
    <mergeCell ref="A20:F20"/>
    <mergeCell ref="A27:Q27"/>
    <mergeCell ref="A29:F29"/>
    <mergeCell ref="A7:Q7"/>
    <mergeCell ref="A11:Q11"/>
    <mergeCell ref="A12:D12"/>
    <mergeCell ref="A13:D13"/>
    <mergeCell ref="A19:F19"/>
    <mergeCell ref="A28:H28"/>
  </mergeCells>
  <dataValidations count="9">
    <dataValidation type="whole" allowBlank="1" showInputMessage="1" showErrorMessage="1" errorTitle="Figyelmeztetés" error="Kérjük az adatokat forintban tüntesse fel, ügyeljen a szóközök nélküli kitöltésre!" sqref="K32:L56" xr:uid="{364AE29F-A5F8-4194-A966-295FC7E849E5}">
      <formula1>0</formula1>
      <formula2>9.99999999999999E+41</formula2>
    </dataValidation>
    <dataValidation type="whole" allowBlank="1" showInputMessage="1" showErrorMessage="1" errorTitle="Figyelmeztetés" error="Kérjük az adatokat forintban tüntesse fel, ügyeljen a szóközök nélküli kitöltésre!" sqref="F32:G56" xr:uid="{A97F9128-4B96-4C82-8DB6-60974922902A}">
      <formula1>0</formula1>
      <formula2>9.99999999999999E+43</formula2>
    </dataValidation>
    <dataValidation type="date" allowBlank="1" showInputMessage="1" showErrorMessage="1" sqref="B26:C26" xr:uid="{91A70BE3-9DE3-4D83-93DA-8CC475337FB5}">
      <formula1>43831</formula1>
      <formula2>46022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B15:D16" xr:uid="{77016043-2E9F-47BE-81CC-348B5028985A}">
      <formula1>0</formula1>
      <formula2>0.5</formula2>
    </dataValidation>
    <dataValidation type="date" allowBlank="1" showInputMessage="1" showErrorMessage="1" errorTitle="Figyelmeztetés" error="Kérjük, dátum formátumot használjon: éééé.hh.nn." sqref="B23:C25 C32:D56 H32:I56 M32:N56" xr:uid="{63F63337-864A-4A45-A36F-D0801D51B3F9}">
      <formula1>36526</formula1>
      <formula2>54789</formula2>
    </dataValidation>
    <dataValidation type="whole" allowBlank="1" showInputMessage="1" showErrorMessage="1" errorTitle="Figyelmeztetés" error="Kérjük az adatokat forintban tüntesse fel, ügyeljen a szóközök nélküli kitöltésre!" sqref="P32:Q56 E23:F25" xr:uid="{2447D809-33E0-4D89-B426-3B8446902A75}">
      <formula1>0</formula1>
      <formula2>9.99999999999999E+32</formula2>
    </dataValidation>
    <dataValidation type="decimal" allowBlank="1" showInputMessage="1" showErrorMessage="1" errorTitle="Figyelmeztetés" error="Kérjük a létszámadatot szám formátumban adja meg, például 2,54." sqref="D23:D25" xr:uid="{04DCDC35-B688-44CA-9A7D-6A044F6068EE}">
      <formula1>0</formula1>
      <formula2>9.99999999999999E+22</formula2>
    </dataValidation>
    <dataValidation type="decimal" allowBlank="1" showInputMessage="1" showErrorMessage="1" errorTitle="Figyelmeztetés" error="Kérjük a létszámadatot szám formátumban adja meg, például 2,54." sqref="E32:E56 J32:J56" xr:uid="{0ACCE329-64EC-4353-9016-A4AB68C29CA9}">
      <formula1>0</formula1>
      <formula2>9.99999999999999E+24</formula2>
    </dataValidation>
    <dataValidation type="decimal" allowBlank="1" showInputMessage="1" showErrorMessage="1" errorTitle="Figyelmeztetés" error="Kérjük a létszámadatot szám formátumban adja meg, például 2,54." sqref="O32:O56" xr:uid="{E134B2AD-5835-4A9E-9ECB-3844309E638E}">
      <formula1>0</formula1>
      <formula2>9.99999999999999E+27</formula2>
    </dataValidation>
  </dataValidations>
  <hyperlinks>
    <hyperlink ref="F1" location="PÁLYÁZÓ!A1" display="VISSZA A PÁLYÁZÓ FÜLRE" xr:uid="{CE233DE4-521D-4F4F-B114-D501AAE9A54F}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C2A1-9ED0-4A6E-9802-3D17B61410E3}">
  <sheetPr codeName="Munka11">
    <tabColor theme="8" tint="-0.499984740745262"/>
  </sheetPr>
  <dimension ref="A1:BQ81"/>
  <sheetViews>
    <sheetView zoomScale="90" zoomScaleNormal="90" workbookViewId="0">
      <selection activeCell="F1" sqref="F1"/>
    </sheetView>
  </sheetViews>
  <sheetFormatPr defaultColWidth="0" defaultRowHeight="15" zeroHeight="1" x14ac:dyDescent="0.25"/>
  <cols>
    <col min="1" max="1" width="39.140625" style="173" customWidth="1"/>
    <col min="2" max="2" width="36.5703125" style="173" customWidth="1"/>
    <col min="3" max="3" width="34.7109375" style="173" customWidth="1"/>
    <col min="4" max="4" width="25.5703125" style="173" customWidth="1"/>
    <col min="5" max="5" width="30" style="173" customWidth="1"/>
    <col min="6" max="6" width="33.85546875" style="173" customWidth="1"/>
    <col min="7" max="7" width="29" style="173" customWidth="1"/>
    <col min="8" max="8" width="39.140625" style="173" customWidth="1"/>
    <col min="9" max="9" width="33" style="173" customWidth="1"/>
    <col min="10" max="10" width="28" style="173" customWidth="1"/>
    <col min="11" max="11" width="25.5703125" style="173" customWidth="1"/>
    <col min="12" max="12" width="40.28515625" style="173" customWidth="1"/>
    <col min="13" max="13" width="33.85546875" style="173" customWidth="1"/>
    <col min="14" max="14" width="33.7109375" style="173" customWidth="1"/>
    <col min="15" max="15" width="30" style="173" customWidth="1"/>
    <col min="16" max="18" width="25.5703125" style="173" customWidth="1"/>
    <col min="19" max="19" width="30.140625" style="173" customWidth="1"/>
    <col min="20" max="20" width="25.5703125" style="173" customWidth="1"/>
    <col min="21" max="21" width="28.85546875" style="173" customWidth="1"/>
    <col min="22" max="23" width="25.5703125" style="173" customWidth="1"/>
    <col min="24" max="29" width="25.5703125" style="161" hidden="1" customWidth="1"/>
    <col min="30" max="30" width="32.7109375" style="161" hidden="1" customWidth="1"/>
    <col min="31" max="34" width="25.5703125" style="161" hidden="1" customWidth="1"/>
    <col min="35" max="35" width="20.5703125" style="161" hidden="1" customWidth="1"/>
    <col min="36" max="36" width="28.42578125" style="161" hidden="1" customWidth="1"/>
    <col min="37" max="38" width="25.5703125" style="161" hidden="1" customWidth="1"/>
    <col min="39" max="39" width="27.5703125" style="161" hidden="1" customWidth="1"/>
    <col min="40" max="41" width="25.5703125" style="161" hidden="1" customWidth="1"/>
    <col min="42" max="42" width="28.5703125" style="161" hidden="1" customWidth="1"/>
    <col min="43" max="43" width="25.5703125" style="161" hidden="1" customWidth="1"/>
    <col min="44" max="44" width="22.28515625" style="161" hidden="1" customWidth="1"/>
    <col min="45" max="49" width="25.5703125" style="161" hidden="1" customWidth="1"/>
    <col min="50" max="60" width="25.5703125" style="32" hidden="1" customWidth="1"/>
    <col min="61" max="61" width="39.42578125" style="32" hidden="1" customWidth="1"/>
    <col min="62" max="62" width="31.5703125" style="32" hidden="1" customWidth="1"/>
    <col min="63" max="66" width="25.5703125" style="32" hidden="1" customWidth="1"/>
    <col min="67" max="67" width="33.140625" style="32" hidden="1" customWidth="1"/>
    <col min="68" max="68" width="27.28515625" style="32" hidden="1" customWidth="1"/>
    <col min="69" max="69" width="27.7109375" style="32" hidden="1" customWidth="1"/>
    <col min="70" max="16384" width="25.5703125" style="32" hidden="1"/>
  </cols>
  <sheetData>
    <row r="1" spans="1:51" ht="27" customHeight="1" thickBot="1" x14ac:dyDescent="0.3">
      <c r="A1" s="666" t="s">
        <v>104</v>
      </c>
      <c r="B1" s="667"/>
      <c r="C1" s="667"/>
      <c r="D1" s="668"/>
      <c r="E1" s="197"/>
      <c r="F1" s="731" t="s">
        <v>283</v>
      </c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</row>
    <row r="2" spans="1:51" ht="30.75" thickBot="1" x14ac:dyDescent="0.3">
      <c r="A2" s="134"/>
      <c r="B2" s="336" t="s">
        <v>4</v>
      </c>
      <c r="C2" s="135" t="s">
        <v>8</v>
      </c>
      <c r="D2" s="337" t="s">
        <v>9</v>
      </c>
      <c r="E2" s="197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</row>
    <row r="3" spans="1:51" x14ac:dyDescent="0.25">
      <c r="A3" s="136" t="s">
        <v>10</v>
      </c>
      <c r="B3" s="454">
        <f>D14+E24+BI54</f>
        <v>0</v>
      </c>
      <c r="C3" s="320">
        <f>AX14+AX24+BJ54</f>
        <v>0</v>
      </c>
      <c r="D3" s="321">
        <f>AY14+AY24+BK54</f>
        <v>0</v>
      </c>
      <c r="E3" s="197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</row>
    <row r="4" spans="1:51" x14ac:dyDescent="0.25">
      <c r="A4" s="137" t="s">
        <v>11</v>
      </c>
      <c r="B4" s="455">
        <f>D15+J24+BL54</f>
        <v>0</v>
      </c>
      <c r="C4" s="58">
        <f>AX15+BA24+BM54</f>
        <v>0</v>
      </c>
      <c r="D4" s="59">
        <f>AY15+BB24+BN54</f>
        <v>0</v>
      </c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</row>
    <row r="5" spans="1:51" ht="15.75" thickBot="1" x14ac:dyDescent="0.3">
      <c r="A5" s="141" t="s">
        <v>12</v>
      </c>
      <c r="B5" s="456">
        <f>D16+O24+BO54</f>
        <v>0</v>
      </c>
      <c r="C5" s="60">
        <f>AX16+BD24+BP54</f>
        <v>0</v>
      </c>
      <c r="D5" s="61">
        <f>AY16+BE24+BQ54</f>
        <v>0</v>
      </c>
      <c r="E5" s="197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</row>
    <row r="6" spans="1:51" x14ac:dyDescent="0.25">
      <c r="A6" s="110"/>
      <c r="B6" s="198"/>
      <c r="C6" s="197"/>
      <c r="D6" s="197"/>
      <c r="E6" s="197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</row>
    <row r="7" spans="1:51" ht="21.75" customHeight="1" thickBot="1" x14ac:dyDescent="0.3">
      <c r="A7" s="684" t="s">
        <v>238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</row>
    <row r="8" spans="1:51" ht="46.5" customHeight="1" x14ac:dyDescent="0.25">
      <c r="A8" s="205" t="s">
        <v>15</v>
      </c>
      <c r="B8" s="434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</row>
    <row r="9" spans="1:51" ht="30" customHeight="1" thickBot="1" x14ac:dyDescent="0.3">
      <c r="A9" s="207" t="s">
        <v>16</v>
      </c>
      <c r="B9" s="435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</row>
    <row r="10" spans="1:51" ht="15.75" thickBot="1" x14ac:dyDescent="0.3">
      <c r="A10" s="116"/>
      <c r="B10" s="99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</row>
    <row r="11" spans="1:51" ht="350.1" customHeight="1" thickBot="1" x14ac:dyDescent="0.3">
      <c r="A11" s="702" t="s">
        <v>254</v>
      </c>
      <c r="B11" s="703"/>
      <c r="C11" s="703"/>
      <c r="D11" s="703"/>
      <c r="E11" s="703"/>
      <c r="F11" s="704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</row>
    <row r="12" spans="1:51" ht="15" customHeight="1" thickBot="1" x14ac:dyDescent="0.3">
      <c r="A12" s="687" t="str">
        <f>IF(PÁLYÁZÓ!D16&lt;&gt;"","A pályázó vállalkozás három üzleti évre adta meg az adatokat, ezért a kapcsolódó vállalkozás esetén is három évre kérünk adatot, ha a vállalkozás működött ebben az időtartamban.",IF(PÁLYÁZÓ!D15&lt;&gt;"","A pályázó vállalkozás két üzleti évre adta meg az adatokat, ezért a kapcsolódó vállalkozás esetén is két évre kérünk adatot, ha a vállalkozás működött ebben az időtartamban.",IF(PÁLYÁZÓ!D14&lt;&gt;"","A pályázó vállalkozás egy üzleti évre adta meg az adatokat, ezért a kapcsolódó vállalkozás esetén is egy évre kérünk adatot, ha a vállalkozás működött ebben az időtartamban.","")))</f>
        <v/>
      </c>
      <c r="B12" s="688"/>
      <c r="C12" s="688"/>
      <c r="D12" s="688"/>
      <c r="E12" s="688"/>
      <c r="F12" s="689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</row>
    <row r="13" spans="1:51" ht="45" x14ac:dyDescent="0.25">
      <c r="A13" s="211"/>
      <c r="B13" s="200" t="s">
        <v>2</v>
      </c>
      <c r="C13" s="200" t="s">
        <v>3</v>
      </c>
      <c r="D13" s="201" t="s">
        <v>4</v>
      </c>
      <c r="E13" s="200" t="s">
        <v>5</v>
      </c>
      <c r="F13" s="202" t="s">
        <v>6</v>
      </c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3" t="s">
        <v>7</v>
      </c>
      <c r="AX13" s="33" t="s">
        <v>8</v>
      </c>
      <c r="AY13" s="33" t="s">
        <v>9</v>
      </c>
    </row>
    <row r="14" spans="1:51" x14ac:dyDescent="0.25">
      <c r="A14" s="83" t="s">
        <v>10</v>
      </c>
      <c r="B14" s="1"/>
      <c r="C14" s="1"/>
      <c r="D14" s="5"/>
      <c r="E14" s="3"/>
      <c r="F14" s="9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4" t="str">
        <f>IF(C14="","",VLOOKUP(C14,'MNB árfolyam'!A:B,2,0))</f>
        <v/>
      </c>
      <c r="AX14" s="35">
        <f>IFERROR(ROUND(E14/AW14,0),0)</f>
        <v>0</v>
      </c>
      <c r="AY14" s="35">
        <f>IFERROR(ROUND(F14/AW14,0),0)</f>
        <v>0</v>
      </c>
    </row>
    <row r="15" spans="1:51" x14ac:dyDescent="0.25">
      <c r="A15" s="83" t="s">
        <v>11</v>
      </c>
      <c r="B15" s="1"/>
      <c r="C15" s="1"/>
      <c r="D15" s="2"/>
      <c r="E15" s="3"/>
      <c r="F15" s="9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4" t="str">
        <f>IF(C15="","",VLOOKUP(C15,'MNB árfolyam'!A:B,2,0))</f>
        <v/>
      </c>
      <c r="AX15" s="35">
        <f>IFERROR(ROUND(E15/AW15,0),0)</f>
        <v>0</v>
      </c>
      <c r="AY15" s="35">
        <f>IFERROR(ROUND(F15/AW15,0),0)</f>
        <v>0</v>
      </c>
    </row>
    <row r="16" spans="1:51" ht="15.75" thickBot="1" x14ac:dyDescent="0.3">
      <c r="A16" s="84" t="s">
        <v>12</v>
      </c>
      <c r="B16" s="7"/>
      <c r="C16" s="7"/>
      <c r="D16" s="10"/>
      <c r="E16" s="11"/>
      <c r="F16" s="1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4" t="str">
        <f>IF(C16="","",VLOOKUP(C16,'MNB árfolyam'!A:B,2,0))</f>
        <v/>
      </c>
      <c r="AX16" s="35">
        <f>IFERROR(ROUND(E16/AW16,0),0)</f>
        <v>0</v>
      </c>
      <c r="AY16" s="35">
        <f>IFERROR(ROUND(F16/AW16,0),0)</f>
        <v>0</v>
      </c>
    </row>
    <row r="17" spans="1:57" ht="15.75" thickBot="1" x14ac:dyDescent="0.3"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</row>
    <row r="18" spans="1:57" ht="15" customHeight="1" x14ac:dyDescent="0.25">
      <c r="A18" s="705" t="s">
        <v>137</v>
      </c>
      <c r="B18" s="706"/>
      <c r="C18" s="706"/>
      <c r="D18" s="706"/>
      <c r="E18" s="706"/>
      <c r="F18" s="707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</row>
    <row r="19" spans="1:57" ht="31.5" customHeight="1" thickBot="1" x14ac:dyDescent="0.3">
      <c r="A19" s="708"/>
      <c r="B19" s="709"/>
      <c r="C19" s="709"/>
      <c r="D19" s="709"/>
      <c r="E19" s="709"/>
      <c r="F19" s="710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</row>
    <row r="20" spans="1:57" x14ac:dyDescent="0.25"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</row>
    <row r="21" spans="1:57" s="37" customFormat="1" ht="15.75" thickBot="1" x14ac:dyDescent="0.3">
      <c r="A21" s="714" t="str">
        <f>CONCATENATE(B8," ","KAPCSOLÓDÓ VÁLLALKOZÁSAI:")</f>
        <v xml:space="preserve"> KAPCSOLÓDÓ VÁLLALKOZÁSAI: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39"/>
      <c r="Y21" s="36"/>
      <c r="Z21" s="36"/>
    </row>
    <row r="22" spans="1:57" s="37" customFormat="1" ht="320.10000000000002" customHeight="1" thickBot="1" x14ac:dyDescent="0.3">
      <c r="A22" s="711" t="s">
        <v>260</v>
      </c>
      <c r="B22" s="712"/>
      <c r="C22" s="712"/>
      <c r="D22" s="712"/>
      <c r="E22" s="712"/>
      <c r="F22" s="712"/>
      <c r="G22" s="712"/>
      <c r="H22" s="713"/>
      <c r="I22" s="174"/>
      <c r="J22" s="174"/>
      <c r="K22" s="174"/>
      <c r="L22" s="174"/>
      <c r="M22" s="174"/>
      <c r="N22" s="174"/>
      <c r="O22" s="174"/>
      <c r="P22" s="174"/>
      <c r="Q22" s="174"/>
      <c r="R22" s="175"/>
      <c r="S22" s="176"/>
      <c r="T22" s="176"/>
      <c r="U22" s="175"/>
      <c r="V22" s="176"/>
      <c r="W22" s="176"/>
      <c r="X22" s="39"/>
      <c r="Y22" s="36"/>
      <c r="Z22" s="36"/>
    </row>
    <row r="23" spans="1:57" s="37" customFormat="1" ht="22.5" customHeight="1" thickBot="1" x14ac:dyDescent="0.3">
      <c r="A23" s="681" t="str">
        <f>A12</f>
        <v/>
      </c>
      <c r="B23" s="682"/>
      <c r="C23" s="682"/>
      <c r="D23" s="682"/>
      <c r="E23" s="682"/>
      <c r="F23" s="683"/>
      <c r="G23" s="178"/>
      <c r="H23" s="178"/>
      <c r="I23" s="174"/>
      <c r="J23" s="174"/>
      <c r="K23" s="174"/>
      <c r="L23" s="174"/>
      <c r="M23" s="174"/>
      <c r="N23" s="174"/>
      <c r="O23" s="174"/>
      <c r="P23" s="174"/>
      <c r="Q23" s="174"/>
      <c r="R23" s="175"/>
      <c r="S23" s="176"/>
      <c r="T23" s="176"/>
      <c r="U23" s="175"/>
      <c r="V23" s="176"/>
      <c r="W23" s="176"/>
      <c r="X23" s="39"/>
      <c r="Y23" s="36"/>
      <c r="Z23" s="36"/>
    </row>
    <row r="24" spans="1:57" s="37" customFormat="1" ht="17.25" customHeight="1" thickBot="1" x14ac:dyDescent="0.3">
      <c r="A24" s="396"/>
      <c r="B24" s="396"/>
      <c r="C24" s="396"/>
      <c r="D24" s="396"/>
      <c r="E24" s="177">
        <f>SUM(E26:E50)</f>
        <v>0</v>
      </c>
      <c r="F24" s="177"/>
      <c r="G24" s="176"/>
      <c r="H24" s="176"/>
      <c r="I24" s="175"/>
      <c r="J24" s="177">
        <f>SUM(J26:J50)</f>
        <v>0</v>
      </c>
      <c r="K24" s="176"/>
      <c r="L24" s="176"/>
      <c r="M24" s="175"/>
      <c r="N24" s="176"/>
      <c r="O24" s="177">
        <f>SUM(O26:O50)</f>
        <v>0</v>
      </c>
      <c r="P24" s="176"/>
      <c r="Q24" s="175"/>
      <c r="R24" s="175"/>
      <c r="S24" s="176"/>
      <c r="T24" s="176"/>
      <c r="U24" s="175"/>
      <c r="V24" s="176"/>
      <c r="W24" s="176"/>
      <c r="X24" s="39"/>
      <c r="Y24" s="36"/>
      <c r="Z24" s="36"/>
      <c r="AX24" s="41">
        <f>SUM(AX26:AX50)</f>
        <v>0</v>
      </c>
      <c r="AY24" s="41">
        <f t="shared" ref="AY24:BE24" si="0">SUM(AY26:AY50)</f>
        <v>0</v>
      </c>
      <c r="AZ24" s="41"/>
      <c r="BA24" s="41">
        <f t="shared" si="0"/>
        <v>0</v>
      </c>
      <c r="BB24" s="41">
        <f t="shared" si="0"/>
        <v>0</v>
      </c>
      <c r="BC24" s="41"/>
      <c r="BD24" s="41">
        <f t="shared" si="0"/>
        <v>0</v>
      </c>
      <c r="BE24" s="41">
        <f t="shared" si="0"/>
        <v>0</v>
      </c>
    </row>
    <row r="25" spans="1:57" s="37" customFormat="1" ht="45.75" thickBot="1" x14ac:dyDescent="0.3">
      <c r="A25" s="508" t="str">
        <f>CONCATENATE(B8," ","Kapcsolódó vállalkozásának neve")</f>
        <v xml:space="preserve"> Kapcsolódó vállalkozásának neve</v>
      </c>
      <c r="B25" s="509" t="s">
        <v>20</v>
      </c>
      <c r="C25" s="510" t="s">
        <v>115</v>
      </c>
      <c r="D25" s="510" t="s">
        <v>114</v>
      </c>
      <c r="E25" s="510" t="s">
        <v>116</v>
      </c>
      <c r="F25" s="510" t="s">
        <v>128</v>
      </c>
      <c r="G25" s="510" t="s">
        <v>117</v>
      </c>
      <c r="H25" s="510" t="s">
        <v>118</v>
      </c>
      <c r="I25" s="510" t="s">
        <v>119</v>
      </c>
      <c r="J25" s="510" t="s">
        <v>120</v>
      </c>
      <c r="K25" s="510" t="s">
        <v>126</v>
      </c>
      <c r="L25" s="510" t="s">
        <v>121</v>
      </c>
      <c r="M25" s="510" t="s">
        <v>122</v>
      </c>
      <c r="N25" s="510" t="s">
        <v>123</v>
      </c>
      <c r="O25" s="510" t="s">
        <v>124</v>
      </c>
      <c r="P25" s="510" t="s">
        <v>125</v>
      </c>
      <c r="Q25" s="511" t="s">
        <v>127</v>
      </c>
      <c r="R25" s="176"/>
      <c r="S25" s="176"/>
      <c r="T25" s="176"/>
      <c r="U25" s="176"/>
      <c r="V25" s="176"/>
      <c r="W25" s="176"/>
      <c r="X25" s="39"/>
      <c r="Y25" s="39"/>
      <c r="Z25" s="39"/>
      <c r="AW25" s="42" t="s">
        <v>34</v>
      </c>
      <c r="AX25" s="43" t="s">
        <v>22</v>
      </c>
      <c r="AY25" s="43" t="s">
        <v>23</v>
      </c>
      <c r="AZ25" s="42" t="s">
        <v>37</v>
      </c>
      <c r="BA25" s="43" t="s">
        <v>47</v>
      </c>
      <c r="BB25" s="43" t="s">
        <v>39</v>
      </c>
      <c r="BC25" s="42" t="s">
        <v>40</v>
      </c>
      <c r="BD25" s="43" t="s">
        <v>41</v>
      </c>
      <c r="BE25" s="43" t="s">
        <v>42</v>
      </c>
    </row>
    <row r="26" spans="1:57" s="37" customFormat="1" x14ac:dyDescent="0.25">
      <c r="A26" s="482"/>
      <c r="B26" s="96"/>
      <c r="C26" s="411"/>
      <c r="D26" s="411"/>
      <c r="E26" s="96"/>
      <c r="F26" s="484"/>
      <c r="G26" s="484"/>
      <c r="H26" s="411"/>
      <c r="I26" s="411"/>
      <c r="J26" s="96"/>
      <c r="K26" s="484"/>
      <c r="L26" s="484"/>
      <c r="M26" s="411"/>
      <c r="N26" s="411"/>
      <c r="O26" s="96"/>
      <c r="P26" s="484"/>
      <c r="Q26" s="485"/>
      <c r="R26" s="176"/>
      <c r="S26" s="176"/>
      <c r="T26" s="176"/>
      <c r="U26" s="176"/>
      <c r="V26" s="176"/>
      <c r="W26" s="176"/>
      <c r="X26" s="39"/>
      <c r="Y26" s="39"/>
      <c r="Z26" s="39"/>
      <c r="AW26" s="44" t="str">
        <f>IF(D26="","",VLOOKUP(D26,'MNB árfolyam'!A:B,2,0))</f>
        <v/>
      </c>
      <c r="AX26" s="45" t="str">
        <f>IF(ISBLANK(F26),"",ROUND(F26/AW26,0))</f>
        <v/>
      </c>
      <c r="AY26" s="45" t="str">
        <f>IF(ISBLANK(G26),"",ROUND(G26/AW26,0))</f>
        <v/>
      </c>
      <c r="AZ26" s="44" t="str">
        <f>IF(I26="","",VLOOKUP(I26,'MNB árfolyam'!A:B,2,0))</f>
        <v/>
      </c>
      <c r="BA26" s="44" t="str">
        <f>IF(ISBLANK(K26),"",ROUND(K26/AZ26,0))</f>
        <v/>
      </c>
      <c r="BB26" s="44" t="str">
        <f>IF(ISBLANK(L26),"",ROUND(L26/AZ26,0))</f>
        <v/>
      </c>
      <c r="BC26" s="44" t="str">
        <f>IF(N26="","",VLOOKUP(N26,'MNB árfolyam'!A:B,2,0))</f>
        <v/>
      </c>
      <c r="BD26" s="44" t="str">
        <f>IF(ISBLANK(P26),"",ROUND(P26/BC26,0))</f>
        <v/>
      </c>
      <c r="BE26" s="44" t="str">
        <f>IF(ISBLANK(Q26),"",ROUND(Q26/BC26,0))</f>
        <v/>
      </c>
    </row>
    <row r="27" spans="1:57" s="37" customFormat="1" x14ac:dyDescent="0.25">
      <c r="A27" s="440"/>
      <c r="B27" s="481"/>
      <c r="C27" s="1"/>
      <c r="D27" s="1"/>
      <c r="E27" s="481"/>
      <c r="F27" s="441"/>
      <c r="G27" s="441"/>
      <c r="H27" s="1"/>
      <c r="I27" s="1"/>
      <c r="J27" s="481"/>
      <c r="K27" s="441"/>
      <c r="L27" s="441"/>
      <c r="M27" s="1"/>
      <c r="N27" s="1"/>
      <c r="O27" s="481"/>
      <c r="P27" s="441"/>
      <c r="Q27" s="512"/>
      <c r="R27" s="176"/>
      <c r="S27" s="176"/>
      <c r="T27" s="176"/>
      <c r="U27" s="176"/>
      <c r="V27" s="176"/>
      <c r="W27" s="176"/>
      <c r="X27" s="39"/>
      <c r="Y27" s="39"/>
      <c r="Z27" s="39"/>
      <c r="AW27" s="44" t="str">
        <f>IF(D27="","",VLOOKUP(D27,'MNB árfolyam'!A:B,2,0))</f>
        <v/>
      </c>
      <c r="AX27" s="45" t="str">
        <f t="shared" ref="AX27:AX50" si="1">IF(ISBLANK(F27),"",ROUND(F27/AW27,0))</f>
        <v/>
      </c>
      <c r="AY27" s="45" t="str">
        <f t="shared" ref="AY27:AY50" si="2">IF(ISBLANK(G27),"",ROUND(G27/AW27,0))</f>
        <v/>
      </c>
      <c r="AZ27" s="44" t="str">
        <f>IF(I27="","",VLOOKUP(I27,'MNB árfolyam'!A:B,2,0))</f>
        <v/>
      </c>
      <c r="BA27" s="44" t="str">
        <f t="shared" ref="BA27:BA50" si="3">IF(ISBLANK(K27),"",ROUND(K27/AZ27,0))</f>
        <v/>
      </c>
      <c r="BB27" s="44" t="str">
        <f t="shared" ref="BB27:BB50" si="4">IF(ISBLANK(L27),"",ROUND(L27/AZ27,0))</f>
        <v/>
      </c>
      <c r="BC27" s="44" t="str">
        <f>IF(N27="","",VLOOKUP(N27,'MNB árfolyam'!A:B,2,0))</f>
        <v/>
      </c>
      <c r="BD27" s="44" t="str">
        <f t="shared" ref="BD27:BD50" si="5">IF(ISBLANK(P27),"",ROUND(P27/BC27,0))</f>
        <v/>
      </c>
      <c r="BE27" s="44" t="str">
        <f t="shared" ref="BE27:BE50" si="6">IF(ISBLANK(Q27),"",ROUND(Q27/BC27,0))</f>
        <v/>
      </c>
    </row>
    <row r="28" spans="1:57" s="37" customFormat="1" x14ac:dyDescent="0.25">
      <c r="A28" s="440"/>
      <c r="B28" s="481"/>
      <c r="C28" s="1"/>
      <c r="D28" s="1"/>
      <c r="E28" s="481"/>
      <c r="F28" s="441"/>
      <c r="G28" s="441"/>
      <c r="H28" s="1"/>
      <c r="I28" s="1"/>
      <c r="J28" s="481"/>
      <c r="K28" s="441"/>
      <c r="L28" s="441"/>
      <c r="M28" s="1"/>
      <c r="N28" s="1"/>
      <c r="O28" s="481"/>
      <c r="P28" s="441"/>
      <c r="Q28" s="512"/>
      <c r="R28" s="176"/>
      <c r="S28" s="176"/>
      <c r="T28" s="176"/>
      <c r="U28" s="176"/>
      <c r="V28" s="176"/>
      <c r="W28" s="176"/>
      <c r="X28" s="39"/>
      <c r="Y28" s="39"/>
      <c r="Z28" s="39"/>
      <c r="AW28" s="44" t="str">
        <f>IF(D28="","",VLOOKUP(D28,'MNB árfolyam'!A:B,2,0))</f>
        <v/>
      </c>
      <c r="AX28" s="45" t="str">
        <f t="shared" si="1"/>
        <v/>
      </c>
      <c r="AY28" s="45" t="str">
        <f t="shared" si="2"/>
        <v/>
      </c>
      <c r="AZ28" s="44" t="str">
        <f>IF(I28="","",VLOOKUP(I28,'MNB árfolyam'!A:B,2,0))</f>
        <v/>
      </c>
      <c r="BA28" s="44" t="str">
        <f t="shared" si="3"/>
        <v/>
      </c>
      <c r="BB28" s="44" t="str">
        <f t="shared" si="4"/>
        <v/>
      </c>
      <c r="BC28" s="44" t="str">
        <f>IF(N28="","",VLOOKUP(N28,'MNB árfolyam'!A:B,2,0))</f>
        <v/>
      </c>
      <c r="BD28" s="44" t="str">
        <f t="shared" si="5"/>
        <v/>
      </c>
      <c r="BE28" s="44" t="str">
        <f t="shared" si="6"/>
        <v/>
      </c>
    </row>
    <row r="29" spans="1:57" s="37" customFormat="1" x14ac:dyDescent="0.25">
      <c r="A29" s="440"/>
      <c r="B29" s="481"/>
      <c r="C29" s="1"/>
      <c r="D29" s="1"/>
      <c r="E29" s="481"/>
      <c r="F29" s="441"/>
      <c r="G29" s="441"/>
      <c r="H29" s="1"/>
      <c r="I29" s="1"/>
      <c r="J29" s="481"/>
      <c r="K29" s="441"/>
      <c r="L29" s="441"/>
      <c r="M29" s="1"/>
      <c r="N29" s="1"/>
      <c r="O29" s="481"/>
      <c r="P29" s="441"/>
      <c r="Q29" s="512"/>
      <c r="R29" s="176"/>
      <c r="S29" s="176"/>
      <c r="T29" s="176"/>
      <c r="U29" s="176"/>
      <c r="V29" s="176"/>
      <c r="W29" s="176"/>
      <c r="X29" s="39"/>
      <c r="Y29" s="39"/>
      <c r="Z29" s="39"/>
      <c r="AW29" s="44" t="str">
        <f>IF(D29="","",VLOOKUP(D29,'MNB árfolyam'!A:B,2,0))</f>
        <v/>
      </c>
      <c r="AX29" s="45" t="str">
        <f t="shared" si="1"/>
        <v/>
      </c>
      <c r="AY29" s="45" t="str">
        <f t="shared" si="2"/>
        <v/>
      </c>
      <c r="AZ29" s="44" t="str">
        <f>IF(I29="","",VLOOKUP(I29,'MNB árfolyam'!A:B,2,0))</f>
        <v/>
      </c>
      <c r="BA29" s="44" t="str">
        <f t="shared" si="3"/>
        <v/>
      </c>
      <c r="BB29" s="44" t="str">
        <f t="shared" si="4"/>
        <v/>
      </c>
      <c r="BC29" s="44" t="str">
        <f>IF(N29="","",VLOOKUP(N29,'MNB árfolyam'!A:B,2,0))</f>
        <v/>
      </c>
      <c r="BD29" s="44" t="str">
        <f t="shared" si="5"/>
        <v/>
      </c>
      <c r="BE29" s="44" t="str">
        <f t="shared" si="6"/>
        <v/>
      </c>
    </row>
    <row r="30" spans="1:57" s="37" customFormat="1" x14ac:dyDescent="0.25">
      <c r="A30" s="440"/>
      <c r="B30" s="481"/>
      <c r="C30" s="1"/>
      <c r="D30" s="1"/>
      <c r="E30" s="481"/>
      <c r="F30" s="441"/>
      <c r="G30" s="441"/>
      <c r="H30" s="1"/>
      <c r="I30" s="1"/>
      <c r="J30" s="481"/>
      <c r="K30" s="441"/>
      <c r="L30" s="441"/>
      <c r="M30" s="1"/>
      <c r="N30" s="1"/>
      <c r="O30" s="481"/>
      <c r="P30" s="441"/>
      <c r="Q30" s="512"/>
      <c r="R30" s="176"/>
      <c r="S30" s="176"/>
      <c r="T30" s="176"/>
      <c r="U30" s="176"/>
      <c r="V30" s="176"/>
      <c r="W30" s="176"/>
      <c r="X30" s="39"/>
      <c r="Y30" s="39"/>
      <c r="Z30" s="39"/>
      <c r="AW30" s="44" t="str">
        <f>IF(D30="","",VLOOKUP(D30,'MNB árfolyam'!A:B,2,0))</f>
        <v/>
      </c>
      <c r="AX30" s="45" t="str">
        <f t="shared" si="1"/>
        <v/>
      </c>
      <c r="AY30" s="45" t="str">
        <f t="shared" si="2"/>
        <v/>
      </c>
      <c r="AZ30" s="44" t="str">
        <f>IF(I30="","",VLOOKUP(I30,'MNB árfolyam'!A:B,2,0))</f>
        <v/>
      </c>
      <c r="BA30" s="44" t="str">
        <f t="shared" si="3"/>
        <v/>
      </c>
      <c r="BB30" s="44" t="str">
        <f t="shared" si="4"/>
        <v/>
      </c>
      <c r="BC30" s="44" t="str">
        <f>IF(N30="","",VLOOKUP(N30,'MNB árfolyam'!A:B,2,0))</f>
        <v/>
      </c>
      <c r="BD30" s="44" t="str">
        <f t="shared" si="5"/>
        <v/>
      </c>
      <c r="BE30" s="44" t="str">
        <f t="shared" si="6"/>
        <v/>
      </c>
    </row>
    <row r="31" spans="1:57" s="37" customFormat="1" x14ac:dyDescent="0.25">
      <c r="A31" s="440"/>
      <c r="B31" s="481"/>
      <c r="C31" s="1"/>
      <c r="D31" s="1"/>
      <c r="E31" s="481"/>
      <c r="F31" s="441"/>
      <c r="G31" s="441"/>
      <c r="H31" s="1"/>
      <c r="I31" s="1"/>
      <c r="J31" s="481"/>
      <c r="K31" s="441"/>
      <c r="L31" s="441"/>
      <c r="M31" s="1"/>
      <c r="N31" s="1"/>
      <c r="O31" s="481"/>
      <c r="P31" s="441"/>
      <c r="Q31" s="512"/>
      <c r="R31" s="176"/>
      <c r="S31" s="176"/>
      <c r="T31" s="176"/>
      <c r="U31" s="176"/>
      <c r="V31" s="176"/>
      <c r="W31" s="176"/>
      <c r="X31" s="39"/>
      <c r="Y31" s="39"/>
      <c r="Z31" s="39"/>
      <c r="AW31" s="44" t="str">
        <f>IF(D31="","",VLOOKUP(D31,'MNB árfolyam'!A:B,2,0))</f>
        <v/>
      </c>
      <c r="AX31" s="45" t="str">
        <f t="shared" si="1"/>
        <v/>
      </c>
      <c r="AY31" s="45" t="str">
        <f t="shared" si="2"/>
        <v/>
      </c>
      <c r="AZ31" s="44" t="str">
        <f>IF(I31="","",VLOOKUP(I31,'MNB árfolyam'!A:B,2,0))</f>
        <v/>
      </c>
      <c r="BA31" s="44" t="str">
        <f t="shared" si="3"/>
        <v/>
      </c>
      <c r="BB31" s="44" t="str">
        <f t="shared" si="4"/>
        <v/>
      </c>
      <c r="BC31" s="44" t="str">
        <f>IF(N31="","",VLOOKUP(N31,'MNB árfolyam'!A:B,2,0))</f>
        <v/>
      </c>
      <c r="BD31" s="44" t="str">
        <f t="shared" si="5"/>
        <v/>
      </c>
      <c r="BE31" s="44" t="str">
        <f t="shared" si="6"/>
        <v/>
      </c>
    </row>
    <row r="32" spans="1:57" s="37" customFormat="1" x14ac:dyDescent="0.25">
      <c r="A32" s="440"/>
      <c r="B32" s="481"/>
      <c r="C32" s="1"/>
      <c r="D32" s="1"/>
      <c r="E32" s="481"/>
      <c r="F32" s="441"/>
      <c r="G32" s="441"/>
      <c r="H32" s="1"/>
      <c r="I32" s="1"/>
      <c r="J32" s="481"/>
      <c r="K32" s="441"/>
      <c r="L32" s="441"/>
      <c r="M32" s="1"/>
      <c r="N32" s="1"/>
      <c r="O32" s="481"/>
      <c r="P32" s="441"/>
      <c r="Q32" s="512"/>
      <c r="R32" s="176"/>
      <c r="S32" s="176"/>
      <c r="T32" s="176"/>
      <c r="U32" s="176"/>
      <c r="V32" s="176"/>
      <c r="W32" s="176"/>
      <c r="X32" s="39"/>
      <c r="Y32" s="39"/>
      <c r="Z32" s="39"/>
      <c r="AW32" s="44" t="str">
        <f>IF(D32="","",VLOOKUP(D32,'MNB árfolyam'!A:B,2,0))</f>
        <v/>
      </c>
      <c r="AX32" s="45" t="str">
        <f t="shared" si="1"/>
        <v/>
      </c>
      <c r="AY32" s="45" t="str">
        <f t="shared" si="2"/>
        <v/>
      </c>
      <c r="AZ32" s="44" t="str">
        <f>IF(I32="","",VLOOKUP(I32,'MNB árfolyam'!A:B,2,0))</f>
        <v/>
      </c>
      <c r="BA32" s="44" t="str">
        <f t="shared" si="3"/>
        <v/>
      </c>
      <c r="BB32" s="44" t="str">
        <f t="shared" si="4"/>
        <v/>
      </c>
      <c r="BC32" s="44" t="str">
        <f>IF(N32="","",VLOOKUP(N32,'MNB árfolyam'!A:B,2,0))</f>
        <v/>
      </c>
      <c r="BD32" s="44" t="str">
        <f t="shared" si="5"/>
        <v/>
      </c>
      <c r="BE32" s="44" t="str">
        <f t="shared" si="6"/>
        <v/>
      </c>
    </row>
    <row r="33" spans="1:57" s="37" customFormat="1" x14ac:dyDescent="0.25">
      <c r="A33" s="440"/>
      <c r="B33" s="481"/>
      <c r="C33" s="1"/>
      <c r="D33" s="1"/>
      <c r="E33" s="481"/>
      <c r="F33" s="441"/>
      <c r="G33" s="441"/>
      <c r="H33" s="1"/>
      <c r="I33" s="1"/>
      <c r="J33" s="481"/>
      <c r="K33" s="441"/>
      <c r="L33" s="441"/>
      <c r="M33" s="1"/>
      <c r="N33" s="1"/>
      <c r="O33" s="481"/>
      <c r="P33" s="441"/>
      <c r="Q33" s="512"/>
      <c r="R33" s="176"/>
      <c r="S33" s="176"/>
      <c r="T33" s="176"/>
      <c r="U33" s="176"/>
      <c r="V33" s="176"/>
      <c r="W33" s="176"/>
      <c r="X33" s="39"/>
      <c r="Y33" s="39"/>
      <c r="Z33" s="39"/>
      <c r="AW33" s="44" t="str">
        <f>IF(D33="","",VLOOKUP(D33,'MNB árfolyam'!A:B,2,0))</f>
        <v/>
      </c>
      <c r="AX33" s="45" t="str">
        <f t="shared" si="1"/>
        <v/>
      </c>
      <c r="AY33" s="45" t="str">
        <f t="shared" si="2"/>
        <v/>
      </c>
      <c r="AZ33" s="44" t="str">
        <f>IF(I33="","",VLOOKUP(I33,'MNB árfolyam'!A:B,2,0))</f>
        <v/>
      </c>
      <c r="BA33" s="44" t="str">
        <f t="shared" si="3"/>
        <v/>
      </c>
      <c r="BB33" s="44" t="str">
        <f t="shared" si="4"/>
        <v/>
      </c>
      <c r="BC33" s="44" t="str">
        <f>IF(N33="","",VLOOKUP(N33,'MNB árfolyam'!A:B,2,0))</f>
        <v/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40"/>
      <c r="B34" s="481"/>
      <c r="C34" s="1"/>
      <c r="D34" s="1"/>
      <c r="E34" s="481"/>
      <c r="F34" s="441"/>
      <c r="G34" s="441"/>
      <c r="H34" s="1"/>
      <c r="I34" s="1"/>
      <c r="J34" s="481"/>
      <c r="K34" s="441"/>
      <c r="L34" s="441"/>
      <c r="M34" s="1"/>
      <c r="N34" s="1"/>
      <c r="O34" s="481"/>
      <c r="P34" s="441"/>
      <c r="Q34" s="512"/>
      <c r="R34" s="176"/>
      <c r="S34" s="176"/>
      <c r="T34" s="176"/>
      <c r="U34" s="176"/>
      <c r="V34" s="176"/>
      <c r="W34" s="176"/>
      <c r="X34" s="39"/>
      <c r="Y34" s="39"/>
      <c r="Z34" s="39"/>
      <c r="AW34" s="44" t="str">
        <f>IF(D34="","",VLOOKUP(D34,'MNB árfolyam'!A:B,2,0))</f>
        <v/>
      </c>
      <c r="AX34" s="45" t="str">
        <f t="shared" si="1"/>
        <v/>
      </c>
      <c r="AY34" s="45" t="str">
        <f t="shared" si="2"/>
        <v/>
      </c>
      <c r="AZ34" s="44" t="str">
        <f>IF(I34="","",VLOOKUP(I34,'MNB árfolyam'!A:B,2,0))</f>
        <v/>
      </c>
      <c r="BA34" s="44" t="str">
        <f t="shared" si="3"/>
        <v/>
      </c>
      <c r="BB34" s="44" t="str">
        <f t="shared" si="4"/>
        <v/>
      </c>
      <c r="BC34" s="44" t="str">
        <f>IF(N34="","",VLOOKUP(N34,'MNB árfolyam'!A:B,2,0))</f>
        <v/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40"/>
      <c r="B35" s="481"/>
      <c r="C35" s="1"/>
      <c r="D35" s="1"/>
      <c r="E35" s="481"/>
      <c r="F35" s="441"/>
      <c r="G35" s="441"/>
      <c r="H35" s="1"/>
      <c r="I35" s="1"/>
      <c r="J35" s="481"/>
      <c r="K35" s="441"/>
      <c r="L35" s="441"/>
      <c r="M35" s="1"/>
      <c r="N35" s="1"/>
      <c r="O35" s="481"/>
      <c r="P35" s="441"/>
      <c r="Q35" s="512"/>
      <c r="R35" s="176"/>
      <c r="S35" s="176"/>
      <c r="T35" s="176"/>
      <c r="U35" s="176"/>
      <c r="V35" s="176"/>
      <c r="W35" s="176"/>
      <c r="X35" s="39"/>
      <c r="Y35" s="39"/>
      <c r="Z35" s="39"/>
      <c r="AW35" s="44" t="str">
        <f>IF(D35="","",VLOOKUP(D35,'MNB árfolyam'!A:B,2,0))</f>
        <v/>
      </c>
      <c r="AX35" s="45" t="str">
        <f t="shared" si="1"/>
        <v/>
      </c>
      <c r="AY35" s="45" t="str">
        <f t="shared" si="2"/>
        <v/>
      </c>
      <c r="AZ35" s="44" t="str">
        <f>IF(I35="","",VLOOKUP(I35,'MNB árfolyam'!A:B,2,0))</f>
        <v/>
      </c>
      <c r="BA35" s="44" t="str">
        <f t="shared" si="3"/>
        <v/>
      </c>
      <c r="BB35" s="44" t="str">
        <f t="shared" si="4"/>
        <v/>
      </c>
      <c r="BC35" s="44" t="str">
        <f>IF(N35="","",VLOOKUP(N35,'MNB árfolyam'!A:B,2,0))</f>
        <v/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40"/>
      <c r="B36" s="481"/>
      <c r="C36" s="1"/>
      <c r="D36" s="1"/>
      <c r="E36" s="481"/>
      <c r="F36" s="441"/>
      <c r="G36" s="441"/>
      <c r="H36" s="1"/>
      <c r="I36" s="1"/>
      <c r="J36" s="481"/>
      <c r="K36" s="441"/>
      <c r="L36" s="441"/>
      <c r="M36" s="1"/>
      <c r="N36" s="1"/>
      <c r="O36" s="481"/>
      <c r="P36" s="441"/>
      <c r="Q36" s="512"/>
      <c r="R36" s="176"/>
      <c r="S36" s="176"/>
      <c r="T36" s="176"/>
      <c r="U36" s="176"/>
      <c r="V36" s="176"/>
      <c r="W36" s="176"/>
      <c r="X36" s="39"/>
      <c r="Y36" s="39"/>
      <c r="Z36" s="39"/>
      <c r="AW36" s="44" t="str">
        <f>IF(D36="","",VLOOKUP(D36,'MNB árfolyam'!A:B,2,0))</f>
        <v/>
      </c>
      <c r="AX36" s="45" t="str">
        <f t="shared" si="1"/>
        <v/>
      </c>
      <c r="AY36" s="45" t="str">
        <f t="shared" si="2"/>
        <v/>
      </c>
      <c r="AZ36" s="44" t="str">
        <f>IF(I36="","",VLOOKUP(I36,'MNB árfolyam'!A:B,2,0))</f>
        <v/>
      </c>
      <c r="BA36" s="44" t="str">
        <f t="shared" si="3"/>
        <v/>
      </c>
      <c r="BB36" s="44" t="str">
        <f t="shared" si="4"/>
        <v/>
      </c>
      <c r="BC36" s="44" t="str">
        <f>IF(N36="","",VLOOKUP(N36,'MNB árfolyam'!A:B,2,0))</f>
        <v/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40"/>
      <c r="B37" s="481"/>
      <c r="C37" s="1"/>
      <c r="D37" s="1"/>
      <c r="E37" s="481"/>
      <c r="F37" s="441"/>
      <c r="G37" s="441"/>
      <c r="H37" s="1"/>
      <c r="I37" s="1"/>
      <c r="J37" s="481"/>
      <c r="K37" s="441"/>
      <c r="L37" s="441"/>
      <c r="M37" s="1"/>
      <c r="N37" s="1"/>
      <c r="O37" s="481"/>
      <c r="P37" s="441"/>
      <c r="Q37" s="512"/>
      <c r="R37" s="176"/>
      <c r="S37" s="176"/>
      <c r="T37" s="176"/>
      <c r="U37" s="176"/>
      <c r="V37" s="176"/>
      <c r="W37" s="176"/>
      <c r="X37" s="39"/>
      <c r="Y37" s="39"/>
      <c r="Z37" s="39"/>
      <c r="AW37" s="44" t="str">
        <f>IF(D37="","",VLOOKUP(D37,'MNB árfolyam'!A:B,2,0))</f>
        <v/>
      </c>
      <c r="AX37" s="45" t="str">
        <f t="shared" si="1"/>
        <v/>
      </c>
      <c r="AY37" s="45" t="str">
        <f t="shared" si="2"/>
        <v/>
      </c>
      <c r="AZ37" s="44" t="str">
        <f>IF(I37="","",VLOOKUP(I37,'MNB árfolyam'!A:B,2,0))</f>
        <v/>
      </c>
      <c r="BA37" s="44" t="str">
        <f t="shared" si="3"/>
        <v/>
      </c>
      <c r="BB37" s="44" t="str">
        <f t="shared" si="4"/>
        <v/>
      </c>
      <c r="BC37" s="44" t="str">
        <f>IF(N37="","",VLOOKUP(N37,'MNB árfolyam'!A:B,2,0))</f>
        <v/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40"/>
      <c r="B38" s="481"/>
      <c r="C38" s="1"/>
      <c r="D38" s="1"/>
      <c r="E38" s="481"/>
      <c r="F38" s="441"/>
      <c r="G38" s="441"/>
      <c r="H38" s="1"/>
      <c r="I38" s="1"/>
      <c r="J38" s="481"/>
      <c r="K38" s="441"/>
      <c r="L38" s="441"/>
      <c r="M38" s="1"/>
      <c r="N38" s="1"/>
      <c r="O38" s="481"/>
      <c r="P38" s="441"/>
      <c r="Q38" s="512"/>
      <c r="R38" s="176"/>
      <c r="S38" s="176"/>
      <c r="T38" s="176"/>
      <c r="U38" s="176"/>
      <c r="V38" s="176"/>
      <c r="W38" s="176"/>
      <c r="X38" s="39"/>
      <c r="Y38" s="39"/>
      <c r="Z38" s="39"/>
      <c r="AW38" s="44" t="str">
        <f>IF(D38="","",VLOOKUP(D38,'MNB árfolyam'!A:B,2,0))</f>
        <v/>
      </c>
      <c r="AX38" s="45" t="str">
        <f t="shared" si="1"/>
        <v/>
      </c>
      <c r="AY38" s="45" t="str">
        <f t="shared" si="2"/>
        <v/>
      </c>
      <c r="AZ38" s="44" t="str">
        <f>IF(I38="","",VLOOKUP(I38,'MNB árfolyam'!A:B,2,0))</f>
        <v/>
      </c>
      <c r="BA38" s="44" t="str">
        <f t="shared" si="3"/>
        <v/>
      </c>
      <c r="BB38" s="44" t="str">
        <f t="shared" si="4"/>
        <v/>
      </c>
      <c r="BC38" s="44" t="str">
        <f>IF(N38="","",VLOOKUP(N38,'MNB árfolyam'!A:B,2,0))</f>
        <v/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40"/>
      <c r="B39" s="481"/>
      <c r="C39" s="1"/>
      <c r="D39" s="1"/>
      <c r="E39" s="481"/>
      <c r="F39" s="441"/>
      <c r="G39" s="441"/>
      <c r="H39" s="1"/>
      <c r="I39" s="1"/>
      <c r="J39" s="481"/>
      <c r="K39" s="441"/>
      <c r="L39" s="441"/>
      <c r="M39" s="1"/>
      <c r="N39" s="1"/>
      <c r="O39" s="481"/>
      <c r="P39" s="441"/>
      <c r="Q39" s="512"/>
      <c r="R39" s="176"/>
      <c r="S39" s="176"/>
      <c r="T39" s="176"/>
      <c r="U39" s="176"/>
      <c r="V39" s="176"/>
      <c r="W39" s="176"/>
      <c r="X39" s="39"/>
      <c r="Y39" s="39"/>
      <c r="Z39" s="39"/>
      <c r="AW39" s="44" t="str">
        <f>IF(D39="","",VLOOKUP(D39,'MNB árfolyam'!A:B,2,0))</f>
        <v/>
      </c>
      <c r="AX39" s="45" t="str">
        <f t="shared" si="1"/>
        <v/>
      </c>
      <c r="AY39" s="45" t="str">
        <f t="shared" si="2"/>
        <v/>
      </c>
      <c r="AZ39" s="44" t="str">
        <f>IF(I39="","",VLOOKUP(I39,'MNB árfolyam'!A:B,2,0))</f>
        <v/>
      </c>
      <c r="BA39" s="44" t="str">
        <f t="shared" si="3"/>
        <v/>
      </c>
      <c r="BB39" s="44" t="str">
        <f t="shared" si="4"/>
        <v/>
      </c>
      <c r="BC39" s="44" t="str">
        <f>IF(N39="","",VLOOKUP(N39,'MNB árfolyam'!A:B,2,0))</f>
        <v/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40"/>
      <c r="B40" s="481"/>
      <c r="C40" s="1"/>
      <c r="D40" s="1"/>
      <c r="E40" s="481"/>
      <c r="F40" s="441"/>
      <c r="G40" s="441"/>
      <c r="H40" s="1"/>
      <c r="I40" s="1"/>
      <c r="J40" s="481"/>
      <c r="K40" s="441"/>
      <c r="L40" s="441"/>
      <c r="M40" s="1"/>
      <c r="N40" s="1"/>
      <c r="O40" s="481"/>
      <c r="P40" s="441"/>
      <c r="Q40" s="512"/>
      <c r="R40" s="176"/>
      <c r="S40" s="176"/>
      <c r="T40" s="176"/>
      <c r="U40" s="176"/>
      <c r="V40" s="176"/>
      <c r="W40" s="176"/>
      <c r="X40" s="39"/>
      <c r="Y40" s="39"/>
      <c r="Z40" s="39"/>
      <c r="AW40" s="44" t="str">
        <f>IF(D40="","",VLOOKUP(D40,'MNB árfolyam'!A:B,2,0))</f>
        <v/>
      </c>
      <c r="AX40" s="45" t="str">
        <f t="shared" si="1"/>
        <v/>
      </c>
      <c r="AY40" s="45" t="str">
        <f t="shared" si="2"/>
        <v/>
      </c>
      <c r="AZ40" s="44" t="str">
        <f>IF(I40="","",VLOOKUP(I40,'MNB árfolyam'!A:B,2,0))</f>
        <v/>
      </c>
      <c r="BA40" s="44" t="str">
        <f t="shared" si="3"/>
        <v/>
      </c>
      <c r="BB40" s="44" t="str">
        <f t="shared" si="4"/>
        <v/>
      </c>
      <c r="BC40" s="44" t="str">
        <f>IF(N40="","",VLOOKUP(N40,'MNB árfolyam'!A:B,2,0))</f>
        <v/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40"/>
      <c r="B41" s="481"/>
      <c r="C41" s="1"/>
      <c r="D41" s="1"/>
      <c r="E41" s="481"/>
      <c r="F41" s="441"/>
      <c r="G41" s="441"/>
      <c r="H41" s="1"/>
      <c r="I41" s="1"/>
      <c r="J41" s="481"/>
      <c r="K41" s="441"/>
      <c r="L41" s="441"/>
      <c r="M41" s="1"/>
      <c r="N41" s="1"/>
      <c r="O41" s="481"/>
      <c r="P41" s="441"/>
      <c r="Q41" s="512"/>
      <c r="R41" s="176"/>
      <c r="S41" s="176"/>
      <c r="T41" s="176"/>
      <c r="U41" s="176"/>
      <c r="V41" s="176"/>
      <c r="W41" s="176"/>
      <c r="X41" s="39"/>
      <c r="Y41" s="39"/>
      <c r="Z41" s="39"/>
      <c r="AW41" s="44" t="str">
        <f>IF(D41="","",VLOOKUP(D41,'MNB árfolyam'!A:B,2,0))</f>
        <v/>
      </c>
      <c r="AX41" s="45" t="str">
        <f t="shared" si="1"/>
        <v/>
      </c>
      <c r="AY41" s="45" t="str">
        <f t="shared" si="2"/>
        <v/>
      </c>
      <c r="AZ41" s="44" t="str">
        <f>IF(I41="","",VLOOKUP(I41,'MNB árfolyam'!A:B,2,0))</f>
        <v/>
      </c>
      <c r="BA41" s="44" t="str">
        <f t="shared" si="3"/>
        <v/>
      </c>
      <c r="BB41" s="44" t="str">
        <f t="shared" si="4"/>
        <v/>
      </c>
      <c r="BC41" s="44" t="str">
        <f>IF(N41="","",VLOOKUP(N41,'MNB árfolyam'!A:B,2,0))</f>
        <v/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40"/>
      <c r="B42" s="481"/>
      <c r="C42" s="1"/>
      <c r="D42" s="1"/>
      <c r="E42" s="481"/>
      <c r="F42" s="441"/>
      <c r="G42" s="441"/>
      <c r="H42" s="1"/>
      <c r="I42" s="1"/>
      <c r="J42" s="481"/>
      <c r="K42" s="441"/>
      <c r="L42" s="441"/>
      <c r="M42" s="1"/>
      <c r="N42" s="1"/>
      <c r="O42" s="481"/>
      <c r="P42" s="441"/>
      <c r="Q42" s="512"/>
      <c r="R42" s="176"/>
      <c r="S42" s="176"/>
      <c r="T42" s="176"/>
      <c r="U42" s="176"/>
      <c r="V42" s="176"/>
      <c r="W42" s="176"/>
      <c r="X42" s="39"/>
      <c r="Y42" s="39"/>
      <c r="Z42" s="39"/>
      <c r="AW42" s="44" t="str">
        <f>IF(D42="","",VLOOKUP(D42,'MNB árfolyam'!A:B,2,0))</f>
        <v/>
      </c>
      <c r="AX42" s="45" t="str">
        <f t="shared" si="1"/>
        <v/>
      </c>
      <c r="AY42" s="45" t="str">
        <f t="shared" si="2"/>
        <v/>
      </c>
      <c r="AZ42" s="44" t="str">
        <f>IF(I42="","",VLOOKUP(I42,'MNB árfolyam'!A:B,2,0))</f>
        <v/>
      </c>
      <c r="BA42" s="44" t="str">
        <f t="shared" si="3"/>
        <v/>
      </c>
      <c r="BB42" s="44" t="str">
        <f t="shared" si="4"/>
        <v/>
      </c>
      <c r="BC42" s="44" t="str">
        <f>IF(N42="","",VLOOKUP(N42,'MNB árfolyam'!A:B,2,0))</f>
        <v/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40"/>
      <c r="B43" s="481"/>
      <c r="C43" s="1"/>
      <c r="D43" s="1"/>
      <c r="E43" s="481"/>
      <c r="F43" s="441"/>
      <c r="G43" s="441"/>
      <c r="H43" s="1"/>
      <c r="I43" s="1"/>
      <c r="J43" s="481"/>
      <c r="K43" s="441"/>
      <c r="L43" s="441"/>
      <c r="M43" s="1"/>
      <c r="N43" s="1"/>
      <c r="O43" s="481"/>
      <c r="P43" s="441"/>
      <c r="Q43" s="512"/>
      <c r="R43" s="176"/>
      <c r="S43" s="176"/>
      <c r="T43" s="176"/>
      <c r="U43" s="176"/>
      <c r="V43" s="176"/>
      <c r="W43" s="176"/>
      <c r="X43" s="39"/>
      <c r="Y43" s="39"/>
      <c r="Z43" s="39"/>
      <c r="AW43" s="44" t="str">
        <f>IF(D43="","",VLOOKUP(D43,'MNB árfolyam'!A:B,2,0))</f>
        <v/>
      </c>
      <c r="AX43" s="45" t="str">
        <f t="shared" si="1"/>
        <v/>
      </c>
      <c r="AY43" s="45" t="str">
        <f t="shared" si="2"/>
        <v/>
      </c>
      <c r="AZ43" s="44" t="str">
        <f>IF(I43="","",VLOOKUP(I43,'MNB árfolyam'!A:B,2,0))</f>
        <v/>
      </c>
      <c r="BA43" s="44" t="str">
        <f t="shared" si="3"/>
        <v/>
      </c>
      <c r="BB43" s="44" t="str">
        <f t="shared" si="4"/>
        <v/>
      </c>
      <c r="BC43" s="44" t="str">
        <f>IF(N43="","",VLOOKUP(N43,'MNB árfolyam'!A:B,2,0))</f>
        <v/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40"/>
      <c r="B44" s="481"/>
      <c r="C44" s="1"/>
      <c r="D44" s="1"/>
      <c r="E44" s="481"/>
      <c r="F44" s="441"/>
      <c r="G44" s="441"/>
      <c r="H44" s="1"/>
      <c r="I44" s="1"/>
      <c r="J44" s="481"/>
      <c r="K44" s="441"/>
      <c r="L44" s="441"/>
      <c r="M44" s="1"/>
      <c r="N44" s="1"/>
      <c r="O44" s="481"/>
      <c r="P44" s="441"/>
      <c r="Q44" s="512"/>
      <c r="R44" s="176"/>
      <c r="S44" s="176"/>
      <c r="T44" s="176"/>
      <c r="U44" s="176"/>
      <c r="V44" s="176"/>
      <c r="W44" s="176"/>
      <c r="X44" s="39"/>
      <c r="Y44" s="39"/>
      <c r="Z44" s="39"/>
      <c r="AW44" s="44" t="str">
        <f>IF(D44="","",VLOOKUP(D44,'MNB árfolyam'!A:B,2,0))</f>
        <v/>
      </c>
      <c r="AX44" s="45" t="str">
        <f t="shared" si="1"/>
        <v/>
      </c>
      <c r="AY44" s="45" t="str">
        <f t="shared" si="2"/>
        <v/>
      </c>
      <c r="AZ44" s="44" t="str">
        <f>IF(I44="","",VLOOKUP(I44,'MNB árfolyam'!A:B,2,0))</f>
        <v/>
      </c>
      <c r="BA44" s="44" t="str">
        <f t="shared" si="3"/>
        <v/>
      </c>
      <c r="BB44" s="44" t="str">
        <f t="shared" si="4"/>
        <v/>
      </c>
      <c r="BC44" s="44" t="str">
        <f>IF(N44="","",VLOOKUP(N44,'MNB árfolyam'!A:B,2,0))</f>
        <v/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40"/>
      <c r="B45" s="481"/>
      <c r="C45" s="1"/>
      <c r="D45" s="1"/>
      <c r="E45" s="481"/>
      <c r="F45" s="441"/>
      <c r="G45" s="441"/>
      <c r="H45" s="1"/>
      <c r="I45" s="1"/>
      <c r="J45" s="481"/>
      <c r="K45" s="441"/>
      <c r="L45" s="441"/>
      <c r="M45" s="1"/>
      <c r="N45" s="1"/>
      <c r="O45" s="481"/>
      <c r="P45" s="441"/>
      <c r="Q45" s="512"/>
      <c r="R45" s="176"/>
      <c r="S45" s="176"/>
      <c r="T45" s="176"/>
      <c r="U45" s="176"/>
      <c r="V45" s="176"/>
      <c r="W45" s="176"/>
      <c r="X45" s="39"/>
      <c r="Y45" s="39"/>
      <c r="Z45" s="39"/>
      <c r="AW45" s="44" t="str">
        <f>IF(D45="","",VLOOKUP(D45,'MNB árfolyam'!A:B,2,0))</f>
        <v/>
      </c>
      <c r="AX45" s="45" t="str">
        <f t="shared" si="1"/>
        <v/>
      </c>
      <c r="AY45" s="45" t="str">
        <f t="shared" si="2"/>
        <v/>
      </c>
      <c r="AZ45" s="44" t="str">
        <f>IF(I45="","",VLOOKUP(I45,'MNB árfolyam'!A:B,2,0))</f>
        <v/>
      </c>
      <c r="BA45" s="44" t="str">
        <f t="shared" si="3"/>
        <v/>
      </c>
      <c r="BB45" s="44" t="str">
        <f t="shared" si="4"/>
        <v/>
      </c>
      <c r="BC45" s="44" t="str">
        <f>IF(N45="","",VLOOKUP(N45,'MNB árfolyam'!A:B,2,0))</f>
        <v/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40"/>
      <c r="B46" s="481"/>
      <c r="C46" s="1"/>
      <c r="D46" s="1"/>
      <c r="E46" s="481"/>
      <c r="F46" s="441"/>
      <c r="G46" s="441"/>
      <c r="H46" s="1"/>
      <c r="I46" s="1"/>
      <c r="J46" s="481"/>
      <c r="K46" s="441"/>
      <c r="L46" s="441"/>
      <c r="M46" s="1"/>
      <c r="N46" s="1"/>
      <c r="O46" s="481"/>
      <c r="P46" s="441"/>
      <c r="Q46" s="512"/>
      <c r="R46" s="176"/>
      <c r="S46" s="176"/>
      <c r="T46" s="176"/>
      <c r="U46" s="176"/>
      <c r="V46" s="176"/>
      <c r="W46" s="176"/>
      <c r="X46" s="39"/>
      <c r="Y46" s="39"/>
      <c r="Z46" s="39"/>
      <c r="AW46" s="44" t="str">
        <f>IF(D46="","",VLOOKUP(D46,'MNB árfolyam'!A:B,2,0))</f>
        <v/>
      </c>
      <c r="AX46" s="45" t="str">
        <f t="shared" si="1"/>
        <v/>
      </c>
      <c r="AY46" s="45" t="str">
        <f t="shared" si="2"/>
        <v/>
      </c>
      <c r="AZ46" s="44" t="str">
        <f>IF(I46="","",VLOOKUP(I46,'MNB árfolyam'!A:B,2,0))</f>
        <v/>
      </c>
      <c r="BA46" s="44" t="str">
        <f t="shared" si="3"/>
        <v/>
      </c>
      <c r="BB46" s="44" t="str">
        <f t="shared" si="4"/>
        <v/>
      </c>
      <c r="BC46" s="44" t="str">
        <f>IF(N46="","",VLOOKUP(N46,'MNB árfolyam'!A:B,2,0))</f>
        <v/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40"/>
      <c r="B47" s="481"/>
      <c r="C47" s="1"/>
      <c r="D47" s="1"/>
      <c r="E47" s="481"/>
      <c r="F47" s="441"/>
      <c r="G47" s="441"/>
      <c r="H47" s="1"/>
      <c r="I47" s="1"/>
      <c r="J47" s="481"/>
      <c r="K47" s="441"/>
      <c r="L47" s="441"/>
      <c r="M47" s="1"/>
      <c r="N47" s="1"/>
      <c r="O47" s="481"/>
      <c r="P47" s="441"/>
      <c r="Q47" s="512"/>
      <c r="R47" s="176"/>
      <c r="S47" s="176"/>
      <c r="T47" s="176"/>
      <c r="U47" s="176"/>
      <c r="V47" s="176"/>
      <c r="W47" s="176"/>
      <c r="X47" s="39"/>
      <c r="Y47" s="39"/>
      <c r="Z47" s="39"/>
      <c r="AW47" s="44" t="str">
        <f>IF(D47="","",VLOOKUP(D47,'MNB árfolyam'!A:B,2,0))</f>
        <v/>
      </c>
      <c r="AX47" s="45" t="str">
        <f t="shared" si="1"/>
        <v/>
      </c>
      <c r="AY47" s="45" t="str">
        <f t="shared" si="2"/>
        <v/>
      </c>
      <c r="AZ47" s="44" t="str">
        <f>IF(I47="","",VLOOKUP(I47,'MNB árfolyam'!A:B,2,0))</f>
        <v/>
      </c>
      <c r="BA47" s="44" t="str">
        <f t="shared" si="3"/>
        <v/>
      </c>
      <c r="BB47" s="44" t="str">
        <f t="shared" si="4"/>
        <v/>
      </c>
      <c r="BC47" s="44" t="str">
        <f>IF(N47="","",VLOOKUP(N47,'MNB árfolyam'!A:B,2,0))</f>
        <v/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40"/>
      <c r="B48" s="481"/>
      <c r="C48" s="1"/>
      <c r="D48" s="1"/>
      <c r="E48" s="481"/>
      <c r="F48" s="441"/>
      <c r="G48" s="441"/>
      <c r="H48" s="1"/>
      <c r="I48" s="1"/>
      <c r="J48" s="481"/>
      <c r="K48" s="441"/>
      <c r="L48" s="441"/>
      <c r="M48" s="1"/>
      <c r="N48" s="1"/>
      <c r="O48" s="481"/>
      <c r="P48" s="441"/>
      <c r="Q48" s="512"/>
      <c r="R48" s="176"/>
      <c r="S48" s="176"/>
      <c r="T48" s="176"/>
      <c r="U48" s="176"/>
      <c r="V48" s="176"/>
      <c r="W48" s="176"/>
      <c r="X48" s="39"/>
      <c r="Y48" s="39"/>
      <c r="Z48" s="39"/>
      <c r="AW48" s="44" t="str">
        <f>IF(D48="","",VLOOKUP(D48,'MNB árfolyam'!A:B,2,0))</f>
        <v/>
      </c>
      <c r="AX48" s="45" t="str">
        <f t="shared" si="1"/>
        <v/>
      </c>
      <c r="AY48" s="45" t="str">
        <f t="shared" si="2"/>
        <v/>
      </c>
      <c r="AZ48" s="44" t="str">
        <f>IF(I48="","",VLOOKUP(I48,'MNB árfolyam'!A:B,2,0))</f>
        <v/>
      </c>
      <c r="BA48" s="44" t="str">
        <f t="shared" si="3"/>
        <v/>
      </c>
      <c r="BB48" s="44" t="str">
        <f t="shared" si="4"/>
        <v/>
      </c>
      <c r="BC48" s="44" t="str">
        <f>IF(N48="","",VLOOKUP(N48,'MNB árfolyam'!A:B,2,0))</f>
        <v/>
      </c>
      <c r="BD48" s="44" t="str">
        <f t="shared" si="5"/>
        <v/>
      </c>
      <c r="BE48" s="44" t="str">
        <f t="shared" si="6"/>
        <v/>
      </c>
    </row>
    <row r="49" spans="1:69" s="37" customFormat="1" x14ac:dyDescent="0.25">
      <c r="A49" s="440"/>
      <c r="B49" s="481"/>
      <c r="C49" s="1"/>
      <c r="D49" s="1"/>
      <c r="E49" s="481"/>
      <c r="F49" s="441"/>
      <c r="G49" s="441"/>
      <c r="H49" s="1"/>
      <c r="I49" s="1"/>
      <c r="J49" s="481"/>
      <c r="K49" s="441"/>
      <c r="L49" s="441"/>
      <c r="M49" s="1"/>
      <c r="N49" s="1"/>
      <c r="O49" s="481"/>
      <c r="P49" s="441"/>
      <c r="Q49" s="512"/>
      <c r="R49" s="176"/>
      <c r="S49" s="176"/>
      <c r="T49" s="176"/>
      <c r="U49" s="176"/>
      <c r="V49" s="176"/>
      <c r="W49" s="176"/>
      <c r="X49" s="39"/>
      <c r="Y49" s="39"/>
      <c r="Z49" s="39"/>
      <c r="AW49" s="44" t="str">
        <f>IF(D49="","",VLOOKUP(D49,'MNB árfolyam'!A:B,2,0))</f>
        <v/>
      </c>
      <c r="AX49" s="45" t="str">
        <f t="shared" si="1"/>
        <v/>
      </c>
      <c r="AY49" s="45" t="str">
        <f t="shared" si="2"/>
        <v/>
      </c>
      <c r="AZ49" s="44" t="str">
        <f>IF(I49="","",VLOOKUP(I49,'MNB árfolyam'!A:B,2,0))</f>
        <v/>
      </c>
      <c r="BA49" s="44" t="str">
        <f t="shared" si="3"/>
        <v/>
      </c>
      <c r="BB49" s="44" t="str">
        <f t="shared" si="4"/>
        <v/>
      </c>
      <c r="BC49" s="44" t="str">
        <f>IF(N49="","",VLOOKUP(N49,'MNB árfolyam'!A:B,2,0))</f>
        <v/>
      </c>
      <c r="BD49" s="44" t="str">
        <f t="shared" si="5"/>
        <v/>
      </c>
      <c r="BE49" s="44" t="str">
        <f t="shared" si="6"/>
        <v/>
      </c>
    </row>
    <row r="50" spans="1:69" s="37" customFormat="1" ht="15.75" thickBot="1" x14ac:dyDescent="0.3">
      <c r="A50" s="442"/>
      <c r="B50" s="94"/>
      <c r="C50" s="7"/>
      <c r="D50" s="7"/>
      <c r="E50" s="94"/>
      <c r="F50" s="443"/>
      <c r="G50" s="443"/>
      <c r="H50" s="7"/>
      <c r="I50" s="7"/>
      <c r="J50" s="94"/>
      <c r="K50" s="443"/>
      <c r="L50" s="443"/>
      <c r="M50" s="7"/>
      <c r="N50" s="7"/>
      <c r="O50" s="94"/>
      <c r="P50" s="443"/>
      <c r="Q50" s="513"/>
      <c r="R50" s="176"/>
      <c r="S50" s="176"/>
      <c r="T50" s="176"/>
      <c r="U50" s="176"/>
      <c r="V50" s="176"/>
      <c r="W50" s="176"/>
      <c r="X50" s="39"/>
      <c r="Y50" s="39"/>
      <c r="Z50" s="39"/>
      <c r="AW50" s="44" t="str">
        <f>IF(D50="","",VLOOKUP(D50,'MNB árfolyam'!A:B,2,0))</f>
        <v/>
      </c>
      <c r="AX50" s="45" t="str">
        <f t="shared" si="1"/>
        <v/>
      </c>
      <c r="AY50" s="45" t="str">
        <f t="shared" si="2"/>
        <v/>
      </c>
      <c r="AZ50" s="44" t="str">
        <f>IF(I50="","",VLOOKUP(I50,'MNB árfolyam'!A:B,2,0))</f>
        <v/>
      </c>
      <c r="BA50" s="44" t="str">
        <f t="shared" si="3"/>
        <v/>
      </c>
      <c r="BB50" s="44" t="str">
        <f t="shared" si="4"/>
        <v/>
      </c>
      <c r="BC50" s="44" t="str">
        <f>IF(N50="","",VLOOKUP(N50,'MNB árfolyam'!A:B,2,0))</f>
        <v/>
      </c>
      <c r="BD50" s="44" t="str">
        <f t="shared" si="5"/>
        <v/>
      </c>
      <c r="BE50" s="44" t="str">
        <f t="shared" si="6"/>
        <v/>
      </c>
    </row>
    <row r="51" spans="1:69" x14ac:dyDescent="0.25"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</row>
    <row r="52" spans="1:69" ht="21.75" customHeight="1" thickBot="1" x14ac:dyDescent="0.3">
      <c r="A52" s="686" t="str">
        <f>CONCATENATE(B8," ","PARTNER VÁLLALKOZÁSAI:")</f>
        <v xml:space="preserve"> PARTNER VÁLLALKOZÁSAI:</v>
      </c>
      <c r="B52" s="686"/>
      <c r="C52" s="686"/>
      <c r="D52" s="686"/>
      <c r="E52" s="686"/>
      <c r="F52" s="686"/>
      <c r="G52" s="686"/>
      <c r="H52" s="686"/>
      <c r="I52" s="686"/>
      <c r="J52" s="686"/>
      <c r="K52" s="686"/>
      <c r="L52" s="686"/>
      <c r="M52" s="686"/>
      <c r="N52" s="686"/>
      <c r="O52" s="686"/>
      <c r="P52" s="686"/>
      <c r="Q52" s="686"/>
      <c r="R52" s="686"/>
      <c r="S52" s="686"/>
      <c r="T52" s="686"/>
      <c r="U52" s="686"/>
      <c r="V52" s="686"/>
      <c r="W52" s="68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32"/>
      <c r="AT52" s="32"/>
      <c r="AU52" s="32"/>
      <c r="AV52" s="32"/>
      <c r="AW52" s="32"/>
    </row>
    <row r="53" spans="1:69" ht="320.10000000000002" customHeight="1" thickBot="1" x14ac:dyDescent="0.3">
      <c r="A53" s="699" t="s">
        <v>256</v>
      </c>
      <c r="B53" s="700"/>
      <c r="C53" s="700"/>
      <c r="D53" s="700"/>
      <c r="E53" s="700"/>
      <c r="F53" s="700"/>
      <c r="G53" s="700"/>
      <c r="H53" s="701"/>
      <c r="I53" s="180"/>
      <c r="J53" s="180"/>
      <c r="K53" s="180"/>
      <c r="L53" s="180"/>
      <c r="M53" s="18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32"/>
      <c r="AT53" s="32"/>
      <c r="AU53" s="32"/>
      <c r="AV53" s="32"/>
      <c r="AW53" s="32"/>
    </row>
    <row r="54" spans="1:69" ht="19.5" customHeight="1" thickBot="1" x14ac:dyDescent="0.3">
      <c r="A54" s="681" t="str">
        <f>IF(PÁLYÁZÓ!D16&lt;&gt;"","A pályázó vállalkozás három üzleti évre adta meg az adatokat, ezért ezen vállalkozások esetében is három évre kérünk adatot, ha a vállalkozások működtek ebben az időtartamban.",IF(PÁLYÁZÓ!D15&lt;&gt;"","A pályázó vállalkozás két üzleti évre adta meg az adatokat, ezért ezen vállalkozások esetén is két évre kérünk adatot, ha a vállalkozások működtek ebben az időtartamban.",IF(PÁLYÁZÓ!D14&lt;&gt;"","A pályázó vállalkozás egy üzleti évre adta meg az adatokat, ezért ezen vállalkozások esetén is egy évre kérünk adatot, ha a vállalkozások működtek ebben az időtartamban.","")))</f>
        <v/>
      </c>
      <c r="B54" s="682"/>
      <c r="C54" s="682"/>
      <c r="D54" s="682"/>
      <c r="E54" s="682"/>
      <c r="F54" s="683"/>
      <c r="G54" s="40">
        <f>SUM(G56:G80)</f>
        <v>0</v>
      </c>
      <c r="H54" s="180"/>
      <c r="I54" s="180"/>
      <c r="J54" s="180"/>
      <c r="K54" s="180"/>
      <c r="L54" s="180"/>
      <c r="M54" s="180"/>
      <c r="N54" s="177">
        <f>SUM(N56:N80)</f>
        <v>0</v>
      </c>
      <c r="O54" s="110"/>
      <c r="P54" s="110"/>
      <c r="Q54" s="110"/>
      <c r="R54" s="110"/>
      <c r="S54" s="110"/>
      <c r="T54" s="110"/>
      <c r="U54" s="177">
        <f>SUM(U56:U80)</f>
        <v>0</v>
      </c>
      <c r="V54" s="110"/>
      <c r="W54" s="110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32"/>
      <c r="AT54" s="32"/>
      <c r="AU54" s="32"/>
      <c r="AV54" s="32"/>
      <c r="AW54" s="32"/>
      <c r="BI54" s="47">
        <f>SUM(BI56:BI80)</f>
        <v>0</v>
      </c>
      <c r="BJ54" s="47">
        <f t="shared" ref="BJ54:BQ54" si="7">SUM(BJ56:BJ80)</f>
        <v>0</v>
      </c>
      <c r="BK54" s="47">
        <f t="shared" si="7"/>
        <v>0</v>
      </c>
      <c r="BL54" s="47">
        <f t="shared" si="7"/>
        <v>0</v>
      </c>
      <c r="BM54" s="47">
        <f t="shared" si="7"/>
        <v>0</v>
      </c>
      <c r="BN54" s="47">
        <f t="shared" si="7"/>
        <v>0</v>
      </c>
      <c r="BO54" s="47">
        <f t="shared" si="7"/>
        <v>0</v>
      </c>
      <c r="BP54" s="47">
        <f t="shared" si="7"/>
        <v>0</v>
      </c>
      <c r="BQ54" s="47">
        <f t="shared" si="7"/>
        <v>0</v>
      </c>
    </row>
    <row r="55" spans="1:69" s="48" customFormat="1" ht="31.5" customHeight="1" thickBot="1" x14ac:dyDescent="0.3">
      <c r="A55" s="508" t="str">
        <f>CONCATENATE(B8," ","Partnervállalkozásának megnevezése")</f>
        <v xml:space="preserve"> Partnervállalkozásának megnevezése</v>
      </c>
      <c r="B55" s="514" t="s">
        <v>138</v>
      </c>
      <c r="C55" s="514" t="s">
        <v>130</v>
      </c>
      <c r="D55" s="514" t="s">
        <v>129</v>
      </c>
      <c r="E55" s="514" t="s">
        <v>115</v>
      </c>
      <c r="F55" s="514" t="s">
        <v>114</v>
      </c>
      <c r="G55" s="514" t="s">
        <v>116</v>
      </c>
      <c r="H55" s="514" t="s">
        <v>128</v>
      </c>
      <c r="I55" s="514" t="s">
        <v>117</v>
      </c>
      <c r="J55" s="514" t="s">
        <v>131</v>
      </c>
      <c r="K55" s="514" t="s">
        <v>132</v>
      </c>
      <c r="L55" s="514" t="s">
        <v>118</v>
      </c>
      <c r="M55" s="514" t="s">
        <v>119</v>
      </c>
      <c r="N55" s="514" t="s">
        <v>120</v>
      </c>
      <c r="O55" s="514" t="s">
        <v>126</v>
      </c>
      <c r="P55" s="514" t="s">
        <v>121</v>
      </c>
      <c r="Q55" s="514" t="s">
        <v>133</v>
      </c>
      <c r="R55" s="514" t="s">
        <v>134</v>
      </c>
      <c r="S55" s="514" t="s">
        <v>122</v>
      </c>
      <c r="T55" s="514" t="s">
        <v>123</v>
      </c>
      <c r="U55" s="514" t="s">
        <v>124</v>
      </c>
      <c r="V55" s="514" t="s">
        <v>125</v>
      </c>
      <c r="W55" s="515" t="s">
        <v>127</v>
      </c>
      <c r="X55" s="213"/>
      <c r="Y55" s="213"/>
      <c r="Z55" s="213"/>
      <c r="AW55" s="43" t="s">
        <v>43</v>
      </c>
      <c r="AX55" s="43" t="s">
        <v>34</v>
      </c>
      <c r="AY55" s="43" t="s">
        <v>35</v>
      </c>
      <c r="AZ55" s="43" t="s">
        <v>36</v>
      </c>
      <c r="BA55" s="43" t="s">
        <v>44</v>
      </c>
      <c r="BB55" s="43" t="s">
        <v>37</v>
      </c>
      <c r="BC55" s="43" t="s">
        <v>38</v>
      </c>
      <c r="BD55" s="43" t="s">
        <v>39</v>
      </c>
      <c r="BE55" s="43" t="s">
        <v>45</v>
      </c>
      <c r="BF55" s="43" t="s">
        <v>40</v>
      </c>
      <c r="BG55" s="43" t="s">
        <v>41</v>
      </c>
      <c r="BH55" s="43" t="s">
        <v>42</v>
      </c>
      <c r="BI55" s="49" t="s">
        <v>50</v>
      </c>
      <c r="BJ55" s="49" t="s">
        <v>48</v>
      </c>
      <c r="BK55" s="49" t="s">
        <v>49</v>
      </c>
      <c r="BL55" s="49" t="s">
        <v>51</v>
      </c>
      <c r="BM55" s="49" t="s">
        <v>52</v>
      </c>
      <c r="BN55" s="49" t="s">
        <v>53</v>
      </c>
      <c r="BO55" s="49" t="s">
        <v>54</v>
      </c>
      <c r="BP55" s="49" t="s">
        <v>55</v>
      </c>
      <c r="BQ55" s="49" t="s">
        <v>56</v>
      </c>
    </row>
    <row r="56" spans="1:69" x14ac:dyDescent="0.25">
      <c r="A56" s="490"/>
      <c r="B56" s="493"/>
      <c r="C56" s="492"/>
      <c r="D56" s="492"/>
      <c r="E56" s="411"/>
      <c r="F56" s="411"/>
      <c r="G56" s="493"/>
      <c r="H56" s="494"/>
      <c r="I56" s="494"/>
      <c r="J56" s="492"/>
      <c r="K56" s="492"/>
      <c r="L56" s="411"/>
      <c r="M56" s="411"/>
      <c r="N56" s="493"/>
      <c r="O56" s="494"/>
      <c r="P56" s="494"/>
      <c r="Q56" s="492"/>
      <c r="R56" s="492"/>
      <c r="S56" s="411"/>
      <c r="T56" s="411"/>
      <c r="U56" s="493"/>
      <c r="V56" s="494"/>
      <c r="W56" s="495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50" t="str">
        <f>IF(OR(C56="",D56=""),"",MAX(C56,D56))</f>
        <v/>
      </c>
      <c r="AX56" s="51" t="str">
        <f>IF(F56="","",VLOOKUP(F56,'MNB árfolyam'!A:B,2,0))</f>
        <v/>
      </c>
      <c r="AY56" s="52" t="str">
        <f>IF(OR(AX56=0,AX56=""),"",ROUND(H56/AX56,0))</f>
        <v/>
      </c>
      <c r="AZ56" s="53" t="str">
        <f>IF(OR(AX56=0,AX56=""),"",ROUND(I56/AX56,0))</f>
        <v/>
      </c>
      <c r="BA56" s="54" t="str">
        <f>IF(OR(J56="",K56=""),"",MAX(J56,K56))</f>
        <v/>
      </c>
      <c r="BB56" s="51" t="str">
        <f>IF(M56="","",VLOOKUP(M56,'MNB árfolyam'!A:B,2,0))</f>
        <v/>
      </c>
      <c r="BC56" s="51" t="str">
        <f>IF(OR(BB56=0,BB56=""),"",ROUND(O56/BB56,0))</f>
        <v/>
      </c>
      <c r="BD56" s="55" t="str">
        <f>IF(OR(BB56=0,BB56=""),"",ROUND(P56/BB56,0))</f>
        <v/>
      </c>
      <c r="BE56" s="54" t="str">
        <f>IF(OR(Q56="",R56=""),"",MAX(Q56,R56))</f>
        <v/>
      </c>
      <c r="BF56" s="55" t="str">
        <f>IF(T56="","",VLOOKUP(T56,'MNB árfolyam'!A:B,2,0))</f>
        <v/>
      </c>
      <c r="BG56" s="55" t="str">
        <f>IF(OR(BF56=0,BF56=""),"",ROUND(V56/BF56,0))</f>
        <v/>
      </c>
      <c r="BH56" s="55" t="str">
        <f>IF(OR(BF56=0,BF56=""),"",ROUND(W56/BF56,0))</f>
        <v/>
      </c>
      <c r="BI56" s="55" t="str">
        <f>IF(OR(AW56="",G56=""),"",AW56*G56)</f>
        <v/>
      </c>
      <c r="BJ56" s="51" t="str">
        <f>IF(OR(AW56="",AY56=""),"",AW56*AY56)</f>
        <v/>
      </c>
      <c r="BK56" s="51" t="str">
        <f>IF(OR(AW56="",AZ56=""),"",AW56*AZ56)</f>
        <v/>
      </c>
      <c r="BL56" s="51" t="str">
        <f>IF(OR(BA56="",N56=""),"",BA56*N56)</f>
        <v/>
      </c>
      <c r="BM56" s="51" t="str">
        <f>IF(OR(BA56="",BC56=""),"",BA56*BC56)</f>
        <v/>
      </c>
      <c r="BN56" s="51" t="str">
        <f>IF(OR(BA56="",BD56=""),"",BA56*BD56)</f>
        <v/>
      </c>
      <c r="BO56" s="51" t="str">
        <f>IF(OR(BE56="",U56=""),"",BE56*U56)</f>
        <v/>
      </c>
      <c r="BP56" s="51" t="str">
        <f>IF(OR(BE56="",BG56=""),"",BE56*BG56)</f>
        <v/>
      </c>
      <c r="BQ56" s="51" t="str">
        <f>IF(OR(BE56="",BH56=""),"",BE56*BH56)</f>
        <v/>
      </c>
    </row>
    <row r="57" spans="1:69" x14ac:dyDescent="0.25">
      <c r="A57" s="446"/>
      <c r="B57" s="447"/>
      <c r="C57" s="448"/>
      <c r="D57" s="448"/>
      <c r="E57" s="1"/>
      <c r="F57" s="1"/>
      <c r="G57" s="447"/>
      <c r="H57" s="449"/>
      <c r="I57" s="449"/>
      <c r="J57" s="448"/>
      <c r="K57" s="448"/>
      <c r="L57" s="1"/>
      <c r="M57" s="1"/>
      <c r="N57" s="447"/>
      <c r="O57" s="449"/>
      <c r="P57" s="449"/>
      <c r="Q57" s="448"/>
      <c r="R57" s="448"/>
      <c r="S57" s="1"/>
      <c r="T57" s="1"/>
      <c r="U57" s="447"/>
      <c r="V57" s="449"/>
      <c r="W57" s="516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50" t="str">
        <f t="shared" ref="AW57:AW80" si="8">IF(OR(C57="",D57=""),"",MAX(C57,D57))</f>
        <v/>
      </c>
      <c r="AX57" s="51" t="str">
        <f>IF(F57="","",VLOOKUP(F57,'MNB árfolyam'!A:B,2,0))</f>
        <v/>
      </c>
      <c r="AY57" s="52" t="str">
        <f t="shared" ref="AY57:AY80" si="9">IF(OR(AX57=0,AX57=""),"",ROUND(H57/AX57,0))</f>
        <v/>
      </c>
      <c r="AZ57" s="53" t="str">
        <f t="shared" ref="AZ57:AZ80" si="10">IF(OR(AX57=0,AX57=""),"",ROUND(I57/AX57,0))</f>
        <v/>
      </c>
      <c r="BA57" s="54" t="str">
        <f t="shared" ref="BA57:BA80" si="11">IF(OR(J57="",K57=""),"",MAX(J57,K57))</f>
        <v/>
      </c>
      <c r="BB57" s="51" t="str">
        <f>IF(M57="","",VLOOKUP(M57,'MNB árfolyam'!A:B,2,0))</f>
        <v/>
      </c>
      <c r="BC57" s="51" t="str">
        <f t="shared" ref="BC57:BC80" si="12">IF(OR(BB57=0,BB57=""),"",ROUND(O57/BB57,0))</f>
        <v/>
      </c>
      <c r="BD57" s="55" t="str">
        <f t="shared" ref="BD57:BD80" si="13">IF(OR(BB57=0,BB57=""),"",ROUND(P57/BB57,0))</f>
        <v/>
      </c>
      <c r="BE57" s="54" t="str">
        <f t="shared" ref="BE57:BE80" si="14">IF(OR(Q57="",R57=""),"",MAX(Q57,R57))</f>
        <v/>
      </c>
      <c r="BF57" s="55" t="str">
        <f>IF(T57="","",VLOOKUP(T57,'MNB árfolyam'!A:B,2,0))</f>
        <v/>
      </c>
      <c r="BG57" s="55" t="str">
        <f t="shared" ref="BG57:BG80" si="15">IF(OR(BF57=0,BF57=""),"",ROUND(V57/BF57,0))</f>
        <v/>
      </c>
      <c r="BH57" s="55" t="str">
        <f t="shared" ref="BH57:BH80" si="16">IF(OR(BF57=0,BF57=""),"",ROUND(W57/BF57,0))</f>
        <v/>
      </c>
      <c r="BI57" s="55" t="str">
        <f t="shared" ref="BI57:BI80" si="17">IF(OR(AW57="",G57=""),"",AW57*G57)</f>
        <v/>
      </c>
      <c r="BJ57" s="51" t="str">
        <f t="shared" ref="BJ57:BJ80" si="18">IF(OR(AW57="",AY57=""),"",AW57*AY57)</f>
        <v/>
      </c>
      <c r="BK57" s="51" t="str">
        <f t="shared" ref="BK57:BK80" si="19">IF(OR(AW57="",AZ57=""),"",AW57*AZ57)</f>
        <v/>
      </c>
      <c r="BL57" s="51" t="str">
        <f t="shared" ref="BL57:BL80" si="20">IF(OR(BA57="",N57=""),"",BA57*N57)</f>
        <v/>
      </c>
      <c r="BM57" s="51" t="str">
        <f t="shared" ref="BM57:BM80" si="21">IF(OR(BA57="",BC57=""),"",BA57*BC57)</f>
        <v/>
      </c>
      <c r="BN57" s="51" t="str">
        <f t="shared" ref="BN57:BN80" si="22">IF(OR(BA57="",BD57=""),"",BA57*BD57)</f>
        <v/>
      </c>
      <c r="BO57" s="51" t="str">
        <f t="shared" ref="BO57:BO80" si="23">IF(OR(BE57="",U57=""),"",BE57*U57)</f>
        <v/>
      </c>
      <c r="BP57" s="51" t="str">
        <f t="shared" ref="BP57:BP80" si="24">IF(OR(BE57="",BG57=""),"",BE57*BG57)</f>
        <v/>
      </c>
      <c r="BQ57" s="51" t="str">
        <f t="shared" ref="BQ57:BQ80" si="25">IF(OR(BE57="",BH57=""),"",BE57*BH57)</f>
        <v/>
      </c>
    </row>
    <row r="58" spans="1:69" x14ac:dyDescent="0.25">
      <c r="A58" s="446"/>
      <c r="B58" s="447"/>
      <c r="C58" s="448"/>
      <c r="D58" s="448"/>
      <c r="E58" s="1"/>
      <c r="F58" s="1"/>
      <c r="G58" s="447"/>
      <c r="H58" s="449"/>
      <c r="I58" s="449"/>
      <c r="J58" s="448"/>
      <c r="K58" s="448"/>
      <c r="L58" s="1"/>
      <c r="M58" s="1"/>
      <c r="N58" s="447"/>
      <c r="O58" s="449"/>
      <c r="P58" s="449"/>
      <c r="Q58" s="448"/>
      <c r="R58" s="448"/>
      <c r="S58" s="1"/>
      <c r="T58" s="1"/>
      <c r="U58" s="447"/>
      <c r="V58" s="449"/>
      <c r="W58" s="516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50" t="str">
        <f t="shared" si="8"/>
        <v/>
      </c>
      <c r="AX58" s="51" t="str">
        <f>IF(F58="","",VLOOKUP(F58,'MNB árfolyam'!A:B,2,0))</f>
        <v/>
      </c>
      <c r="AY58" s="52" t="str">
        <f t="shared" si="9"/>
        <v/>
      </c>
      <c r="AZ58" s="53" t="str">
        <f t="shared" si="10"/>
        <v/>
      </c>
      <c r="BA58" s="54" t="str">
        <f t="shared" si="11"/>
        <v/>
      </c>
      <c r="BB58" s="51" t="str">
        <f>IF(M58="","",VLOOKUP(M58,'MNB árfolyam'!A:B,2,0))</f>
        <v/>
      </c>
      <c r="BC58" s="51" t="str">
        <f t="shared" si="12"/>
        <v/>
      </c>
      <c r="BD58" s="55" t="str">
        <f t="shared" si="13"/>
        <v/>
      </c>
      <c r="BE58" s="54" t="str">
        <f t="shared" si="14"/>
        <v/>
      </c>
      <c r="BF58" s="55" t="str">
        <f>IF(T58="","",VLOOKUP(T58,'MNB árfolyam'!A:B,2,0))</f>
        <v/>
      </c>
      <c r="BG58" s="55" t="str">
        <f t="shared" si="15"/>
        <v/>
      </c>
      <c r="BH58" s="55" t="str">
        <f t="shared" si="16"/>
        <v/>
      </c>
      <c r="BI58" s="55" t="str">
        <f t="shared" si="17"/>
        <v/>
      </c>
      <c r="BJ58" s="51" t="str">
        <f t="shared" si="18"/>
        <v/>
      </c>
      <c r="BK58" s="51" t="str">
        <f t="shared" si="19"/>
        <v/>
      </c>
      <c r="BL58" s="51" t="str">
        <f t="shared" si="20"/>
        <v/>
      </c>
      <c r="BM58" s="51" t="str">
        <f t="shared" si="21"/>
        <v/>
      </c>
      <c r="BN58" s="51" t="str">
        <f t="shared" si="22"/>
        <v/>
      </c>
      <c r="BO58" s="51" t="str">
        <f t="shared" si="23"/>
        <v/>
      </c>
      <c r="BP58" s="51" t="str">
        <f t="shared" si="24"/>
        <v/>
      </c>
      <c r="BQ58" s="51" t="str">
        <f t="shared" si="25"/>
        <v/>
      </c>
    </row>
    <row r="59" spans="1:69" x14ac:dyDescent="0.25">
      <c r="A59" s="446"/>
      <c r="B59" s="447"/>
      <c r="C59" s="448"/>
      <c r="D59" s="448"/>
      <c r="E59" s="1"/>
      <c r="F59" s="1"/>
      <c r="G59" s="447"/>
      <c r="H59" s="449"/>
      <c r="I59" s="449"/>
      <c r="J59" s="448"/>
      <c r="K59" s="448"/>
      <c r="L59" s="1"/>
      <c r="M59" s="1"/>
      <c r="N59" s="447"/>
      <c r="O59" s="449"/>
      <c r="P59" s="449"/>
      <c r="Q59" s="448"/>
      <c r="R59" s="448"/>
      <c r="S59" s="1"/>
      <c r="T59" s="1"/>
      <c r="U59" s="447"/>
      <c r="V59" s="449"/>
      <c r="W59" s="516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50" t="str">
        <f t="shared" si="8"/>
        <v/>
      </c>
      <c r="AX59" s="51" t="str">
        <f>IF(F59="","",VLOOKUP(F59,'MNB árfolyam'!A:B,2,0))</f>
        <v/>
      </c>
      <c r="AY59" s="52" t="str">
        <f t="shared" si="9"/>
        <v/>
      </c>
      <c r="AZ59" s="53" t="str">
        <f t="shared" si="10"/>
        <v/>
      </c>
      <c r="BA59" s="54" t="str">
        <f t="shared" si="11"/>
        <v/>
      </c>
      <c r="BB59" s="51" t="str">
        <f>IF(M59="","",VLOOKUP(M59,'MNB árfolyam'!A:B,2,0))</f>
        <v/>
      </c>
      <c r="BC59" s="51" t="str">
        <f t="shared" si="12"/>
        <v/>
      </c>
      <c r="BD59" s="55" t="str">
        <f t="shared" si="13"/>
        <v/>
      </c>
      <c r="BE59" s="54" t="str">
        <f t="shared" si="14"/>
        <v/>
      </c>
      <c r="BF59" s="55" t="str">
        <f>IF(T59="","",VLOOKUP(T59,'MNB árfolyam'!A:B,2,0))</f>
        <v/>
      </c>
      <c r="BG59" s="55" t="str">
        <f t="shared" si="15"/>
        <v/>
      </c>
      <c r="BH59" s="55" t="str">
        <f t="shared" si="16"/>
        <v/>
      </c>
      <c r="BI59" s="55" t="str">
        <f t="shared" si="17"/>
        <v/>
      </c>
      <c r="BJ59" s="51" t="str">
        <f t="shared" si="18"/>
        <v/>
      </c>
      <c r="BK59" s="51" t="str">
        <f t="shared" si="19"/>
        <v/>
      </c>
      <c r="BL59" s="51" t="str">
        <f t="shared" si="20"/>
        <v/>
      </c>
      <c r="BM59" s="51" t="str">
        <f t="shared" si="21"/>
        <v/>
      </c>
      <c r="BN59" s="51" t="str">
        <f t="shared" si="22"/>
        <v/>
      </c>
      <c r="BO59" s="51" t="str">
        <f t="shared" si="23"/>
        <v/>
      </c>
      <c r="BP59" s="51" t="str">
        <f t="shared" si="24"/>
        <v/>
      </c>
      <c r="BQ59" s="51" t="str">
        <f t="shared" si="25"/>
        <v/>
      </c>
    </row>
    <row r="60" spans="1:69" x14ac:dyDescent="0.25">
      <c r="A60" s="446"/>
      <c r="B60" s="447"/>
      <c r="C60" s="448"/>
      <c r="D60" s="448"/>
      <c r="E60" s="1"/>
      <c r="F60" s="1"/>
      <c r="G60" s="447"/>
      <c r="H60" s="449"/>
      <c r="I60" s="449"/>
      <c r="J60" s="448"/>
      <c r="K60" s="448"/>
      <c r="L60" s="1"/>
      <c r="M60" s="1"/>
      <c r="N60" s="447"/>
      <c r="O60" s="449"/>
      <c r="P60" s="449"/>
      <c r="Q60" s="448"/>
      <c r="R60" s="448"/>
      <c r="S60" s="1"/>
      <c r="T60" s="1"/>
      <c r="U60" s="447"/>
      <c r="V60" s="449"/>
      <c r="W60" s="516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50" t="str">
        <f t="shared" si="8"/>
        <v/>
      </c>
      <c r="AX60" s="51" t="str">
        <f>IF(F60="","",VLOOKUP(F60,'MNB árfolyam'!A:B,2,0))</f>
        <v/>
      </c>
      <c r="AY60" s="52" t="str">
        <f t="shared" si="9"/>
        <v/>
      </c>
      <c r="AZ60" s="53" t="str">
        <f t="shared" si="10"/>
        <v/>
      </c>
      <c r="BA60" s="54" t="str">
        <f t="shared" si="11"/>
        <v/>
      </c>
      <c r="BB60" s="51" t="str">
        <f>IF(M60="","",VLOOKUP(M60,'MNB árfolyam'!A:B,2,0))</f>
        <v/>
      </c>
      <c r="BC60" s="51" t="str">
        <f t="shared" si="12"/>
        <v/>
      </c>
      <c r="BD60" s="55" t="str">
        <f t="shared" si="13"/>
        <v/>
      </c>
      <c r="BE60" s="54" t="str">
        <f t="shared" si="14"/>
        <v/>
      </c>
      <c r="BF60" s="55" t="str">
        <f>IF(T60="","",VLOOKUP(T60,'MNB árfolyam'!A:B,2,0))</f>
        <v/>
      </c>
      <c r="BG60" s="55" t="str">
        <f t="shared" si="15"/>
        <v/>
      </c>
      <c r="BH60" s="55" t="str">
        <f t="shared" si="16"/>
        <v/>
      </c>
      <c r="BI60" s="55" t="str">
        <f t="shared" si="17"/>
        <v/>
      </c>
      <c r="BJ60" s="51" t="str">
        <f t="shared" si="18"/>
        <v/>
      </c>
      <c r="BK60" s="51" t="str">
        <f t="shared" si="19"/>
        <v/>
      </c>
      <c r="BL60" s="51" t="str">
        <f t="shared" si="20"/>
        <v/>
      </c>
      <c r="BM60" s="51" t="str">
        <f t="shared" si="21"/>
        <v/>
      </c>
      <c r="BN60" s="51" t="str">
        <f t="shared" si="22"/>
        <v/>
      </c>
      <c r="BO60" s="51" t="str">
        <f t="shared" si="23"/>
        <v/>
      </c>
      <c r="BP60" s="51" t="str">
        <f t="shared" si="24"/>
        <v/>
      </c>
      <c r="BQ60" s="51" t="str">
        <f t="shared" si="25"/>
        <v/>
      </c>
    </row>
    <row r="61" spans="1:69" x14ac:dyDescent="0.25">
      <c r="A61" s="446"/>
      <c r="B61" s="447"/>
      <c r="C61" s="448"/>
      <c r="D61" s="448"/>
      <c r="E61" s="1"/>
      <c r="F61" s="1"/>
      <c r="G61" s="447"/>
      <c r="H61" s="449"/>
      <c r="I61" s="449"/>
      <c r="J61" s="448"/>
      <c r="K61" s="448"/>
      <c r="L61" s="1"/>
      <c r="M61" s="1"/>
      <c r="N61" s="447"/>
      <c r="O61" s="449"/>
      <c r="P61" s="449"/>
      <c r="Q61" s="448"/>
      <c r="R61" s="448"/>
      <c r="S61" s="1"/>
      <c r="T61" s="1"/>
      <c r="U61" s="447"/>
      <c r="V61" s="449"/>
      <c r="W61" s="516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50" t="str">
        <f t="shared" si="8"/>
        <v/>
      </c>
      <c r="AX61" s="51" t="str">
        <f>IF(F61="","",VLOOKUP(F61,'MNB árfolyam'!A:B,2,0))</f>
        <v/>
      </c>
      <c r="AY61" s="52" t="str">
        <f t="shared" si="9"/>
        <v/>
      </c>
      <c r="AZ61" s="53" t="str">
        <f t="shared" si="10"/>
        <v/>
      </c>
      <c r="BA61" s="54" t="str">
        <f t="shared" si="11"/>
        <v/>
      </c>
      <c r="BB61" s="51" t="str">
        <f>IF(M61="","",VLOOKUP(M61,'MNB árfolyam'!A:B,2,0))</f>
        <v/>
      </c>
      <c r="BC61" s="51" t="str">
        <f t="shared" si="12"/>
        <v/>
      </c>
      <c r="BD61" s="55" t="str">
        <f t="shared" si="13"/>
        <v/>
      </c>
      <c r="BE61" s="54" t="str">
        <f t="shared" si="14"/>
        <v/>
      </c>
      <c r="BF61" s="55" t="str">
        <f>IF(T61="","",VLOOKUP(T61,'MNB árfolyam'!A:B,2,0))</f>
        <v/>
      </c>
      <c r="BG61" s="55" t="str">
        <f t="shared" si="15"/>
        <v/>
      </c>
      <c r="BH61" s="55" t="str">
        <f t="shared" si="16"/>
        <v/>
      </c>
      <c r="BI61" s="55" t="str">
        <f t="shared" si="17"/>
        <v/>
      </c>
      <c r="BJ61" s="51" t="str">
        <f t="shared" si="18"/>
        <v/>
      </c>
      <c r="BK61" s="51" t="str">
        <f t="shared" si="19"/>
        <v/>
      </c>
      <c r="BL61" s="51" t="str">
        <f t="shared" si="20"/>
        <v/>
      </c>
      <c r="BM61" s="51" t="str">
        <f t="shared" si="21"/>
        <v/>
      </c>
      <c r="BN61" s="51" t="str">
        <f t="shared" si="22"/>
        <v/>
      </c>
      <c r="BO61" s="51" t="str">
        <f t="shared" si="23"/>
        <v/>
      </c>
      <c r="BP61" s="51" t="str">
        <f t="shared" si="24"/>
        <v/>
      </c>
      <c r="BQ61" s="51" t="str">
        <f t="shared" si="25"/>
        <v/>
      </c>
    </row>
    <row r="62" spans="1:69" x14ac:dyDescent="0.25">
      <c r="A62" s="446"/>
      <c r="B62" s="447"/>
      <c r="C62" s="448"/>
      <c r="D62" s="448"/>
      <c r="E62" s="1"/>
      <c r="F62" s="1"/>
      <c r="G62" s="447"/>
      <c r="H62" s="449"/>
      <c r="I62" s="449"/>
      <c r="J62" s="448"/>
      <c r="K62" s="448"/>
      <c r="L62" s="1"/>
      <c r="M62" s="1"/>
      <c r="N62" s="447"/>
      <c r="O62" s="449"/>
      <c r="P62" s="449"/>
      <c r="Q62" s="448"/>
      <c r="R62" s="448"/>
      <c r="S62" s="1"/>
      <c r="T62" s="1"/>
      <c r="U62" s="447"/>
      <c r="V62" s="449"/>
      <c r="W62" s="516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50" t="str">
        <f t="shared" si="8"/>
        <v/>
      </c>
      <c r="AX62" s="51" t="str">
        <f>IF(F62="","",VLOOKUP(F62,'MNB árfolyam'!A:B,2,0))</f>
        <v/>
      </c>
      <c r="AY62" s="52" t="str">
        <f t="shared" si="9"/>
        <v/>
      </c>
      <c r="AZ62" s="53" t="str">
        <f t="shared" si="10"/>
        <v/>
      </c>
      <c r="BA62" s="54" t="str">
        <f t="shared" si="11"/>
        <v/>
      </c>
      <c r="BB62" s="51" t="str">
        <f>IF(M62="","",VLOOKUP(M62,'MNB árfolyam'!A:B,2,0))</f>
        <v/>
      </c>
      <c r="BC62" s="51" t="str">
        <f t="shared" si="12"/>
        <v/>
      </c>
      <c r="BD62" s="55" t="str">
        <f t="shared" si="13"/>
        <v/>
      </c>
      <c r="BE62" s="54" t="str">
        <f t="shared" si="14"/>
        <v/>
      </c>
      <c r="BF62" s="55" t="str">
        <f>IF(T62="","",VLOOKUP(T62,'MNB árfolyam'!A:B,2,0))</f>
        <v/>
      </c>
      <c r="BG62" s="55" t="str">
        <f t="shared" si="15"/>
        <v/>
      </c>
      <c r="BH62" s="55" t="str">
        <f t="shared" si="16"/>
        <v/>
      </c>
      <c r="BI62" s="55" t="str">
        <f t="shared" si="17"/>
        <v/>
      </c>
      <c r="BJ62" s="51" t="str">
        <f t="shared" si="18"/>
        <v/>
      </c>
      <c r="BK62" s="51" t="str">
        <f t="shared" si="19"/>
        <v/>
      </c>
      <c r="BL62" s="51" t="str">
        <f t="shared" si="20"/>
        <v/>
      </c>
      <c r="BM62" s="51" t="str">
        <f t="shared" si="21"/>
        <v/>
      </c>
      <c r="BN62" s="51" t="str">
        <f t="shared" si="22"/>
        <v/>
      </c>
      <c r="BO62" s="51" t="str">
        <f t="shared" si="23"/>
        <v/>
      </c>
      <c r="BP62" s="51" t="str">
        <f t="shared" si="24"/>
        <v/>
      </c>
      <c r="BQ62" s="51" t="str">
        <f t="shared" si="25"/>
        <v/>
      </c>
    </row>
    <row r="63" spans="1:69" x14ac:dyDescent="0.25">
      <c r="A63" s="446"/>
      <c r="B63" s="447"/>
      <c r="C63" s="448"/>
      <c r="D63" s="448"/>
      <c r="E63" s="1"/>
      <c r="F63" s="1"/>
      <c r="G63" s="447"/>
      <c r="H63" s="449"/>
      <c r="I63" s="449"/>
      <c r="J63" s="448"/>
      <c r="K63" s="448"/>
      <c r="L63" s="1"/>
      <c r="M63" s="1"/>
      <c r="N63" s="447"/>
      <c r="O63" s="449"/>
      <c r="P63" s="449"/>
      <c r="Q63" s="448"/>
      <c r="R63" s="448"/>
      <c r="S63" s="1"/>
      <c r="T63" s="1"/>
      <c r="U63" s="447"/>
      <c r="V63" s="449"/>
      <c r="W63" s="516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50" t="str">
        <f t="shared" si="8"/>
        <v/>
      </c>
      <c r="AX63" s="51" t="str">
        <f>IF(F63="","",VLOOKUP(F63,'MNB árfolyam'!A:B,2,0))</f>
        <v/>
      </c>
      <c r="AY63" s="52" t="str">
        <f t="shared" si="9"/>
        <v/>
      </c>
      <c r="AZ63" s="53" t="str">
        <f t="shared" si="10"/>
        <v/>
      </c>
      <c r="BA63" s="54" t="str">
        <f t="shared" si="11"/>
        <v/>
      </c>
      <c r="BB63" s="51" t="str">
        <f>IF(M63="","",VLOOKUP(M63,'MNB árfolyam'!A:B,2,0))</f>
        <v/>
      </c>
      <c r="BC63" s="51" t="str">
        <f t="shared" si="12"/>
        <v/>
      </c>
      <c r="BD63" s="55" t="str">
        <f t="shared" si="13"/>
        <v/>
      </c>
      <c r="BE63" s="54" t="str">
        <f t="shared" si="14"/>
        <v/>
      </c>
      <c r="BF63" s="55" t="str">
        <f>IF(T63="","",VLOOKUP(T63,'MNB árfolyam'!A:B,2,0))</f>
        <v/>
      </c>
      <c r="BG63" s="55" t="str">
        <f t="shared" si="15"/>
        <v/>
      </c>
      <c r="BH63" s="55" t="str">
        <f t="shared" si="16"/>
        <v/>
      </c>
      <c r="BI63" s="55" t="str">
        <f t="shared" si="17"/>
        <v/>
      </c>
      <c r="BJ63" s="51" t="str">
        <f t="shared" si="18"/>
        <v/>
      </c>
      <c r="BK63" s="51" t="str">
        <f t="shared" si="19"/>
        <v/>
      </c>
      <c r="BL63" s="51" t="str">
        <f t="shared" si="20"/>
        <v/>
      </c>
      <c r="BM63" s="51" t="str">
        <f t="shared" si="21"/>
        <v/>
      </c>
      <c r="BN63" s="51" t="str">
        <f t="shared" si="22"/>
        <v/>
      </c>
      <c r="BO63" s="51" t="str">
        <f t="shared" si="23"/>
        <v/>
      </c>
      <c r="BP63" s="51" t="str">
        <f t="shared" si="24"/>
        <v/>
      </c>
      <c r="BQ63" s="51" t="str">
        <f t="shared" si="25"/>
        <v/>
      </c>
    </row>
    <row r="64" spans="1:69" x14ac:dyDescent="0.25">
      <c r="A64" s="446"/>
      <c r="B64" s="447"/>
      <c r="C64" s="448"/>
      <c r="D64" s="448"/>
      <c r="E64" s="1"/>
      <c r="F64" s="1"/>
      <c r="G64" s="447"/>
      <c r="H64" s="449"/>
      <c r="I64" s="449"/>
      <c r="J64" s="448"/>
      <c r="K64" s="448"/>
      <c r="L64" s="1"/>
      <c r="M64" s="1"/>
      <c r="N64" s="447"/>
      <c r="O64" s="449"/>
      <c r="P64" s="449"/>
      <c r="Q64" s="448"/>
      <c r="R64" s="448"/>
      <c r="S64" s="1"/>
      <c r="T64" s="1"/>
      <c r="U64" s="447"/>
      <c r="V64" s="449"/>
      <c r="W64" s="516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50" t="str">
        <f t="shared" si="8"/>
        <v/>
      </c>
      <c r="AX64" s="51" t="str">
        <f>IF(F64="","",VLOOKUP(F64,'MNB árfolyam'!A:B,2,0))</f>
        <v/>
      </c>
      <c r="AY64" s="52" t="str">
        <f t="shared" si="9"/>
        <v/>
      </c>
      <c r="AZ64" s="53" t="str">
        <f t="shared" si="10"/>
        <v/>
      </c>
      <c r="BA64" s="54" t="str">
        <f t="shared" si="11"/>
        <v/>
      </c>
      <c r="BB64" s="51" t="str">
        <f>IF(M64="","",VLOOKUP(M64,'MNB árfolyam'!A:B,2,0))</f>
        <v/>
      </c>
      <c r="BC64" s="51" t="str">
        <f t="shared" si="12"/>
        <v/>
      </c>
      <c r="BD64" s="55" t="str">
        <f t="shared" si="13"/>
        <v/>
      </c>
      <c r="BE64" s="54" t="str">
        <f t="shared" si="14"/>
        <v/>
      </c>
      <c r="BF64" s="55" t="str">
        <f>IF(T64="","",VLOOKUP(T64,'MNB árfolyam'!A:B,2,0))</f>
        <v/>
      </c>
      <c r="BG64" s="55" t="str">
        <f t="shared" si="15"/>
        <v/>
      </c>
      <c r="BH64" s="55" t="str">
        <f t="shared" si="16"/>
        <v/>
      </c>
      <c r="BI64" s="55" t="str">
        <f t="shared" si="17"/>
        <v/>
      </c>
      <c r="BJ64" s="51" t="str">
        <f t="shared" si="18"/>
        <v/>
      </c>
      <c r="BK64" s="51" t="str">
        <f t="shared" si="19"/>
        <v/>
      </c>
      <c r="BL64" s="51" t="str">
        <f t="shared" si="20"/>
        <v/>
      </c>
      <c r="BM64" s="51" t="str">
        <f t="shared" si="21"/>
        <v/>
      </c>
      <c r="BN64" s="51" t="str">
        <f t="shared" si="22"/>
        <v/>
      </c>
      <c r="BO64" s="51" t="str">
        <f t="shared" si="23"/>
        <v/>
      </c>
      <c r="BP64" s="51" t="str">
        <f t="shared" si="24"/>
        <v/>
      </c>
      <c r="BQ64" s="51" t="str">
        <f t="shared" si="25"/>
        <v/>
      </c>
    </row>
    <row r="65" spans="1:69" x14ac:dyDescent="0.25">
      <c r="A65" s="446"/>
      <c r="B65" s="447"/>
      <c r="C65" s="448"/>
      <c r="D65" s="448"/>
      <c r="E65" s="1"/>
      <c r="F65" s="1"/>
      <c r="G65" s="447"/>
      <c r="H65" s="449"/>
      <c r="I65" s="449"/>
      <c r="J65" s="448"/>
      <c r="K65" s="448"/>
      <c r="L65" s="1"/>
      <c r="M65" s="1"/>
      <c r="N65" s="447"/>
      <c r="O65" s="449"/>
      <c r="P65" s="449"/>
      <c r="Q65" s="448"/>
      <c r="R65" s="448"/>
      <c r="S65" s="1"/>
      <c r="T65" s="1"/>
      <c r="U65" s="447"/>
      <c r="V65" s="449"/>
      <c r="W65" s="516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50" t="str">
        <f t="shared" si="8"/>
        <v/>
      </c>
      <c r="AX65" s="51" t="str">
        <f>IF(F65="","",VLOOKUP(F65,'MNB árfolyam'!A:B,2,0))</f>
        <v/>
      </c>
      <c r="AY65" s="52" t="str">
        <f t="shared" si="9"/>
        <v/>
      </c>
      <c r="AZ65" s="53" t="str">
        <f t="shared" si="10"/>
        <v/>
      </c>
      <c r="BA65" s="54" t="str">
        <f t="shared" si="11"/>
        <v/>
      </c>
      <c r="BB65" s="51" t="str">
        <f>IF(M65="","",VLOOKUP(M65,'MNB árfolyam'!A:B,2,0))</f>
        <v/>
      </c>
      <c r="BC65" s="51" t="str">
        <f t="shared" si="12"/>
        <v/>
      </c>
      <c r="BD65" s="55" t="str">
        <f t="shared" si="13"/>
        <v/>
      </c>
      <c r="BE65" s="54" t="str">
        <f t="shared" si="14"/>
        <v/>
      </c>
      <c r="BF65" s="55" t="str">
        <f>IF(T65="","",VLOOKUP(T65,'MNB árfolyam'!A:B,2,0))</f>
        <v/>
      </c>
      <c r="BG65" s="55" t="str">
        <f t="shared" si="15"/>
        <v/>
      </c>
      <c r="BH65" s="55" t="str">
        <f t="shared" si="16"/>
        <v/>
      </c>
      <c r="BI65" s="55" t="str">
        <f t="shared" si="17"/>
        <v/>
      </c>
      <c r="BJ65" s="51" t="str">
        <f t="shared" si="18"/>
        <v/>
      </c>
      <c r="BK65" s="51" t="str">
        <f t="shared" si="19"/>
        <v/>
      </c>
      <c r="BL65" s="51" t="str">
        <f t="shared" si="20"/>
        <v/>
      </c>
      <c r="BM65" s="51" t="str">
        <f t="shared" si="21"/>
        <v/>
      </c>
      <c r="BN65" s="51" t="str">
        <f t="shared" si="22"/>
        <v/>
      </c>
      <c r="BO65" s="51" t="str">
        <f t="shared" si="23"/>
        <v/>
      </c>
      <c r="BP65" s="51" t="str">
        <f t="shared" si="24"/>
        <v/>
      </c>
      <c r="BQ65" s="51" t="str">
        <f t="shared" si="25"/>
        <v/>
      </c>
    </row>
    <row r="66" spans="1:69" x14ac:dyDescent="0.25">
      <c r="A66" s="446"/>
      <c r="B66" s="447"/>
      <c r="C66" s="448"/>
      <c r="D66" s="448"/>
      <c r="E66" s="1"/>
      <c r="F66" s="1"/>
      <c r="G66" s="447"/>
      <c r="H66" s="449"/>
      <c r="I66" s="449"/>
      <c r="J66" s="448"/>
      <c r="K66" s="448"/>
      <c r="L66" s="1"/>
      <c r="M66" s="1"/>
      <c r="N66" s="447"/>
      <c r="O66" s="449"/>
      <c r="P66" s="449"/>
      <c r="Q66" s="448"/>
      <c r="R66" s="448"/>
      <c r="S66" s="1"/>
      <c r="T66" s="1"/>
      <c r="U66" s="447"/>
      <c r="V66" s="449"/>
      <c r="W66" s="516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50" t="str">
        <f t="shared" si="8"/>
        <v/>
      </c>
      <c r="AX66" s="51" t="str">
        <f>IF(F66="","",VLOOKUP(F66,'MNB árfolyam'!A:B,2,0))</f>
        <v/>
      </c>
      <c r="AY66" s="52" t="str">
        <f t="shared" si="9"/>
        <v/>
      </c>
      <c r="AZ66" s="53" t="str">
        <f t="shared" si="10"/>
        <v/>
      </c>
      <c r="BA66" s="54" t="str">
        <f t="shared" si="11"/>
        <v/>
      </c>
      <c r="BB66" s="51" t="str">
        <f>IF(M66="","",VLOOKUP(M66,'MNB árfolyam'!A:B,2,0))</f>
        <v/>
      </c>
      <c r="BC66" s="51" t="str">
        <f t="shared" si="12"/>
        <v/>
      </c>
      <c r="BD66" s="55" t="str">
        <f t="shared" si="13"/>
        <v/>
      </c>
      <c r="BE66" s="54" t="str">
        <f t="shared" si="14"/>
        <v/>
      </c>
      <c r="BF66" s="55" t="str">
        <f>IF(T66="","",VLOOKUP(T66,'MNB árfolyam'!A:B,2,0))</f>
        <v/>
      </c>
      <c r="BG66" s="55" t="str">
        <f t="shared" si="15"/>
        <v/>
      </c>
      <c r="BH66" s="55" t="str">
        <f t="shared" si="16"/>
        <v/>
      </c>
      <c r="BI66" s="55" t="str">
        <f t="shared" si="17"/>
        <v/>
      </c>
      <c r="BJ66" s="51" t="str">
        <f t="shared" si="18"/>
        <v/>
      </c>
      <c r="BK66" s="51" t="str">
        <f t="shared" si="19"/>
        <v/>
      </c>
      <c r="BL66" s="51" t="str">
        <f t="shared" si="20"/>
        <v/>
      </c>
      <c r="BM66" s="51" t="str">
        <f t="shared" si="21"/>
        <v/>
      </c>
      <c r="BN66" s="51" t="str">
        <f t="shared" si="22"/>
        <v/>
      </c>
      <c r="BO66" s="51" t="str">
        <f t="shared" si="23"/>
        <v/>
      </c>
      <c r="BP66" s="51" t="str">
        <f t="shared" si="24"/>
        <v/>
      </c>
      <c r="BQ66" s="51" t="str">
        <f t="shared" si="25"/>
        <v/>
      </c>
    </row>
    <row r="67" spans="1:69" x14ac:dyDescent="0.25">
      <c r="A67" s="446"/>
      <c r="B67" s="447"/>
      <c r="C67" s="448"/>
      <c r="D67" s="448"/>
      <c r="E67" s="1"/>
      <c r="F67" s="1"/>
      <c r="G67" s="447"/>
      <c r="H67" s="449"/>
      <c r="I67" s="449"/>
      <c r="J67" s="448"/>
      <c r="K67" s="448"/>
      <c r="L67" s="1"/>
      <c r="M67" s="1"/>
      <c r="N67" s="447"/>
      <c r="O67" s="449"/>
      <c r="P67" s="449"/>
      <c r="Q67" s="448"/>
      <c r="R67" s="448"/>
      <c r="S67" s="1"/>
      <c r="T67" s="1"/>
      <c r="U67" s="447"/>
      <c r="V67" s="449"/>
      <c r="W67" s="516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50" t="str">
        <f t="shared" si="8"/>
        <v/>
      </c>
      <c r="AX67" s="51" t="str">
        <f>IF(F67="","",VLOOKUP(F67,'MNB árfolyam'!A:B,2,0))</f>
        <v/>
      </c>
      <c r="AY67" s="52" t="str">
        <f t="shared" si="9"/>
        <v/>
      </c>
      <c r="AZ67" s="53" t="str">
        <f t="shared" si="10"/>
        <v/>
      </c>
      <c r="BA67" s="54" t="str">
        <f t="shared" si="11"/>
        <v/>
      </c>
      <c r="BB67" s="51" t="str">
        <f>IF(M67="","",VLOOKUP(M67,'MNB árfolyam'!A:B,2,0))</f>
        <v/>
      </c>
      <c r="BC67" s="51" t="str">
        <f t="shared" si="12"/>
        <v/>
      </c>
      <c r="BD67" s="55" t="str">
        <f t="shared" si="13"/>
        <v/>
      </c>
      <c r="BE67" s="54" t="str">
        <f t="shared" si="14"/>
        <v/>
      </c>
      <c r="BF67" s="55" t="str">
        <f>IF(T67="","",VLOOKUP(T67,'MNB árfolyam'!A:B,2,0))</f>
        <v/>
      </c>
      <c r="BG67" s="55" t="str">
        <f t="shared" si="15"/>
        <v/>
      </c>
      <c r="BH67" s="55" t="str">
        <f t="shared" si="16"/>
        <v/>
      </c>
      <c r="BI67" s="55" t="str">
        <f t="shared" si="17"/>
        <v/>
      </c>
      <c r="BJ67" s="51" t="str">
        <f t="shared" si="18"/>
        <v/>
      </c>
      <c r="BK67" s="51" t="str">
        <f t="shared" si="19"/>
        <v/>
      </c>
      <c r="BL67" s="51" t="str">
        <f t="shared" si="20"/>
        <v/>
      </c>
      <c r="BM67" s="51" t="str">
        <f t="shared" si="21"/>
        <v/>
      </c>
      <c r="BN67" s="51" t="str">
        <f t="shared" si="22"/>
        <v/>
      </c>
      <c r="BO67" s="51" t="str">
        <f t="shared" si="23"/>
        <v/>
      </c>
      <c r="BP67" s="51" t="str">
        <f t="shared" si="24"/>
        <v/>
      </c>
      <c r="BQ67" s="51" t="str">
        <f t="shared" si="25"/>
        <v/>
      </c>
    </row>
    <row r="68" spans="1:69" x14ac:dyDescent="0.25">
      <c r="A68" s="446"/>
      <c r="B68" s="447"/>
      <c r="C68" s="448"/>
      <c r="D68" s="448"/>
      <c r="E68" s="1"/>
      <c r="F68" s="1"/>
      <c r="G68" s="447"/>
      <c r="H68" s="449"/>
      <c r="I68" s="449"/>
      <c r="J68" s="448"/>
      <c r="K68" s="448"/>
      <c r="L68" s="1"/>
      <c r="M68" s="1"/>
      <c r="N68" s="447"/>
      <c r="O68" s="449"/>
      <c r="P68" s="449"/>
      <c r="Q68" s="448"/>
      <c r="R68" s="448"/>
      <c r="S68" s="1"/>
      <c r="T68" s="1"/>
      <c r="U68" s="447"/>
      <c r="V68" s="449"/>
      <c r="W68" s="516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50" t="str">
        <f t="shared" si="8"/>
        <v/>
      </c>
      <c r="AX68" s="51" t="str">
        <f>IF(F68="","",VLOOKUP(F68,'MNB árfolyam'!A:B,2,0))</f>
        <v/>
      </c>
      <c r="AY68" s="52" t="str">
        <f t="shared" si="9"/>
        <v/>
      </c>
      <c r="AZ68" s="53" t="str">
        <f t="shared" si="10"/>
        <v/>
      </c>
      <c r="BA68" s="54" t="str">
        <f t="shared" si="11"/>
        <v/>
      </c>
      <c r="BB68" s="51" t="str">
        <f>IF(M68="","",VLOOKUP(M68,'MNB árfolyam'!A:B,2,0))</f>
        <v/>
      </c>
      <c r="BC68" s="51" t="str">
        <f t="shared" si="12"/>
        <v/>
      </c>
      <c r="BD68" s="55" t="str">
        <f t="shared" si="13"/>
        <v/>
      </c>
      <c r="BE68" s="54" t="str">
        <f t="shared" si="14"/>
        <v/>
      </c>
      <c r="BF68" s="55" t="str">
        <f>IF(T68="","",VLOOKUP(T68,'MNB árfolyam'!A:B,2,0))</f>
        <v/>
      </c>
      <c r="BG68" s="55" t="str">
        <f t="shared" si="15"/>
        <v/>
      </c>
      <c r="BH68" s="55" t="str">
        <f t="shared" si="16"/>
        <v/>
      </c>
      <c r="BI68" s="55" t="str">
        <f t="shared" si="17"/>
        <v/>
      </c>
      <c r="BJ68" s="51" t="str">
        <f t="shared" si="18"/>
        <v/>
      </c>
      <c r="BK68" s="51" t="str">
        <f t="shared" si="19"/>
        <v/>
      </c>
      <c r="BL68" s="51" t="str">
        <f t="shared" si="20"/>
        <v/>
      </c>
      <c r="BM68" s="51" t="str">
        <f t="shared" si="21"/>
        <v/>
      </c>
      <c r="BN68" s="51" t="str">
        <f t="shared" si="22"/>
        <v/>
      </c>
      <c r="BO68" s="51" t="str">
        <f t="shared" si="23"/>
        <v/>
      </c>
      <c r="BP68" s="51" t="str">
        <f t="shared" si="24"/>
        <v/>
      </c>
      <c r="BQ68" s="51" t="str">
        <f t="shared" si="25"/>
        <v/>
      </c>
    </row>
    <row r="69" spans="1:69" x14ac:dyDescent="0.25">
      <c r="A69" s="446"/>
      <c r="B69" s="447"/>
      <c r="C69" s="448"/>
      <c r="D69" s="448"/>
      <c r="E69" s="1"/>
      <c r="F69" s="1"/>
      <c r="G69" s="447"/>
      <c r="H69" s="449"/>
      <c r="I69" s="449"/>
      <c r="J69" s="448"/>
      <c r="K69" s="448"/>
      <c r="L69" s="1"/>
      <c r="M69" s="1"/>
      <c r="N69" s="447"/>
      <c r="O69" s="449"/>
      <c r="P69" s="449"/>
      <c r="Q69" s="448"/>
      <c r="R69" s="448"/>
      <c r="S69" s="1"/>
      <c r="T69" s="1"/>
      <c r="U69" s="447"/>
      <c r="V69" s="449"/>
      <c r="W69" s="516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50" t="str">
        <f t="shared" si="8"/>
        <v/>
      </c>
      <c r="AX69" s="51" t="str">
        <f>IF(F69="","",VLOOKUP(F69,'MNB árfolyam'!A:B,2,0))</f>
        <v/>
      </c>
      <c r="AY69" s="52" t="str">
        <f t="shared" si="9"/>
        <v/>
      </c>
      <c r="AZ69" s="53" t="str">
        <f t="shared" si="10"/>
        <v/>
      </c>
      <c r="BA69" s="54" t="str">
        <f t="shared" si="11"/>
        <v/>
      </c>
      <c r="BB69" s="51" t="str">
        <f>IF(M69="","",VLOOKUP(M69,'MNB árfolyam'!A:B,2,0))</f>
        <v/>
      </c>
      <c r="BC69" s="51" t="str">
        <f t="shared" si="12"/>
        <v/>
      </c>
      <c r="BD69" s="55" t="str">
        <f t="shared" si="13"/>
        <v/>
      </c>
      <c r="BE69" s="54" t="str">
        <f t="shared" si="14"/>
        <v/>
      </c>
      <c r="BF69" s="55" t="str">
        <f>IF(T69="","",VLOOKUP(T69,'MNB árfolyam'!A:B,2,0))</f>
        <v/>
      </c>
      <c r="BG69" s="55" t="str">
        <f t="shared" si="15"/>
        <v/>
      </c>
      <c r="BH69" s="55" t="str">
        <f t="shared" si="16"/>
        <v/>
      </c>
      <c r="BI69" s="55" t="str">
        <f t="shared" si="17"/>
        <v/>
      </c>
      <c r="BJ69" s="51" t="str">
        <f t="shared" si="18"/>
        <v/>
      </c>
      <c r="BK69" s="51" t="str">
        <f t="shared" si="19"/>
        <v/>
      </c>
      <c r="BL69" s="51" t="str">
        <f t="shared" si="20"/>
        <v/>
      </c>
      <c r="BM69" s="51" t="str">
        <f t="shared" si="21"/>
        <v/>
      </c>
      <c r="BN69" s="51" t="str">
        <f t="shared" si="22"/>
        <v/>
      </c>
      <c r="BO69" s="51" t="str">
        <f t="shared" si="23"/>
        <v/>
      </c>
      <c r="BP69" s="51" t="str">
        <f t="shared" si="24"/>
        <v/>
      </c>
      <c r="BQ69" s="51" t="str">
        <f t="shared" si="25"/>
        <v/>
      </c>
    </row>
    <row r="70" spans="1:69" x14ac:dyDescent="0.25">
      <c r="A70" s="446"/>
      <c r="B70" s="447"/>
      <c r="C70" s="448"/>
      <c r="D70" s="448"/>
      <c r="E70" s="1"/>
      <c r="F70" s="1"/>
      <c r="G70" s="447"/>
      <c r="H70" s="449"/>
      <c r="I70" s="449"/>
      <c r="J70" s="448"/>
      <c r="K70" s="448"/>
      <c r="L70" s="1"/>
      <c r="M70" s="1"/>
      <c r="N70" s="447"/>
      <c r="O70" s="449"/>
      <c r="P70" s="449"/>
      <c r="Q70" s="448"/>
      <c r="R70" s="448"/>
      <c r="S70" s="1"/>
      <c r="T70" s="1"/>
      <c r="U70" s="447"/>
      <c r="V70" s="449"/>
      <c r="W70" s="516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50" t="str">
        <f t="shared" si="8"/>
        <v/>
      </c>
      <c r="AX70" s="51" t="str">
        <f>IF(F70="","",VLOOKUP(F70,'MNB árfolyam'!A:B,2,0))</f>
        <v/>
      </c>
      <c r="AY70" s="52" t="str">
        <f t="shared" si="9"/>
        <v/>
      </c>
      <c r="AZ70" s="53" t="str">
        <f t="shared" si="10"/>
        <v/>
      </c>
      <c r="BA70" s="54" t="str">
        <f t="shared" si="11"/>
        <v/>
      </c>
      <c r="BB70" s="51" t="str">
        <f>IF(M70="","",VLOOKUP(M70,'MNB árfolyam'!A:B,2,0))</f>
        <v/>
      </c>
      <c r="BC70" s="51" t="str">
        <f t="shared" si="12"/>
        <v/>
      </c>
      <c r="BD70" s="55" t="str">
        <f t="shared" si="13"/>
        <v/>
      </c>
      <c r="BE70" s="54" t="str">
        <f t="shared" si="14"/>
        <v/>
      </c>
      <c r="BF70" s="55" t="str">
        <f>IF(T70="","",VLOOKUP(T70,'MNB árfolyam'!A:B,2,0))</f>
        <v/>
      </c>
      <c r="BG70" s="55" t="str">
        <f t="shared" si="15"/>
        <v/>
      </c>
      <c r="BH70" s="55" t="str">
        <f t="shared" si="16"/>
        <v/>
      </c>
      <c r="BI70" s="55" t="str">
        <f t="shared" si="17"/>
        <v/>
      </c>
      <c r="BJ70" s="51" t="str">
        <f t="shared" si="18"/>
        <v/>
      </c>
      <c r="BK70" s="51" t="str">
        <f t="shared" si="19"/>
        <v/>
      </c>
      <c r="BL70" s="51" t="str">
        <f t="shared" si="20"/>
        <v/>
      </c>
      <c r="BM70" s="51" t="str">
        <f t="shared" si="21"/>
        <v/>
      </c>
      <c r="BN70" s="51" t="str">
        <f t="shared" si="22"/>
        <v/>
      </c>
      <c r="BO70" s="51" t="str">
        <f t="shared" si="23"/>
        <v/>
      </c>
      <c r="BP70" s="51" t="str">
        <f t="shared" si="24"/>
        <v/>
      </c>
      <c r="BQ70" s="51" t="str">
        <f t="shared" si="25"/>
        <v/>
      </c>
    </row>
    <row r="71" spans="1:69" x14ac:dyDescent="0.25">
      <c r="A71" s="446"/>
      <c r="B71" s="447"/>
      <c r="C71" s="448"/>
      <c r="D71" s="448"/>
      <c r="E71" s="1"/>
      <c r="F71" s="1"/>
      <c r="G71" s="447"/>
      <c r="H71" s="449"/>
      <c r="I71" s="449"/>
      <c r="J71" s="448"/>
      <c r="K71" s="448"/>
      <c r="L71" s="1"/>
      <c r="M71" s="1"/>
      <c r="N71" s="447"/>
      <c r="O71" s="449"/>
      <c r="P71" s="449"/>
      <c r="Q71" s="448"/>
      <c r="R71" s="448"/>
      <c r="S71" s="1"/>
      <c r="T71" s="1"/>
      <c r="U71" s="447"/>
      <c r="V71" s="449"/>
      <c r="W71" s="516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50" t="str">
        <f t="shared" si="8"/>
        <v/>
      </c>
      <c r="AX71" s="51" t="str">
        <f>IF(F71="","",VLOOKUP(F71,'MNB árfolyam'!A:B,2,0))</f>
        <v/>
      </c>
      <c r="AY71" s="52" t="str">
        <f t="shared" si="9"/>
        <v/>
      </c>
      <c r="AZ71" s="53" t="str">
        <f t="shared" si="10"/>
        <v/>
      </c>
      <c r="BA71" s="54" t="str">
        <f t="shared" si="11"/>
        <v/>
      </c>
      <c r="BB71" s="51" t="str">
        <f>IF(M71="","",VLOOKUP(M71,'MNB árfolyam'!A:B,2,0))</f>
        <v/>
      </c>
      <c r="BC71" s="51" t="str">
        <f t="shared" si="12"/>
        <v/>
      </c>
      <c r="BD71" s="55" t="str">
        <f t="shared" si="13"/>
        <v/>
      </c>
      <c r="BE71" s="54" t="str">
        <f t="shared" si="14"/>
        <v/>
      </c>
      <c r="BF71" s="55" t="str">
        <f>IF(T71="","",VLOOKUP(T71,'MNB árfolyam'!A:B,2,0))</f>
        <v/>
      </c>
      <c r="BG71" s="55" t="str">
        <f t="shared" si="15"/>
        <v/>
      </c>
      <c r="BH71" s="55" t="str">
        <f t="shared" si="16"/>
        <v/>
      </c>
      <c r="BI71" s="55" t="str">
        <f t="shared" si="17"/>
        <v/>
      </c>
      <c r="BJ71" s="51" t="str">
        <f t="shared" si="18"/>
        <v/>
      </c>
      <c r="BK71" s="51" t="str">
        <f t="shared" si="19"/>
        <v/>
      </c>
      <c r="BL71" s="51" t="str">
        <f t="shared" si="20"/>
        <v/>
      </c>
      <c r="BM71" s="51" t="str">
        <f t="shared" si="21"/>
        <v/>
      </c>
      <c r="BN71" s="51" t="str">
        <f t="shared" si="22"/>
        <v/>
      </c>
      <c r="BO71" s="51" t="str">
        <f t="shared" si="23"/>
        <v/>
      </c>
      <c r="BP71" s="51" t="str">
        <f t="shared" si="24"/>
        <v/>
      </c>
      <c r="BQ71" s="51" t="str">
        <f t="shared" si="25"/>
        <v/>
      </c>
    </row>
    <row r="72" spans="1:69" x14ac:dyDescent="0.25">
      <c r="A72" s="446"/>
      <c r="B72" s="447"/>
      <c r="C72" s="448"/>
      <c r="D72" s="448"/>
      <c r="E72" s="1"/>
      <c r="F72" s="1"/>
      <c r="G72" s="447"/>
      <c r="H72" s="449"/>
      <c r="I72" s="449"/>
      <c r="J72" s="448"/>
      <c r="K72" s="448"/>
      <c r="L72" s="1"/>
      <c r="M72" s="1"/>
      <c r="N72" s="447"/>
      <c r="O72" s="449"/>
      <c r="P72" s="449"/>
      <c r="Q72" s="448"/>
      <c r="R72" s="448"/>
      <c r="S72" s="1"/>
      <c r="T72" s="1"/>
      <c r="U72" s="447"/>
      <c r="V72" s="449"/>
      <c r="W72" s="516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50" t="str">
        <f t="shared" si="8"/>
        <v/>
      </c>
      <c r="AX72" s="51" t="str">
        <f>IF(F72="","",VLOOKUP(F72,'MNB árfolyam'!A:B,2,0))</f>
        <v/>
      </c>
      <c r="AY72" s="52" t="str">
        <f t="shared" si="9"/>
        <v/>
      </c>
      <c r="AZ72" s="53" t="str">
        <f t="shared" si="10"/>
        <v/>
      </c>
      <c r="BA72" s="54" t="str">
        <f t="shared" si="11"/>
        <v/>
      </c>
      <c r="BB72" s="51" t="str">
        <f>IF(M72="","",VLOOKUP(M72,'MNB árfolyam'!A:B,2,0))</f>
        <v/>
      </c>
      <c r="BC72" s="51" t="str">
        <f t="shared" si="12"/>
        <v/>
      </c>
      <c r="BD72" s="55" t="str">
        <f t="shared" si="13"/>
        <v/>
      </c>
      <c r="BE72" s="54" t="str">
        <f t="shared" si="14"/>
        <v/>
      </c>
      <c r="BF72" s="55" t="str">
        <f>IF(T72="","",VLOOKUP(T72,'MNB árfolyam'!A:B,2,0))</f>
        <v/>
      </c>
      <c r="BG72" s="55" t="str">
        <f t="shared" si="15"/>
        <v/>
      </c>
      <c r="BH72" s="55" t="str">
        <f t="shared" si="16"/>
        <v/>
      </c>
      <c r="BI72" s="55" t="str">
        <f t="shared" si="17"/>
        <v/>
      </c>
      <c r="BJ72" s="51" t="str">
        <f t="shared" si="18"/>
        <v/>
      </c>
      <c r="BK72" s="51" t="str">
        <f t="shared" si="19"/>
        <v/>
      </c>
      <c r="BL72" s="51" t="str">
        <f t="shared" si="20"/>
        <v/>
      </c>
      <c r="BM72" s="51" t="str">
        <f t="shared" si="21"/>
        <v/>
      </c>
      <c r="BN72" s="51" t="str">
        <f t="shared" si="22"/>
        <v/>
      </c>
      <c r="BO72" s="51" t="str">
        <f t="shared" si="23"/>
        <v/>
      </c>
      <c r="BP72" s="51" t="str">
        <f t="shared" si="24"/>
        <v/>
      </c>
      <c r="BQ72" s="51" t="str">
        <f t="shared" si="25"/>
        <v/>
      </c>
    </row>
    <row r="73" spans="1:69" x14ac:dyDescent="0.25">
      <c r="A73" s="446"/>
      <c r="B73" s="447"/>
      <c r="C73" s="448"/>
      <c r="D73" s="448"/>
      <c r="E73" s="1"/>
      <c r="F73" s="1"/>
      <c r="G73" s="447"/>
      <c r="H73" s="449"/>
      <c r="I73" s="449"/>
      <c r="J73" s="448"/>
      <c r="K73" s="448"/>
      <c r="L73" s="1"/>
      <c r="M73" s="1"/>
      <c r="N73" s="447"/>
      <c r="O73" s="449"/>
      <c r="P73" s="449"/>
      <c r="Q73" s="448"/>
      <c r="R73" s="448"/>
      <c r="S73" s="1"/>
      <c r="T73" s="1"/>
      <c r="U73" s="447"/>
      <c r="V73" s="449"/>
      <c r="W73" s="516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50" t="str">
        <f t="shared" si="8"/>
        <v/>
      </c>
      <c r="AX73" s="51" t="str">
        <f>IF(F73="","",VLOOKUP(F73,'MNB árfolyam'!A:B,2,0))</f>
        <v/>
      </c>
      <c r="AY73" s="52" t="str">
        <f t="shared" si="9"/>
        <v/>
      </c>
      <c r="AZ73" s="53" t="str">
        <f t="shared" si="10"/>
        <v/>
      </c>
      <c r="BA73" s="54" t="str">
        <f t="shared" si="11"/>
        <v/>
      </c>
      <c r="BB73" s="51" t="str">
        <f>IF(M73="","",VLOOKUP(M73,'MNB árfolyam'!A:B,2,0))</f>
        <v/>
      </c>
      <c r="BC73" s="51" t="str">
        <f t="shared" si="12"/>
        <v/>
      </c>
      <c r="BD73" s="55" t="str">
        <f t="shared" si="13"/>
        <v/>
      </c>
      <c r="BE73" s="54" t="str">
        <f t="shared" si="14"/>
        <v/>
      </c>
      <c r="BF73" s="55" t="str">
        <f>IF(T73="","",VLOOKUP(T73,'MNB árfolyam'!A:B,2,0))</f>
        <v/>
      </c>
      <c r="BG73" s="55" t="str">
        <f t="shared" si="15"/>
        <v/>
      </c>
      <c r="BH73" s="55" t="str">
        <f t="shared" si="16"/>
        <v/>
      </c>
      <c r="BI73" s="55" t="str">
        <f t="shared" si="17"/>
        <v/>
      </c>
      <c r="BJ73" s="51" t="str">
        <f t="shared" si="18"/>
        <v/>
      </c>
      <c r="BK73" s="51" t="str">
        <f t="shared" si="19"/>
        <v/>
      </c>
      <c r="BL73" s="51" t="str">
        <f t="shared" si="20"/>
        <v/>
      </c>
      <c r="BM73" s="51" t="str">
        <f t="shared" si="21"/>
        <v/>
      </c>
      <c r="BN73" s="51" t="str">
        <f t="shared" si="22"/>
        <v/>
      </c>
      <c r="BO73" s="51" t="str">
        <f t="shared" si="23"/>
        <v/>
      </c>
      <c r="BP73" s="51" t="str">
        <f t="shared" si="24"/>
        <v/>
      </c>
      <c r="BQ73" s="51" t="str">
        <f t="shared" si="25"/>
        <v/>
      </c>
    </row>
    <row r="74" spans="1:69" x14ac:dyDescent="0.25">
      <c r="A74" s="446"/>
      <c r="B74" s="447"/>
      <c r="C74" s="448"/>
      <c r="D74" s="448"/>
      <c r="E74" s="1"/>
      <c r="F74" s="1"/>
      <c r="G74" s="447"/>
      <c r="H74" s="449"/>
      <c r="I74" s="449"/>
      <c r="J74" s="448"/>
      <c r="K74" s="448"/>
      <c r="L74" s="1"/>
      <c r="M74" s="1"/>
      <c r="N74" s="447"/>
      <c r="O74" s="449"/>
      <c r="P74" s="449"/>
      <c r="Q74" s="448"/>
      <c r="R74" s="448"/>
      <c r="S74" s="1"/>
      <c r="T74" s="1"/>
      <c r="U74" s="447"/>
      <c r="V74" s="449"/>
      <c r="W74" s="516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50" t="str">
        <f t="shared" si="8"/>
        <v/>
      </c>
      <c r="AX74" s="51" t="str">
        <f>IF(F74="","",VLOOKUP(F74,'MNB árfolyam'!A:B,2,0))</f>
        <v/>
      </c>
      <c r="AY74" s="52" t="str">
        <f t="shared" si="9"/>
        <v/>
      </c>
      <c r="AZ74" s="53" t="str">
        <f t="shared" si="10"/>
        <v/>
      </c>
      <c r="BA74" s="54" t="str">
        <f t="shared" si="11"/>
        <v/>
      </c>
      <c r="BB74" s="51" t="str">
        <f>IF(M74="","",VLOOKUP(M74,'MNB árfolyam'!A:B,2,0))</f>
        <v/>
      </c>
      <c r="BC74" s="51" t="str">
        <f t="shared" si="12"/>
        <v/>
      </c>
      <c r="BD74" s="55" t="str">
        <f t="shared" si="13"/>
        <v/>
      </c>
      <c r="BE74" s="54" t="str">
        <f t="shared" si="14"/>
        <v/>
      </c>
      <c r="BF74" s="55" t="str">
        <f>IF(T74="","",VLOOKUP(T74,'MNB árfolyam'!A:B,2,0))</f>
        <v/>
      </c>
      <c r="BG74" s="55" t="str">
        <f t="shared" si="15"/>
        <v/>
      </c>
      <c r="BH74" s="55" t="str">
        <f t="shared" si="16"/>
        <v/>
      </c>
      <c r="BI74" s="55" t="str">
        <f t="shared" si="17"/>
        <v/>
      </c>
      <c r="BJ74" s="51" t="str">
        <f t="shared" si="18"/>
        <v/>
      </c>
      <c r="BK74" s="51" t="str">
        <f t="shared" si="19"/>
        <v/>
      </c>
      <c r="BL74" s="51" t="str">
        <f t="shared" si="20"/>
        <v/>
      </c>
      <c r="BM74" s="51" t="str">
        <f t="shared" si="21"/>
        <v/>
      </c>
      <c r="BN74" s="51" t="str">
        <f t="shared" si="22"/>
        <v/>
      </c>
      <c r="BO74" s="51" t="str">
        <f t="shared" si="23"/>
        <v/>
      </c>
      <c r="BP74" s="51" t="str">
        <f t="shared" si="24"/>
        <v/>
      </c>
      <c r="BQ74" s="51" t="str">
        <f t="shared" si="25"/>
        <v/>
      </c>
    </row>
    <row r="75" spans="1:69" x14ac:dyDescent="0.25">
      <c r="A75" s="446"/>
      <c r="B75" s="447"/>
      <c r="C75" s="448"/>
      <c r="D75" s="448"/>
      <c r="E75" s="1"/>
      <c r="F75" s="1"/>
      <c r="G75" s="447"/>
      <c r="H75" s="449"/>
      <c r="I75" s="449"/>
      <c r="J75" s="448"/>
      <c r="K75" s="448"/>
      <c r="L75" s="1"/>
      <c r="M75" s="1"/>
      <c r="N75" s="447"/>
      <c r="O75" s="449"/>
      <c r="P75" s="449"/>
      <c r="Q75" s="448"/>
      <c r="R75" s="448"/>
      <c r="S75" s="1"/>
      <c r="T75" s="1"/>
      <c r="U75" s="447"/>
      <c r="V75" s="449"/>
      <c r="W75" s="516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50" t="str">
        <f t="shared" si="8"/>
        <v/>
      </c>
      <c r="AX75" s="51" t="str">
        <f>IF(F75="","",VLOOKUP(F75,'MNB árfolyam'!A:B,2,0))</f>
        <v/>
      </c>
      <c r="AY75" s="52" t="str">
        <f t="shared" si="9"/>
        <v/>
      </c>
      <c r="AZ75" s="53" t="str">
        <f t="shared" si="10"/>
        <v/>
      </c>
      <c r="BA75" s="54" t="str">
        <f t="shared" si="11"/>
        <v/>
      </c>
      <c r="BB75" s="51" t="str">
        <f>IF(M75="","",VLOOKUP(M75,'MNB árfolyam'!A:B,2,0))</f>
        <v/>
      </c>
      <c r="BC75" s="51" t="str">
        <f t="shared" si="12"/>
        <v/>
      </c>
      <c r="BD75" s="55" t="str">
        <f t="shared" si="13"/>
        <v/>
      </c>
      <c r="BE75" s="54" t="str">
        <f t="shared" si="14"/>
        <v/>
      </c>
      <c r="BF75" s="55" t="str">
        <f>IF(T75="","",VLOOKUP(T75,'MNB árfolyam'!A:B,2,0))</f>
        <v/>
      </c>
      <c r="BG75" s="55" t="str">
        <f t="shared" si="15"/>
        <v/>
      </c>
      <c r="BH75" s="55" t="str">
        <f t="shared" si="16"/>
        <v/>
      </c>
      <c r="BI75" s="55" t="str">
        <f t="shared" si="17"/>
        <v/>
      </c>
      <c r="BJ75" s="51" t="str">
        <f t="shared" si="18"/>
        <v/>
      </c>
      <c r="BK75" s="51" t="str">
        <f t="shared" si="19"/>
        <v/>
      </c>
      <c r="BL75" s="51" t="str">
        <f t="shared" si="20"/>
        <v/>
      </c>
      <c r="BM75" s="51" t="str">
        <f t="shared" si="21"/>
        <v/>
      </c>
      <c r="BN75" s="51" t="str">
        <f t="shared" si="22"/>
        <v/>
      </c>
      <c r="BO75" s="51" t="str">
        <f t="shared" si="23"/>
        <v/>
      </c>
      <c r="BP75" s="51" t="str">
        <f t="shared" si="24"/>
        <v/>
      </c>
      <c r="BQ75" s="51" t="str">
        <f t="shared" si="25"/>
        <v/>
      </c>
    </row>
    <row r="76" spans="1:69" x14ac:dyDescent="0.25">
      <c r="A76" s="446"/>
      <c r="B76" s="447"/>
      <c r="C76" s="448"/>
      <c r="D76" s="448"/>
      <c r="E76" s="1"/>
      <c r="F76" s="1"/>
      <c r="G76" s="447"/>
      <c r="H76" s="449"/>
      <c r="I76" s="449"/>
      <c r="J76" s="448"/>
      <c r="K76" s="448"/>
      <c r="L76" s="1"/>
      <c r="M76" s="1"/>
      <c r="N76" s="447"/>
      <c r="O76" s="449"/>
      <c r="P76" s="449"/>
      <c r="Q76" s="448"/>
      <c r="R76" s="448"/>
      <c r="S76" s="1"/>
      <c r="T76" s="1"/>
      <c r="U76" s="447"/>
      <c r="V76" s="449"/>
      <c r="W76" s="516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50" t="str">
        <f t="shared" si="8"/>
        <v/>
      </c>
      <c r="AX76" s="51" t="str">
        <f>IF(F76="","",VLOOKUP(F76,'MNB árfolyam'!A:B,2,0))</f>
        <v/>
      </c>
      <c r="AY76" s="52" t="str">
        <f t="shared" si="9"/>
        <v/>
      </c>
      <c r="AZ76" s="53" t="str">
        <f t="shared" si="10"/>
        <v/>
      </c>
      <c r="BA76" s="54" t="str">
        <f t="shared" si="11"/>
        <v/>
      </c>
      <c r="BB76" s="51" t="str">
        <f>IF(M76="","",VLOOKUP(M76,'MNB árfolyam'!A:B,2,0))</f>
        <v/>
      </c>
      <c r="BC76" s="51" t="str">
        <f t="shared" si="12"/>
        <v/>
      </c>
      <c r="BD76" s="55" t="str">
        <f t="shared" si="13"/>
        <v/>
      </c>
      <c r="BE76" s="54" t="str">
        <f t="shared" si="14"/>
        <v/>
      </c>
      <c r="BF76" s="55" t="str">
        <f>IF(T76="","",VLOOKUP(T76,'MNB árfolyam'!A:B,2,0))</f>
        <v/>
      </c>
      <c r="BG76" s="55" t="str">
        <f t="shared" si="15"/>
        <v/>
      </c>
      <c r="BH76" s="55" t="str">
        <f t="shared" si="16"/>
        <v/>
      </c>
      <c r="BI76" s="55" t="str">
        <f t="shared" si="17"/>
        <v/>
      </c>
      <c r="BJ76" s="51" t="str">
        <f t="shared" si="18"/>
        <v/>
      </c>
      <c r="BK76" s="51" t="str">
        <f t="shared" si="19"/>
        <v/>
      </c>
      <c r="BL76" s="51" t="str">
        <f t="shared" si="20"/>
        <v/>
      </c>
      <c r="BM76" s="51" t="str">
        <f t="shared" si="21"/>
        <v/>
      </c>
      <c r="BN76" s="51" t="str">
        <f t="shared" si="22"/>
        <v/>
      </c>
      <c r="BO76" s="51" t="str">
        <f t="shared" si="23"/>
        <v/>
      </c>
      <c r="BP76" s="51" t="str">
        <f t="shared" si="24"/>
        <v/>
      </c>
      <c r="BQ76" s="51" t="str">
        <f t="shared" si="25"/>
        <v/>
      </c>
    </row>
    <row r="77" spans="1:69" x14ac:dyDescent="0.25">
      <c r="A77" s="446"/>
      <c r="B77" s="447"/>
      <c r="C77" s="448"/>
      <c r="D77" s="448"/>
      <c r="E77" s="1"/>
      <c r="F77" s="1"/>
      <c r="G77" s="447"/>
      <c r="H77" s="449"/>
      <c r="I77" s="449"/>
      <c r="J77" s="448"/>
      <c r="K77" s="448"/>
      <c r="L77" s="1"/>
      <c r="M77" s="1"/>
      <c r="N77" s="447"/>
      <c r="O77" s="449"/>
      <c r="P77" s="449"/>
      <c r="Q77" s="448"/>
      <c r="R77" s="448"/>
      <c r="S77" s="1"/>
      <c r="T77" s="1"/>
      <c r="U77" s="447"/>
      <c r="V77" s="449"/>
      <c r="W77" s="516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50" t="str">
        <f t="shared" si="8"/>
        <v/>
      </c>
      <c r="AX77" s="51" t="str">
        <f>IF(F77="","",VLOOKUP(F77,'MNB árfolyam'!A:B,2,0))</f>
        <v/>
      </c>
      <c r="AY77" s="52" t="str">
        <f t="shared" si="9"/>
        <v/>
      </c>
      <c r="AZ77" s="53" t="str">
        <f t="shared" si="10"/>
        <v/>
      </c>
      <c r="BA77" s="54" t="str">
        <f t="shared" si="11"/>
        <v/>
      </c>
      <c r="BB77" s="51" t="str">
        <f>IF(M77="","",VLOOKUP(M77,'MNB árfolyam'!A:B,2,0))</f>
        <v/>
      </c>
      <c r="BC77" s="51" t="str">
        <f t="shared" si="12"/>
        <v/>
      </c>
      <c r="BD77" s="55" t="str">
        <f t="shared" si="13"/>
        <v/>
      </c>
      <c r="BE77" s="54" t="str">
        <f t="shared" si="14"/>
        <v/>
      </c>
      <c r="BF77" s="55" t="str">
        <f>IF(T77="","",VLOOKUP(T77,'MNB árfolyam'!A:B,2,0))</f>
        <v/>
      </c>
      <c r="BG77" s="55" t="str">
        <f t="shared" si="15"/>
        <v/>
      </c>
      <c r="BH77" s="55" t="str">
        <f t="shared" si="16"/>
        <v/>
      </c>
      <c r="BI77" s="55" t="str">
        <f t="shared" si="17"/>
        <v/>
      </c>
      <c r="BJ77" s="51" t="str">
        <f t="shared" si="18"/>
        <v/>
      </c>
      <c r="BK77" s="51" t="str">
        <f t="shared" si="19"/>
        <v/>
      </c>
      <c r="BL77" s="51" t="str">
        <f t="shared" si="20"/>
        <v/>
      </c>
      <c r="BM77" s="51" t="str">
        <f t="shared" si="21"/>
        <v/>
      </c>
      <c r="BN77" s="51" t="str">
        <f t="shared" si="22"/>
        <v/>
      </c>
      <c r="BO77" s="51" t="str">
        <f t="shared" si="23"/>
        <v/>
      </c>
      <c r="BP77" s="51" t="str">
        <f t="shared" si="24"/>
        <v/>
      </c>
      <c r="BQ77" s="51" t="str">
        <f t="shared" si="25"/>
        <v/>
      </c>
    </row>
    <row r="78" spans="1:69" x14ac:dyDescent="0.25">
      <c r="A78" s="446"/>
      <c r="B78" s="447"/>
      <c r="C78" s="448"/>
      <c r="D78" s="448"/>
      <c r="E78" s="1"/>
      <c r="F78" s="1"/>
      <c r="G78" s="447"/>
      <c r="H78" s="449"/>
      <c r="I78" s="449"/>
      <c r="J78" s="448"/>
      <c r="K78" s="448"/>
      <c r="L78" s="1"/>
      <c r="M78" s="1"/>
      <c r="N78" s="447"/>
      <c r="O78" s="449"/>
      <c r="P78" s="449"/>
      <c r="Q78" s="448"/>
      <c r="R78" s="448"/>
      <c r="S78" s="1"/>
      <c r="T78" s="1"/>
      <c r="U78" s="447"/>
      <c r="V78" s="449"/>
      <c r="W78" s="516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50" t="str">
        <f t="shared" si="8"/>
        <v/>
      </c>
      <c r="AX78" s="51" t="str">
        <f>IF(F78="","",VLOOKUP(F78,'MNB árfolyam'!A:B,2,0))</f>
        <v/>
      </c>
      <c r="AY78" s="52" t="str">
        <f t="shared" si="9"/>
        <v/>
      </c>
      <c r="AZ78" s="53" t="str">
        <f t="shared" si="10"/>
        <v/>
      </c>
      <c r="BA78" s="54" t="str">
        <f t="shared" si="11"/>
        <v/>
      </c>
      <c r="BB78" s="51" t="str">
        <f>IF(M78="","",VLOOKUP(M78,'MNB árfolyam'!A:B,2,0))</f>
        <v/>
      </c>
      <c r="BC78" s="51" t="str">
        <f t="shared" si="12"/>
        <v/>
      </c>
      <c r="BD78" s="55" t="str">
        <f t="shared" si="13"/>
        <v/>
      </c>
      <c r="BE78" s="54" t="str">
        <f t="shared" si="14"/>
        <v/>
      </c>
      <c r="BF78" s="55" t="str">
        <f>IF(T78="","",VLOOKUP(T78,'MNB árfolyam'!A:B,2,0))</f>
        <v/>
      </c>
      <c r="BG78" s="55" t="str">
        <f t="shared" si="15"/>
        <v/>
      </c>
      <c r="BH78" s="55" t="str">
        <f t="shared" si="16"/>
        <v/>
      </c>
      <c r="BI78" s="55" t="str">
        <f t="shared" si="17"/>
        <v/>
      </c>
      <c r="BJ78" s="51" t="str">
        <f t="shared" si="18"/>
        <v/>
      </c>
      <c r="BK78" s="51" t="str">
        <f t="shared" si="19"/>
        <v/>
      </c>
      <c r="BL78" s="51" t="str">
        <f t="shared" si="20"/>
        <v/>
      </c>
      <c r="BM78" s="51" t="str">
        <f t="shared" si="21"/>
        <v/>
      </c>
      <c r="BN78" s="51" t="str">
        <f t="shared" si="22"/>
        <v/>
      </c>
      <c r="BO78" s="51" t="str">
        <f t="shared" si="23"/>
        <v/>
      </c>
      <c r="BP78" s="51" t="str">
        <f t="shared" si="24"/>
        <v/>
      </c>
      <c r="BQ78" s="51" t="str">
        <f t="shared" si="25"/>
        <v/>
      </c>
    </row>
    <row r="79" spans="1:69" x14ac:dyDescent="0.25">
      <c r="A79" s="446"/>
      <c r="B79" s="447"/>
      <c r="C79" s="448"/>
      <c r="D79" s="448"/>
      <c r="E79" s="1"/>
      <c r="F79" s="1"/>
      <c r="G79" s="447"/>
      <c r="H79" s="449"/>
      <c r="I79" s="449"/>
      <c r="J79" s="448"/>
      <c r="K79" s="448"/>
      <c r="L79" s="1"/>
      <c r="M79" s="1"/>
      <c r="N79" s="447"/>
      <c r="O79" s="449"/>
      <c r="P79" s="449"/>
      <c r="Q79" s="448"/>
      <c r="R79" s="448"/>
      <c r="S79" s="1"/>
      <c r="T79" s="1"/>
      <c r="U79" s="447"/>
      <c r="V79" s="449"/>
      <c r="W79" s="516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50" t="str">
        <f t="shared" si="8"/>
        <v/>
      </c>
      <c r="AX79" s="51" t="str">
        <f>IF(F79="","",VLOOKUP(F79,'MNB árfolyam'!A:B,2,0))</f>
        <v/>
      </c>
      <c r="AY79" s="52" t="str">
        <f t="shared" si="9"/>
        <v/>
      </c>
      <c r="AZ79" s="53" t="str">
        <f t="shared" si="10"/>
        <v/>
      </c>
      <c r="BA79" s="54" t="str">
        <f t="shared" si="11"/>
        <v/>
      </c>
      <c r="BB79" s="51" t="str">
        <f>IF(M79="","",VLOOKUP(M79,'MNB árfolyam'!A:B,2,0))</f>
        <v/>
      </c>
      <c r="BC79" s="51" t="str">
        <f t="shared" si="12"/>
        <v/>
      </c>
      <c r="BD79" s="55" t="str">
        <f t="shared" si="13"/>
        <v/>
      </c>
      <c r="BE79" s="54" t="str">
        <f t="shared" si="14"/>
        <v/>
      </c>
      <c r="BF79" s="55" t="str">
        <f>IF(T79="","",VLOOKUP(T79,'MNB árfolyam'!A:B,2,0))</f>
        <v/>
      </c>
      <c r="BG79" s="55" t="str">
        <f t="shared" si="15"/>
        <v/>
      </c>
      <c r="BH79" s="55" t="str">
        <f t="shared" si="16"/>
        <v/>
      </c>
      <c r="BI79" s="55" t="str">
        <f t="shared" si="17"/>
        <v/>
      </c>
      <c r="BJ79" s="51" t="str">
        <f t="shared" si="18"/>
        <v/>
      </c>
      <c r="BK79" s="51" t="str">
        <f t="shared" si="19"/>
        <v/>
      </c>
      <c r="BL79" s="51" t="str">
        <f t="shared" si="20"/>
        <v/>
      </c>
      <c r="BM79" s="51" t="str">
        <f t="shared" si="21"/>
        <v/>
      </c>
      <c r="BN79" s="51" t="str">
        <f t="shared" si="22"/>
        <v/>
      </c>
      <c r="BO79" s="51" t="str">
        <f t="shared" si="23"/>
        <v/>
      </c>
      <c r="BP79" s="51" t="str">
        <f t="shared" si="24"/>
        <v/>
      </c>
      <c r="BQ79" s="51" t="str">
        <f t="shared" si="25"/>
        <v/>
      </c>
    </row>
    <row r="80" spans="1:69" ht="15.75" thickBot="1" x14ac:dyDescent="0.3">
      <c r="A80" s="450"/>
      <c r="B80" s="451"/>
      <c r="C80" s="452"/>
      <c r="D80" s="452"/>
      <c r="E80" s="7"/>
      <c r="F80" s="7"/>
      <c r="G80" s="451"/>
      <c r="H80" s="453"/>
      <c r="I80" s="453"/>
      <c r="J80" s="452"/>
      <c r="K80" s="452"/>
      <c r="L80" s="7"/>
      <c r="M80" s="7"/>
      <c r="N80" s="451"/>
      <c r="O80" s="453"/>
      <c r="P80" s="453"/>
      <c r="Q80" s="452"/>
      <c r="R80" s="452"/>
      <c r="S80" s="7"/>
      <c r="T80" s="7"/>
      <c r="U80" s="451"/>
      <c r="V80" s="453"/>
      <c r="W80" s="517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50" t="str">
        <f t="shared" si="8"/>
        <v/>
      </c>
      <c r="AX80" s="51" t="str">
        <f>IF(F80="","",VLOOKUP(F80,'MNB árfolyam'!A:B,2,0))</f>
        <v/>
      </c>
      <c r="AY80" s="52" t="str">
        <f t="shared" si="9"/>
        <v/>
      </c>
      <c r="AZ80" s="53" t="str">
        <f t="shared" si="10"/>
        <v/>
      </c>
      <c r="BA80" s="54" t="str">
        <f t="shared" si="11"/>
        <v/>
      </c>
      <c r="BB80" s="51" t="str">
        <f>IF(M80="","",VLOOKUP(M80,'MNB árfolyam'!A:B,2,0))</f>
        <v/>
      </c>
      <c r="BC80" s="51" t="str">
        <f t="shared" si="12"/>
        <v/>
      </c>
      <c r="BD80" s="55" t="str">
        <f t="shared" si="13"/>
        <v/>
      </c>
      <c r="BE80" s="54" t="str">
        <f t="shared" si="14"/>
        <v/>
      </c>
      <c r="BF80" s="55" t="str">
        <f>IF(T80="","",VLOOKUP(T80,'MNB árfolyam'!A:B,2,0))</f>
        <v/>
      </c>
      <c r="BG80" s="55" t="str">
        <f t="shared" si="15"/>
        <v/>
      </c>
      <c r="BH80" s="55" t="str">
        <f t="shared" si="16"/>
        <v/>
      </c>
      <c r="BI80" s="55" t="str">
        <f t="shared" si="17"/>
        <v/>
      </c>
      <c r="BJ80" s="51" t="str">
        <f t="shared" si="18"/>
        <v/>
      </c>
      <c r="BK80" s="51" t="str">
        <f t="shared" si="19"/>
        <v/>
      </c>
      <c r="BL80" s="51" t="str">
        <f t="shared" si="20"/>
        <v/>
      </c>
      <c r="BM80" s="51" t="str">
        <f t="shared" si="21"/>
        <v/>
      </c>
      <c r="BN80" s="51" t="str">
        <f t="shared" si="22"/>
        <v/>
      </c>
      <c r="BO80" s="51" t="str">
        <f t="shared" si="23"/>
        <v/>
      </c>
      <c r="BP80" s="51" t="str">
        <f t="shared" si="24"/>
        <v/>
      </c>
      <c r="BQ80" s="51" t="str">
        <f t="shared" si="25"/>
        <v/>
      </c>
    </row>
    <row r="81" x14ac:dyDescent="0.25"/>
  </sheetData>
  <sheetProtection algorithmName="SHA-512" hashValue="ovO7ROKBB1NI8Ot+05T+GgChUsGArQnvt9iz56xGc57kHq0lMbmOjhspzLr47dgUrm06ct2+sEDesB8EIe1GbA==" saltValue="cOl2z7cKwfUaXeCro0DqYA==" spinCount="100000" sheet="1" formatColumns="0" formatRows="0"/>
  <mergeCells count="11">
    <mergeCell ref="A53:H53"/>
    <mergeCell ref="A54:F54"/>
    <mergeCell ref="A1:D1"/>
    <mergeCell ref="A11:F11"/>
    <mergeCell ref="A18:F19"/>
    <mergeCell ref="A22:H22"/>
    <mergeCell ref="A23:F23"/>
    <mergeCell ref="A52:W52"/>
    <mergeCell ref="A21:W21"/>
    <mergeCell ref="A7:W7"/>
    <mergeCell ref="A12:F12"/>
  </mergeCells>
  <dataValidations count="8">
    <dataValidation type="whole" allowBlank="1" showInputMessage="1" showErrorMessage="1" sqref="K26:L50" xr:uid="{E9E85EDC-B0DF-4451-BE73-E0F6577B9707}">
      <formula1>0</formula1>
      <formula2>9.99999999999999E+41</formula2>
    </dataValidation>
    <dataValidation type="whole" allowBlank="1" showInputMessage="1" showErrorMessage="1" sqref="F26:G50" xr:uid="{E670762B-2FF1-4DA9-8604-425B33E52727}">
      <formula1>0</formula1>
      <formula2>9.99999999999999E+43</formula2>
    </dataValidation>
    <dataValidation type="whole" allowBlank="1" showInputMessage="1" showErrorMessage="1" sqref="H56:I80" xr:uid="{D0E8CF1A-5421-4037-BD60-D8672290076D}">
      <formula1>0</formula1>
      <formula2>9.99999999999999E+37</formula2>
    </dataValidation>
    <dataValidation type="date" allowBlank="1" showInputMessage="1" showErrorMessage="1" sqref="E56:F80 L56:M80" xr:uid="{9A06C532-D628-4E4C-8D0D-4F291BF2AB1B}">
      <formula1>36526</formula1>
      <formula2>55153</formula2>
    </dataValidation>
    <dataValidation type="whole" allowBlank="1" showInputMessage="1" showErrorMessage="1" sqref="E14:F16" xr:uid="{1577FE6B-49F4-4ACE-876E-DDFFABB23C69}">
      <formula1>0</formula1>
      <formula2>9.99999999999999E+32</formula2>
    </dataValidation>
    <dataValidation type="date" allowBlank="1" showInputMessage="1" showErrorMessage="1" sqref="C26:D50 S56:T80 B14:C16" xr:uid="{02EB1516-9D60-46F0-A7FA-1FE2AFE0F416}">
      <formula1>36526</formula1>
      <formula2>54789</formula2>
    </dataValidation>
    <dataValidation type="date" allowBlank="1" showInputMessage="1" showErrorMessage="1" sqref="B20:C20" xr:uid="{64998E14-86C8-49B4-9112-31E4BA7C9933}">
      <formula1>43831</formula1>
      <formula2>46022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C56:D80 J56:K80 Q56:R80" xr:uid="{E7C1256D-CD5C-423E-B0C3-9CC128DC3FE1}">
      <formula1>0</formula1>
      <formula2>0.5</formula2>
    </dataValidation>
  </dataValidations>
  <hyperlinks>
    <hyperlink ref="F1" location="PÁLYÁZÓ!A1" display="VISSZA A PÁLYÁZÓ FÜLRE" xr:uid="{49B797BF-6E22-406B-A334-718D94F70B83}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AE00-C4D1-4B21-AAD3-7168215312F6}">
  <sheetPr codeName="Munka12">
    <tabColor theme="8" tint="-0.499984740745262"/>
  </sheetPr>
  <dimension ref="A1:CK57"/>
  <sheetViews>
    <sheetView zoomScale="90" zoomScaleNormal="90" workbookViewId="0">
      <selection activeCell="E2" sqref="E2"/>
    </sheetView>
  </sheetViews>
  <sheetFormatPr defaultColWidth="0" defaultRowHeight="15" zeroHeight="1" x14ac:dyDescent="0.25"/>
  <cols>
    <col min="1" max="1" width="35.7109375" style="161" customWidth="1"/>
    <col min="2" max="2" width="36.5703125" style="161" customWidth="1"/>
    <col min="3" max="4" width="34.7109375" style="161" customWidth="1"/>
    <col min="5" max="5" width="33.85546875" style="161" customWidth="1"/>
    <col min="6" max="6" width="31" style="161" customWidth="1"/>
    <col min="7" max="7" width="25.5703125" style="161" customWidth="1"/>
    <col min="8" max="8" width="39.140625" style="161" customWidth="1"/>
    <col min="9" max="9" width="33" style="161" customWidth="1"/>
    <col min="10" max="10" width="29.42578125" style="161" customWidth="1"/>
    <col min="11" max="11" width="25.5703125" style="161" customWidth="1"/>
    <col min="12" max="12" width="30.28515625" style="161" customWidth="1"/>
    <col min="13" max="13" width="33.85546875" style="161" customWidth="1"/>
    <col min="14" max="14" width="33.7109375" style="161" customWidth="1"/>
    <col min="15" max="15" width="27.7109375" style="161" customWidth="1"/>
    <col min="16" max="17" width="25.5703125" style="161" customWidth="1"/>
    <col min="18" max="48" width="9.140625" style="161" hidden="1" customWidth="1"/>
    <col min="49" max="49" width="22" style="161" hidden="1" customWidth="1"/>
    <col min="50" max="57" width="9.140625" style="161" hidden="1" customWidth="1"/>
    <col min="58" max="58" width="0" style="161" hidden="1" customWidth="1"/>
    <col min="59" max="59" width="9.140625" style="161" hidden="1" customWidth="1"/>
    <col min="60" max="89" width="0" style="161" hidden="1" customWidth="1"/>
    <col min="90" max="16384" width="9.140625" style="161" hidden="1"/>
  </cols>
  <sheetData>
    <row r="1" spans="1:20" s="32" customFormat="1" ht="27" customHeight="1" thickBot="1" x14ac:dyDescent="0.3">
      <c r="A1" s="666" t="s">
        <v>60</v>
      </c>
      <c r="B1" s="667"/>
      <c r="C1" s="667"/>
      <c r="D1" s="668"/>
      <c r="E1" s="199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61"/>
      <c r="S1" s="161"/>
      <c r="T1" s="161"/>
    </row>
    <row r="2" spans="1:20" s="32" customFormat="1" ht="30.75" thickBot="1" x14ac:dyDescent="0.3">
      <c r="A2" s="134"/>
      <c r="B2" s="336" t="s">
        <v>4</v>
      </c>
      <c r="C2" s="135" t="s">
        <v>8</v>
      </c>
      <c r="D2" s="337" t="s">
        <v>9</v>
      </c>
      <c r="E2" s="180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61"/>
      <c r="S2" s="161"/>
      <c r="T2" s="161"/>
    </row>
    <row r="3" spans="1:20" s="32" customFormat="1" x14ac:dyDescent="0.25">
      <c r="A3" s="136" t="s">
        <v>10</v>
      </c>
      <c r="B3" s="454" t="str">
        <f>IF(OR(B15="",B16=""),"",(D23+E30)*B17)</f>
        <v/>
      </c>
      <c r="C3" s="320" t="str">
        <f>IF(OR(B15="",B16=""),"",(AX23+AX30)*B17)</f>
        <v/>
      </c>
      <c r="D3" s="321" t="str">
        <f>IF(OR(B15="",B16=""),"",(AY23+AY30)*B17)</f>
        <v/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61"/>
      <c r="S3" s="161"/>
      <c r="T3" s="161"/>
    </row>
    <row r="4" spans="1:20" s="32" customFormat="1" x14ac:dyDescent="0.25">
      <c r="A4" s="137" t="s">
        <v>11</v>
      </c>
      <c r="B4" s="455" t="str">
        <f>IF(OR(C15="",C16=""),"",(D24+J30)*C17)</f>
        <v/>
      </c>
      <c r="C4" s="58" t="str">
        <f>IF(OR(C15="",C16=""),"",(AX24+BA30)*C17)</f>
        <v/>
      </c>
      <c r="D4" s="59" t="str">
        <f>IF(OR(C15="",C16=""),"",(AY24+BB30)*C17)</f>
        <v/>
      </c>
      <c r="E4" s="197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61"/>
      <c r="S4" s="161"/>
      <c r="T4" s="161"/>
    </row>
    <row r="5" spans="1:20" s="32" customFormat="1" ht="15.75" thickBot="1" x14ac:dyDescent="0.3">
      <c r="A5" s="141" t="s">
        <v>12</v>
      </c>
      <c r="B5" s="456" t="str">
        <f>IF(OR(D15="",D16=""),"",(D25+O30)*D17)</f>
        <v/>
      </c>
      <c r="C5" s="60" t="str">
        <f>IF(OR(D15="",D16=""),"",(AX25+BD30)*D17)</f>
        <v/>
      </c>
      <c r="D5" s="61" t="str">
        <f>IF(OR(D15="",D16=""),"",(AY25+BE30)*D17)</f>
        <v/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61"/>
      <c r="S5" s="161"/>
      <c r="T5" s="161"/>
    </row>
    <row r="6" spans="1:20" s="32" customFormat="1" x14ac:dyDescent="0.25">
      <c r="A6" s="110"/>
      <c r="B6" s="100"/>
      <c r="C6" s="197"/>
      <c r="D6" s="197"/>
      <c r="E6" s="197"/>
      <c r="F6" s="110"/>
      <c r="G6" s="196"/>
      <c r="H6" s="196"/>
      <c r="I6" s="196"/>
      <c r="J6" s="173"/>
      <c r="K6" s="173"/>
      <c r="L6" s="173"/>
      <c r="M6" s="173"/>
      <c r="N6" s="173"/>
      <c r="O6" s="173"/>
      <c r="P6" s="173"/>
      <c r="Q6" s="173"/>
      <c r="R6" s="161"/>
      <c r="S6" s="161"/>
      <c r="T6" s="161"/>
    </row>
    <row r="7" spans="1:20" s="32" customFormat="1" ht="12.75" customHeight="1" thickBot="1" x14ac:dyDescent="0.3">
      <c r="A7" s="692" t="s">
        <v>242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161"/>
      <c r="S7" s="161"/>
      <c r="T7" s="161"/>
    </row>
    <row r="8" spans="1:20" s="32" customFormat="1" ht="46.5" customHeight="1" x14ac:dyDescent="0.25">
      <c r="A8" s="205" t="s">
        <v>57</v>
      </c>
      <c r="B8" s="46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61"/>
      <c r="S8" s="161"/>
      <c r="T8" s="161"/>
    </row>
    <row r="9" spans="1:20" s="32" customFormat="1" ht="30" customHeight="1" thickBot="1" x14ac:dyDescent="0.3">
      <c r="A9" s="207" t="s">
        <v>58</v>
      </c>
      <c r="B9" s="464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61"/>
      <c r="S9" s="161"/>
      <c r="T9" s="161"/>
    </row>
    <row r="10" spans="1:20" s="32" customFormat="1" x14ac:dyDescent="0.25">
      <c r="A10" s="116"/>
      <c r="B10" s="99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61"/>
      <c r="S10" s="161"/>
      <c r="T10" s="161"/>
    </row>
    <row r="11" spans="1:20" s="32" customFormat="1" ht="15.75" customHeight="1" thickBot="1" x14ac:dyDescent="0.3">
      <c r="A11" s="690" t="s">
        <v>243</v>
      </c>
      <c r="B11" s="691"/>
      <c r="C11" s="691"/>
      <c r="D11" s="691"/>
      <c r="E11" s="691"/>
      <c r="F11" s="691"/>
      <c r="G11" s="691"/>
      <c r="H11" s="691"/>
      <c r="I11" s="691"/>
      <c r="J11" s="691"/>
      <c r="K11" s="691"/>
      <c r="L11" s="691"/>
      <c r="M11" s="691"/>
      <c r="N11" s="691"/>
      <c r="O11" s="691"/>
      <c r="P11" s="691"/>
      <c r="Q11" s="691"/>
      <c r="R11" s="161"/>
      <c r="S11" s="161"/>
      <c r="T11" s="161"/>
    </row>
    <row r="12" spans="1:20" s="32" customFormat="1" ht="63.75" customHeight="1" thickBot="1" x14ac:dyDescent="0.3">
      <c r="A12" s="715" t="s">
        <v>261</v>
      </c>
      <c r="B12" s="716"/>
      <c r="C12" s="716"/>
      <c r="D12" s="717"/>
      <c r="E12" s="196"/>
      <c r="F12" s="196"/>
      <c r="G12" s="196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61"/>
      <c r="S12" s="161"/>
      <c r="T12" s="161"/>
    </row>
    <row r="13" spans="1:20" s="32" customFormat="1" ht="29.25" customHeight="1" thickBot="1" x14ac:dyDescent="0.3">
      <c r="A13" s="696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13" s="697" t="b">
        <f>IF(PÁLYÁZÓ!E20&lt;&gt;"","A pályázó vállalkozás három üzleti évre adta meg az adatokat, ezért a kapcsolódó vállalkozás esetén is három évre kérünk adatot, ha a vállalkozás működött ebben az időtartamban.",IF(PÁLYÁZÓ!E19&lt;&gt;"","A pályázó vállalkozás két üzleti évre adta meg az adatokat, ezért a kapcsolódó vállalkozás esetén is két évre kérünk adatot, ha a vállalkozás működött ebben az időtartamban.",IF(PÁLYÁZÓ!E18&lt;&gt;"","A pályázó vállalkozás egy üzleti évre adta meg az adatokat, ezért a kapcsolódó vállalkozás esetén is egy évre kérünk adatot, ha a vállalkozás működött ebben az időtartamban.")))</f>
        <v>0</v>
      </c>
      <c r="C13" s="697" t="b">
        <f>IF(PÁLYÁZÓ!F20&lt;&gt;"","A pályázó vállalkozás három üzleti évre adta meg az adatokat, ezért a kapcsolódó vállalkozás esetén is három évre kérünk adatot, ha a vállalkozás működött ebben az időtartamban.",IF(PÁLYÁZÓ!F19&lt;&gt;"","A pályázó vállalkozás két üzleti évre adta meg az adatokat, ezért a kapcsolódó vállalkozás esetén is két évre kérünk adatot, ha a vállalkozás működött ebben az időtartamban.",IF(PÁLYÁZÓ!F18&lt;&gt;"","A pályázó vállalkozás egy üzleti évre adta meg az adatokat, ezért a kapcsolódó vállalkozás esetén is egy évre kérünk adatot, ha a vállalkozás működött ebben az időtartamban.")))</f>
        <v>0</v>
      </c>
      <c r="D13" s="698" t="b">
        <f>IF(PÁLYÁZÓ!G20&lt;&gt;"","A pályázó vállalkozás három üzleti évre adta meg az adatokat, ezért a kapcsolódó vállalkozás esetén is három évre kérünk adatot, ha a vállalkozás működött ebben az időtartamban.",IF(PÁLYÁZÓ!G19&lt;&gt;"","A pályázó vállalkozás két üzleti évre adta meg az adatokat, ezért a kapcsolódó vállalkozás esetén is két évre kérünk adatot, ha a vállalkozás működött ebben az időtartamban.",IF(PÁLYÁZÓ!G18&lt;&gt;"","A pályázó vállalkozás egy üzleti évre adta meg az adatokat, ezért a kapcsolódó vállalkozás esetén is egy évre kérünk adatot, ha a vállalkozás működött ebben az időtartamban.")))</f>
        <v>0</v>
      </c>
      <c r="E13" s="196"/>
      <c r="F13" s="196"/>
      <c r="G13" s="196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61"/>
      <c r="S13" s="161"/>
      <c r="T13" s="161"/>
    </row>
    <row r="14" spans="1:20" s="32" customFormat="1" x14ac:dyDescent="0.25">
      <c r="A14" s="214"/>
      <c r="B14" s="200" t="s">
        <v>10</v>
      </c>
      <c r="C14" s="200" t="s">
        <v>11</v>
      </c>
      <c r="D14" s="202" t="s">
        <v>12</v>
      </c>
      <c r="E14" s="196"/>
      <c r="F14" s="196"/>
      <c r="G14" s="196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61"/>
      <c r="S14" s="161"/>
      <c r="T14" s="161"/>
    </row>
    <row r="15" spans="1:20" s="32" customFormat="1" x14ac:dyDescent="0.25">
      <c r="A15" s="83" t="s">
        <v>59</v>
      </c>
      <c r="B15" s="4"/>
      <c r="C15" s="4"/>
      <c r="D15" s="13"/>
      <c r="E15" s="196"/>
      <c r="F15" s="196"/>
      <c r="G15" s="196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61"/>
      <c r="S15" s="161"/>
      <c r="T15" s="161"/>
    </row>
    <row r="16" spans="1:20" s="32" customFormat="1" x14ac:dyDescent="0.25">
      <c r="A16" s="83" t="s">
        <v>13</v>
      </c>
      <c r="B16" s="4"/>
      <c r="C16" s="4"/>
      <c r="D16" s="13"/>
      <c r="E16" s="196"/>
      <c r="F16" s="196"/>
      <c r="G16" s="196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61"/>
      <c r="S16" s="161"/>
      <c r="T16" s="161"/>
    </row>
    <row r="17" spans="1:57" s="32" customFormat="1" ht="26.25" customHeight="1" thickBot="1" x14ac:dyDescent="0.3">
      <c r="A17" s="84" t="s">
        <v>14</v>
      </c>
      <c r="B17" s="208" t="str">
        <f>IF(OR(B15="",B16=""),"Kérjük mind a tőkeérdekeltéség, mind a szavazati arány megadását!",MAX(B15,B16))</f>
        <v>Kérjük mind a tőkeérdekeltéség, mind a szavazati arány megadását!</v>
      </c>
      <c r="C17" s="208" t="str">
        <f t="shared" ref="C17:D17" si="0">IF(OR(C15="",C16=""),"Kérjük mind a tőkeérdekeltéség, mind a szavazati arány megadását!",MAX(C15,C16))</f>
        <v>Kérjük mind a tőkeérdekeltéség, mind a szavazati arány megadását!</v>
      </c>
      <c r="D17" s="208" t="str">
        <f t="shared" si="0"/>
        <v>Kérjük mind a tőkeérdekeltéség, mind a szavazati arány megadását!</v>
      </c>
      <c r="E17" s="196"/>
      <c r="F17" s="196"/>
      <c r="G17" s="196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61"/>
      <c r="S17" s="161"/>
      <c r="T17" s="161"/>
    </row>
    <row r="18" spans="1:57" s="32" customFormat="1" ht="15.75" thickBot="1" x14ac:dyDescent="0.3">
      <c r="A18" s="116"/>
      <c r="B18" s="99"/>
      <c r="C18" s="173"/>
      <c r="D18" s="110"/>
      <c r="E18" s="196"/>
      <c r="F18" s="196"/>
      <c r="G18" s="196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61"/>
      <c r="S18" s="161"/>
      <c r="T18" s="161"/>
    </row>
    <row r="19" spans="1:57" s="32" customFormat="1" ht="354.95" customHeight="1" thickBot="1" x14ac:dyDescent="0.3">
      <c r="A19" s="702" t="s">
        <v>258</v>
      </c>
      <c r="B19" s="703"/>
      <c r="C19" s="703"/>
      <c r="D19" s="703"/>
      <c r="E19" s="703"/>
      <c r="F19" s="704"/>
      <c r="G19" s="196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61"/>
      <c r="S19" s="161"/>
      <c r="T19" s="161"/>
    </row>
    <row r="20" spans="1:57" s="32" customFormat="1" ht="19.5" customHeight="1" thickBot="1" x14ac:dyDescent="0.3">
      <c r="A20" s="617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20" s="618"/>
      <c r="C20" s="618"/>
      <c r="D20" s="618"/>
      <c r="E20" s="618"/>
      <c r="F20" s="619"/>
      <c r="G20" s="196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61"/>
      <c r="S20" s="161"/>
      <c r="T20" s="161"/>
    </row>
    <row r="21" spans="1:57" s="32" customFormat="1" ht="15.75" thickBot="1" x14ac:dyDescent="0.3">
      <c r="A21" s="116"/>
      <c r="B21" s="99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61"/>
      <c r="S21" s="161"/>
      <c r="T21" s="161"/>
    </row>
    <row r="22" spans="1:57" s="32" customFormat="1" ht="37.5" customHeight="1" x14ac:dyDescent="0.25">
      <c r="A22" s="212"/>
      <c r="B22" s="200" t="s">
        <v>2</v>
      </c>
      <c r="C22" s="200" t="s">
        <v>3</v>
      </c>
      <c r="D22" s="201" t="s">
        <v>4</v>
      </c>
      <c r="E22" s="200" t="s">
        <v>5</v>
      </c>
      <c r="F22" s="202" t="s">
        <v>6</v>
      </c>
      <c r="G22" s="173"/>
      <c r="H22" s="173"/>
      <c r="I22" s="173"/>
      <c r="J22" s="173"/>
      <c r="K22" s="98"/>
      <c r="L22" s="173"/>
      <c r="M22" s="173"/>
      <c r="N22" s="173"/>
      <c r="O22" s="173"/>
      <c r="P22" s="173"/>
      <c r="Q22" s="173"/>
      <c r="R22" s="161"/>
      <c r="S22" s="161"/>
      <c r="T22" s="161"/>
      <c r="AW22" s="33" t="s">
        <v>7</v>
      </c>
      <c r="AX22" s="33" t="s">
        <v>8</v>
      </c>
      <c r="AY22" s="33" t="s">
        <v>9</v>
      </c>
    </row>
    <row r="23" spans="1:57" s="32" customFormat="1" x14ac:dyDescent="0.25">
      <c r="A23" s="83" t="s">
        <v>10</v>
      </c>
      <c r="B23" s="1"/>
      <c r="C23" s="1"/>
      <c r="D23" s="5"/>
      <c r="E23" s="3"/>
      <c r="F23" s="9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61"/>
      <c r="S23" s="161"/>
      <c r="T23" s="161"/>
      <c r="AW23" s="34" t="str">
        <f>IF(C23="","",VLOOKUP(C23,'MNB árfolyam'!A:B,2,0))</f>
        <v/>
      </c>
      <c r="AX23" s="35">
        <f>IFERROR(ROUND(E23/AW23,0),0)</f>
        <v>0</v>
      </c>
      <c r="AY23" s="35">
        <f>IFERROR(ROUND(F23/AW23,0),0)</f>
        <v>0</v>
      </c>
    </row>
    <row r="24" spans="1:57" s="32" customFormat="1" x14ac:dyDescent="0.25">
      <c r="A24" s="83" t="s">
        <v>11</v>
      </c>
      <c r="B24" s="1"/>
      <c r="C24" s="1"/>
      <c r="D24" s="2"/>
      <c r="E24" s="3"/>
      <c r="F24" s="9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61"/>
      <c r="S24" s="161"/>
      <c r="T24" s="161"/>
      <c r="AW24" s="34" t="str">
        <f>IF(C24="","",VLOOKUP(C24,'MNB árfolyam'!A:B,2,0))</f>
        <v/>
      </c>
      <c r="AX24" s="35">
        <f>IFERROR(ROUND(E24/AW24,0),0)</f>
        <v>0</v>
      </c>
      <c r="AY24" s="35">
        <f>IFERROR(ROUND(F24/AW24,0),0)</f>
        <v>0</v>
      </c>
    </row>
    <row r="25" spans="1:57" s="32" customFormat="1" ht="15.75" thickBot="1" x14ac:dyDescent="0.3">
      <c r="A25" s="84" t="s">
        <v>12</v>
      </c>
      <c r="B25" s="7"/>
      <c r="C25" s="7"/>
      <c r="D25" s="10"/>
      <c r="E25" s="11"/>
      <c r="F25" s="12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61"/>
      <c r="S25" s="161"/>
      <c r="T25" s="161"/>
      <c r="AW25" s="34" t="str">
        <f>IF(C25="","",VLOOKUP(C25,'MNB árfolyam'!A:B,2,0))</f>
        <v/>
      </c>
      <c r="AX25" s="35">
        <f>IFERROR(ROUND(E25/AW25,0),0)</f>
        <v>0</v>
      </c>
      <c r="AY25" s="35">
        <f>IFERROR(ROUND(F25/AW25,0),0)</f>
        <v>0</v>
      </c>
    </row>
    <row r="26" spans="1:57" s="32" customFormat="1" x14ac:dyDescent="0.25">
      <c r="A26" s="173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61"/>
      <c r="S26" s="161"/>
      <c r="T26" s="161"/>
    </row>
    <row r="27" spans="1:57" s="37" customFormat="1" ht="15.75" thickBot="1" x14ac:dyDescent="0.3">
      <c r="A27" s="714" t="str">
        <f>CONCATENATE(B8," ","KAPCSOLÓDÓ VÁLLALKOZÁSAI:")</f>
        <v xml:space="preserve"> KAPCSOLÓDÓ VÁLLALKOZÁSAI:</v>
      </c>
      <c r="B27" s="714"/>
      <c r="C27" s="714"/>
      <c r="D27" s="714"/>
      <c r="E27" s="714"/>
      <c r="F27" s="714"/>
      <c r="G27" s="714"/>
      <c r="H27" s="714"/>
      <c r="I27" s="714"/>
      <c r="J27" s="714"/>
      <c r="K27" s="714"/>
      <c r="L27" s="714"/>
      <c r="M27" s="714"/>
      <c r="N27" s="714"/>
      <c r="O27" s="714"/>
      <c r="P27" s="714"/>
      <c r="Q27" s="714"/>
      <c r="R27" s="36"/>
      <c r="S27" s="39"/>
      <c r="T27" s="39"/>
      <c r="U27" s="36"/>
      <c r="V27" s="39"/>
      <c r="W27" s="39"/>
      <c r="X27" s="39"/>
      <c r="Y27" s="36"/>
      <c r="Z27" s="36"/>
    </row>
    <row r="28" spans="1:57" s="37" customFormat="1" ht="393" customHeight="1" thickBot="1" x14ac:dyDescent="0.3">
      <c r="A28" s="699" t="s">
        <v>259</v>
      </c>
      <c r="B28" s="700"/>
      <c r="C28" s="700"/>
      <c r="D28" s="700"/>
      <c r="E28" s="700"/>
      <c r="F28" s="701"/>
      <c r="G28" s="175"/>
      <c r="H28" s="175"/>
      <c r="I28" s="175"/>
      <c r="J28" s="175"/>
      <c r="K28" s="176"/>
      <c r="L28" s="176"/>
      <c r="M28" s="175"/>
      <c r="N28" s="176"/>
      <c r="O28" s="176"/>
      <c r="P28" s="176"/>
      <c r="Q28" s="175"/>
      <c r="R28" s="36"/>
      <c r="S28" s="39"/>
      <c r="T28" s="39"/>
      <c r="U28" s="36"/>
      <c r="V28" s="39"/>
      <c r="W28" s="39"/>
      <c r="X28" s="39"/>
      <c r="Y28" s="36"/>
      <c r="Z28" s="36"/>
    </row>
    <row r="29" spans="1:57" s="37" customFormat="1" ht="18.75" customHeight="1" thickBot="1" x14ac:dyDescent="0.3">
      <c r="A29" s="681" t="str">
        <f>IF(PÁLYÁZÓ!D16&lt;&gt;"","A pályázó vállalkozás három üzleti évre adta meg az adatokat, ezért a partner vállalkozás kapcsolódó vállalkozása esetén is három évre kérünk adatot, ha a vállalkozás működött ebben az időtartamban.",IF(PÁLYÁZÓ!D15&lt;&gt;"","A pályázó vállalkozás két üzleti évre adta meg az adatokat, ezért a partner vállalkozás kapcsolódó vállalkozása esetén is két évre kérünk adatot, ha a vállalkozás működött ebben az időtartamban.",IF(PÁLYÁZÓ!D14&lt;&gt;"","A pályázó vállalkozás egy üzleti évre adta meg az adatokat, ezért a partner vállalkozás kapcsolódó vállalkozása H32esetén is egy évre kérünk adatot, ha a vállalkozás működött ebben az időtartamban.","")))</f>
        <v/>
      </c>
      <c r="B29" s="682"/>
      <c r="C29" s="682"/>
      <c r="D29" s="682"/>
      <c r="E29" s="682"/>
      <c r="F29" s="683"/>
      <c r="G29" s="177"/>
      <c r="H29" s="177"/>
      <c r="I29" s="175"/>
      <c r="J29" s="175"/>
      <c r="K29" s="176"/>
      <c r="L29" s="176"/>
      <c r="M29" s="175"/>
      <c r="N29" s="176"/>
      <c r="O29" s="176"/>
      <c r="P29" s="176"/>
      <c r="Q29" s="175"/>
      <c r="R29" s="36"/>
      <c r="S29" s="39"/>
      <c r="T29" s="39"/>
      <c r="U29" s="36"/>
      <c r="V29" s="39"/>
      <c r="W29" s="39"/>
      <c r="X29" s="39"/>
      <c r="Y29" s="36"/>
      <c r="Z29" s="36"/>
    </row>
    <row r="30" spans="1:57" s="37" customFormat="1" ht="21.75" customHeight="1" thickBot="1" x14ac:dyDescent="0.3">
      <c r="A30" s="194"/>
      <c r="B30" s="194"/>
      <c r="C30" s="194"/>
      <c r="D30" s="194"/>
      <c r="E30" s="195">
        <f>SUM(E32:E56)</f>
        <v>0</v>
      </c>
      <c r="F30" s="194"/>
      <c r="G30" s="194"/>
      <c r="H30" s="194"/>
      <c r="I30" s="175"/>
      <c r="J30" s="195">
        <f>SUM(J32:J56)</f>
        <v>0</v>
      </c>
      <c r="K30" s="176"/>
      <c r="L30" s="176"/>
      <c r="M30" s="175"/>
      <c r="N30" s="176"/>
      <c r="O30" s="195">
        <f>SUM(O32:O56)</f>
        <v>0</v>
      </c>
      <c r="P30" s="176"/>
      <c r="Q30" s="175"/>
      <c r="R30" s="36"/>
      <c r="S30" s="39"/>
      <c r="T30" s="39"/>
      <c r="U30" s="36"/>
      <c r="V30" s="39"/>
      <c r="W30" s="39"/>
      <c r="X30" s="39"/>
      <c r="Y30" s="36"/>
      <c r="Z30" s="36"/>
      <c r="AX30" s="62">
        <f>SUM(AX32:AX56)</f>
        <v>0</v>
      </c>
      <c r="AY30" s="62">
        <f t="shared" ref="AY30:BE30" si="1">SUM(AY32:AY56)</f>
        <v>0</v>
      </c>
      <c r="AZ30" s="63"/>
      <c r="BA30" s="62">
        <f t="shared" si="1"/>
        <v>0</v>
      </c>
      <c r="BB30" s="62">
        <f t="shared" si="1"/>
        <v>0</v>
      </c>
      <c r="BC30" s="63"/>
      <c r="BD30" s="62">
        <f t="shared" si="1"/>
        <v>0</v>
      </c>
      <c r="BE30" s="62">
        <f t="shared" si="1"/>
        <v>0</v>
      </c>
    </row>
    <row r="31" spans="1:57" s="37" customFormat="1" ht="50.25" customHeight="1" x14ac:dyDescent="0.25">
      <c r="A31" s="205" t="s">
        <v>19</v>
      </c>
      <c r="B31" s="203" t="s">
        <v>20</v>
      </c>
      <c r="C31" s="200" t="s">
        <v>115</v>
      </c>
      <c r="D31" s="200" t="s">
        <v>114</v>
      </c>
      <c r="E31" s="201" t="s">
        <v>116</v>
      </c>
      <c r="F31" s="201" t="s">
        <v>128</v>
      </c>
      <c r="G31" s="201" t="s">
        <v>117</v>
      </c>
      <c r="H31" s="201" t="s">
        <v>118</v>
      </c>
      <c r="I31" s="201" t="s">
        <v>119</v>
      </c>
      <c r="J31" s="201" t="s">
        <v>120</v>
      </c>
      <c r="K31" s="201" t="s">
        <v>126</v>
      </c>
      <c r="L31" s="201" t="s">
        <v>121</v>
      </c>
      <c r="M31" s="201" t="s">
        <v>122</v>
      </c>
      <c r="N31" s="201" t="s">
        <v>123</v>
      </c>
      <c r="O31" s="201" t="s">
        <v>124</v>
      </c>
      <c r="P31" s="201" t="s">
        <v>125</v>
      </c>
      <c r="Q31" s="204" t="s">
        <v>127</v>
      </c>
      <c r="R31" s="39"/>
      <c r="S31" s="39"/>
      <c r="T31" s="39"/>
      <c r="AW31" s="42" t="s">
        <v>34</v>
      </c>
      <c r="AX31" s="43" t="s">
        <v>22</v>
      </c>
      <c r="AY31" s="43" t="s">
        <v>23</v>
      </c>
      <c r="AZ31" s="42" t="s">
        <v>37</v>
      </c>
      <c r="BA31" s="43" t="s">
        <v>47</v>
      </c>
      <c r="BB31" s="43" t="s">
        <v>39</v>
      </c>
      <c r="BC31" s="42" t="s">
        <v>40</v>
      </c>
      <c r="BD31" s="43" t="s">
        <v>41</v>
      </c>
      <c r="BE31" s="43" t="s">
        <v>42</v>
      </c>
    </row>
    <row r="32" spans="1:57" s="37" customFormat="1" x14ac:dyDescent="0.25">
      <c r="A32" s="440"/>
      <c r="B32" s="433"/>
      <c r="C32" s="1"/>
      <c r="D32" s="1"/>
      <c r="E32" s="433"/>
      <c r="F32" s="441"/>
      <c r="G32" s="441"/>
      <c r="H32" s="1"/>
      <c r="I32" s="1"/>
      <c r="J32" s="433"/>
      <c r="K32" s="441"/>
      <c r="L32" s="441"/>
      <c r="M32" s="1"/>
      <c r="N32" s="1"/>
      <c r="O32" s="433"/>
      <c r="P32" s="441"/>
      <c r="Q32" s="441"/>
      <c r="R32" s="39"/>
      <c r="S32" s="39"/>
      <c r="T32" s="39"/>
      <c r="AW32" s="44" t="str">
        <f>IF(D32="","",VLOOKUP(D32,'MNB árfolyam'!A:B,2,0))</f>
        <v/>
      </c>
      <c r="AX32" s="45" t="str">
        <f t="shared" ref="AX32:AX56" si="2">IF(ISBLANK(F32),"",ROUND(F32/AW32,0))</f>
        <v/>
      </c>
      <c r="AY32" s="45" t="str">
        <f t="shared" ref="AY32:AY56" si="3">IF(ISBLANK(G32),"",ROUND(G32/AW32,0))</f>
        <v/>
      </c>
      <c r="AZ32" s="44" t="str">
        <f>IF(I32="","",VLOOKUP(I32,'MNB árfolyam'!A:B,2,0))</f>
        <v/>
      </c>
      <c r="BA32" s="44" t="str">
        <f t="shared" ref="BA32:BA56" si="4">IF(ISBLANK(K32),"",ROUND(K32/AZ32,0))</f>
        <v/>
      </c>
      <c r="BB32" s="44" t="str">
        <f t="shared" ref="BB32:BB56" si="5">IF(ISBLANK(L32),"",ROUND(L32/AZ32,0))</f>
        <v/>
      </c>
      <c r="BC32" s="44" t="str">
        <f>IF(N32="","",VLOOKUP(N32,'MNB árfolyam'!A:B,2,0))</f>
        <v/>
      </c>
      <c r="BD32" s="44" t="str">
        <f t="shared" ref="BD32:BD56" si="6">IF(ISBLANK(P32),"",ROUND(P32/BC32,0))</f>
        <v/>
      </c>
      <c r="BE32" s="44" t="str">
        <f t="shared" ref="BE32:BE56" si="7">IF(ISBLANK(Q32),"",ROUND(Q32/BC32,0))</f>
        <v/>
      </c>
    </row>
    <row r="33" spans="1:57" s="37" customFormat="1" x14ac:dyDescent="0.25">
      <c r="A33" s="440"/>
      <c r="B33" s="433"/>
      <c r="C33" s="1"/>
      <c r="D33" s="1"/>
      <c r="E33" s="433"/>
      <c r="F33" s="441"/>
      <c r="G33" s="441"/>
      <c r="H33" s="1"/>
      <c r="I33" s="1"/>
      <c r="J33" s="433"/>
      <c r="K33" s="441"/>
      <c r="L33" s="441"/>
      <c r="M33" s="1"/>
      <c r="N33" s="1"/>
      <c r="O33" s="433"/>
      <c r="P33" s="441"/>
      <c r="Q33" s="441"/>
      <c r="R33" s="39"/>
      <c r="S33" s="39"/>
      <c r="T33" s="39"/>
      <c r="AW33" s="44" t="str">
        <f>IF(D33="","",VLOOKUP(D33,'MNB árfolyam'!A:B,2,0))</f>
        <v/>
      </c>
      <c r="AX33" s="45" t="str">
        <f t="shared" si="2"/>
        <v/>
      </c>
      <c r="AY33" s="45" t="str">
        <f t="shared" si="3"/>
        <v/>
      </c>
      <c r="AZ33" s="44" t="str">
        <f>IF(I33="","",VLOOKUP(I33,'MNB árfolyam'!A:B,2,0))</f>
        <v/>
      </c>
      <c r="BA33" s="44" t="str">
        <f t="shared" si="4"/>
        <v/>
      </c>
      <c r="BB33" s="44" t="str">
        <f t="shared" si="5"/>
        <v/>
      </c>
      <c r="BC33" s="44" t="str">
        <f>IF(N33="","",VLOOKUP(N33,'MNB árfolyam'!A:B,2,0))</f>
        <v/>
      </c>
      <c r="BD33" s="44" t="str">
        <f t="shared" si="6"/>
        <v/>
      </c>
      <c r="BE33" s="44" t="str">
        <f t="shared" si="7"/>
        <v/>
      </c>
    </row>
    <row r="34" spans="1:57" s="37" customFormat="1" x14ac:dyDescent="0.25">
      <c r="A34" s="440"/>
      <c r="B34" s="433"/>
      <c r="C34" s="1"/>
      <c r="D34" s="1"/>
      <c r="E34" s="433"/>
      <c r="F34" s="441"/>
      <c r="G34" s="441"/>
      <c r="H34" s="1"/>
      <c r="I34" s="1"/>
      <c r="J34" s="433"/>
      <c r="K34" s="441"/>
      <c r="L34" s="441"/>
      <c r="M34" s="1"/>
      <c r="N34" s="1"/>
      <c r="O34" s="433"/>
      <c r="P34" s="441"/>
      <c r="Q34" s="441"/>
      <c r="R34" s="39"/>
      <c r="S34" s="39"/>
      <c r="T34" s="39"/>
      <c r="AW34" s="44" t="str">
        <f>IF(D34="","",VLOOKUP(D34,'MNB árfolyam'!A:B,2,0))</f>
        <v/>
      </c>
      <c r="AX34" s="45" t="str">
        <f t="shared" si="2"/>
        <v/>
      </c>
      <c r="AY34" s="45" t="str">
        <f t="shared" si="3"/>
        <v/>
      </c>
      <c r="AZ34" s="44" t="str">
        <f>IF(I34="","",VLOOKUP(I34,'MNB árfolyam'!A:B,2,0))</f>
        <v/>
      </c>
      <c r="BA34" s="44" t="str">
        <f t="shared" si="4"/>
        <v/>
      </c>
      <c r="BB34" s="44" t="str">
        <f t="shared" si="5"/>
        <v/>
      </c>
      <c r="BC34" s="44" t="str">
        <f>IF(N34="","",VLOOKUP(N34,'MNB árfolyam'!A:B,2,0))</f>
        <v/>
      </c>
      <c r="BD34" s="44" t="str">
        <f t="shared" si="6"/>
        <v/>
      </c>
      <c r="BE34" s="44" t="str">
        <f t="shared" si="7"/>
        <v/>
      </c>
    </row>
    <row r="35" spans="1:57" s="37" customFormat="1" x14ac:dyDescent="0.25">
      <c r="A35" s="440"/>
      <c r="B35" s="433"/>
      <c r="C35" s="1"/>
      <c r="D35" s="1"/>
      <c r="E35" s="433"/>
      <c r="F35" s="441"/>
      <c r="G35" s="441"/>
      <c r="H35" s="1"/>
      <c r="I35" s="1"/>
      <c r="J35" s="433"/>
      <c r="K35" s="441"/>
      <c r="L35" s="441"/>
      <c r="M35" s="1"/>
      <c r="N35" s="1"/>
      <c r="O35" s="433"/>
      <c r="P35" s="441"/>
      <c r="Q35" s="441"/>
      <c r="R35" s="39"/>
      <c r="S35" s="39"/>
      <c r="T35" s="39"/>
      <c r="AW35" s="44" t="str">
        <f>IF(D35="","",VLOOKUP(D35,'MNB árfolyam'!A:B,2,0))</f>
        <v/>
      </c>
      <c r="AX35" s="45" t="str">
        <f t="shared" si="2"/>
        <v/>
      </c>
      <c r="AY35" s="45" t="str">
        <f t="shared" si="3"/>
        <v/>
      </c>
      <c r="AZ35" s="44" t="str">
        <f>IF(I35="","",VLOOKUP(I35,'MNB árfolyam'!A:B,2,0))</f>
        <v/>
      </c>
      <c r="BA35" s="44" t="str">
        <f t="shared" si="4"/>
        <v/>
      </c>
      <c r="BB35" s="44" t="str">
        <f t="shared" si="5"/>
        <v/>
      </c>
      <c r="BC35" s="44" t="str">
        <f>IF(N35="","",VLOOKUP(N35,'MNB árfolyam'!A:B,2,0))</f>
        <v/>
      </c>
      <c r="BD35" s="44" t="str">
        <f t="shared" si="6"/>
        <v/>
      </c>
      <c r="BE35" s="44" t="str">
        <f t="shared" si="7"/>
        <v/>
      </c>
    </row>
    <row r="36" spans="1:57" s="37" customFormat="1" x14ac:dyDescent="0.25">
      <c r="A36" s="440"/>
      <c r="B36" s="433"/>
      <c r="C36" s="1"/>
      <c r="D36" s="1"/>
      <c r="E36" s="433"/>
      <c r="F36" s="441"/>
      <c r="G36" s="441"/>
      <c r="H36" s="1"/>
      <c r="I36" s="1"/>
      <c r="J36" s="433"/>
      <c r="K36" s="441"/>
      <c r="L36" s="441"/>
      <c r="M36" s="1"/>
      <c r="N36" s="1"/>
      <c r="O36" s="433"/>
      <c r="P36" s="441"/>
      <c r="Q36" s="441"/>
      <c r="R36" s="39"/>
      <c r="S36" s="39"/>
      <c r="T36" s="39"/>
      <c r="AW36" s="44" t="str">
        <f>IF(D36="","",VLOOKUP(D36,'MNB árfolyam'!A:B,2,0))</f>
        <v/>
      </c>
      <c r="AX36" s="45" t="str">
        <f t="shared" si="2"/>
        <v/>
      </c>
      <c r="AY36" s="45" t="str">
        <f t="shared" si="3"/>
        <v/>
      </c>
      <c r="AZ36" s="44" t="str">
        <f>IF(I36="","",VLOOKUP(I36,'MNB árfolyam'!A:B,2,0))</f>
        <v/>
      </c>
      <c r="BA36" s="44" t="str">
        <f t="shared" si="4"/>
        <v/>
      </c>
      <c r="BB36" s="44" t="str">
        <f t="shared" si="5"/>
        <v/>
      </c>
      <c r="BC36" s="44" t="str">
        <f>IF(N36="","",VLOOKUP(N36,'MNB árfolyam'!A:B,2,0))</f>
        <v/>
      </c>
      <c r="BD36" s="44" t="str">
        <f t="shared" si="6"/>
        <v/>
      </c>
      <c r="BE36" s="44" t="str">
        <f t="shared" si="7"/>
        <v/>
      </c>
    </row>
    <row r="37" spans="1:57" s="37" customFormat="1" x14ac:dyDescent="0.25">
      <c r="A37" s="440"/>
      <c r="B37" s="433"/>
      <c r="C37" s="1"/>
      <c r="D37" s="1"/>
      <c r="E37" s="433"/>
      <c r="F37" s="441"/>
      <c r="G37" s="441"/>
      <c r="H37" s="1"/>
      <c r="I37" s="1"/>
      <c r="J37" s="433"/>
      <c r="K37" s="441"/>
      <c r="L37" s="441"/>
      <c r="M37" s="1"/>
      <c r="N37" s="1"/>
      <c r="O37" s="433"/>
      <c r="P37" s="441"/>
      <c r="Q37" s="441"/>
      <c r="R37" s="39"/>
      <c r="S37" s="39"/>
      <c r="T37" s="39"/>
      <c r="AW37" s="44" t="str">
        <f>IF(D37="","",VLOOKUP(D37,'MNB árfolyam'!A:B,2,0))</f>
        <v/>
      </c>
      <c r="AX37" s="45" t="str">
        <f t="shared" si="2"/>
        <v/>
      </c>
      <c r="AY37" s="45" t="str">
        <f t="shared" si="3"/>
        <v/>
      </c>
      <c r="AZ37" s="44" t="str">
        <f>IF(I37="","",VLOOKUP(I37,'MNB árfolyam'!A:B,2,0))</f>
        <v/>
      </c>
      <c r="BA37" s="44" t="str">
        <f t="shared" si="4"/>
        <v/>
      </c>
      <c r="BB37" s="44" t="str">
        <f t="shared" si="5"/>
        <v/>
      </c>
      <c r="BC37" s="44" t="str">
        <f>IF(N37="","",VLOOKUP(N37,'MNB árfolyam'!A:B,2,0))</f>
        <v/>
      </c>
      <c r="BD37" s="44" t="str">
        <f t="shared" si="6"/>
        <v/>
      </c>
      <c r="BE37" s="44" t="str">
        <f t="shared" si="7"/>
        <v/>
      </c>
    </row>
    <row r="38" spans="1:57" s="37" customFormat="1" x14ac:dyDescent="0.25">
      <c r="A38" s="440"/>
      <c r="B38" s="433"/>
      <c r="C38" s="1"/>
      <c r="D38" s="1"/>
      <c r="E38" s="433"/>
      <c r="F38" s="441"/>
      <c r="G38" s="441"/>
      <c r="H38" s="1"/>
      <c r="I38" s="1"/>
      <c r="J38" s="433"/>
      <c r="K38" s="441"/>
      <c r="L38" s="441"/>
      <c r="M38" s="1"/>
      <c r="N38" s="1"/>
      <c r="O38" s="433"/>
      <c r="P38" s="441"/>
      <c r="Q38" s="441"/>
      <c r="R38" s="39"/>
      <c r="S38" s="39"/>
      <c r="T38" s="39"/>
      <c r="AW38" s="44" t="str">
        <f>IF(D38="","",VLOOKUP(D38,'MNB árfolyam'!A:B,2,0))</f>
        <v/>
      </c>
      <c r="AX38" s="45" t="str">
        <f t="shared" si="2"/>
        <v/>
      </c>
      <c r="AY38" s="45" t="str">
        <f t="shared" si="3"/>
        <v/>
      </c>
      <c r="AZ38" s="44" t="str">
        <f>IF(I38="","",VLOOKUP(I38,'MNB árfolyam'!A:B,2,0))</f>
        <v/>
      </c>
      <c r="BA38" s="44" t="str">
        <f t="shared" si="4"/>
        <v/>
      </c>
      <c r="BB38" s="44" t="str">
        <f t="shared" si="5"/>
        <v/>
      </c>
      <c r="BC38" s="44" t="str">
        <f>IF(N38="","",VLOOKUP(N38,'MNB árfolyam'!A:B,2,0))</f>
        <v/>
      </c>
      <c r="BD38" s="44" t="str">
        <f t="shared" si="6"/>
        <v/>
      </c>
      <c r="BE38" s="44" t="str">
        <f t="shared" si="7"/>
        <v/>
      </c>
    </row>
    <row r="39" spans="1:57" s="37" customFormat="1" x14ac:dyDescent="0.25">
      <c r="A39" s="440"/>
      <c r="B39" s="433"/>
      <c r="C39" s="1"/>
      <c r="D39" s="1"/>
      <c r="E39" s="433"/>
      <c r="F39" s="441"/>
      <c r="G39" s="441"/>
      <c r="H39" s="1"/>
      <c r="I39" s="1"/>
      <c r="J39" s="433"/>
      <c r="K39" s="441"/>
      <c r="L39" s="441"/>
      <c r="M39" s="1"/>
      <c r="N39" s="1"/>
      <c r="O39" s="433"/>
      <c r="P39" s="441"/>
      <c r="Q39" s="441"/>
      <c r="R39" s="39"/>
      <c r="S39" s="39"/>
      <c r="T39" s="39"/>
      <c r="AW39" s="44" t="str">
        <f>IF(D39="","",VLOOKUP(D39,'MNB árfolyam'!A:B,2,0))</f>
        <v/>
      </c>
      <c r="AX39" s="45" t="str">
        <f t="shared" si="2"/>
        <v/>
      </c>
      <c r="AY39" s="45" t="str">
        <f t="shared" si="3"/>
        <v/>
      </c>
      <c r="AZ39" s="44" t="str">
        <f>IF(I39="","",VLOOKUP(I39,'MNB árfolyam'!A:B,2,0))</f>
        <v/>
      </c>
      <c r="BA39" s="44" t="str">
        <f t="shared" si="4"/>
        <v/>
      </c>
      <c r="BB39" s="44" t="str">
        <f t="shared" si="5"/>
        <v/>
      </c>
      <c r="BC39" s="44" t="str">
        <f>IF(N39="","",VLOOKUP(N39,'MNB árfolyam'!A:B,2,0))</f>
        <v/>
      </c>
      <c r="BD39" s="44" t="str">
        <f t="shared" si="6"/>
        <v/>
      </c>
      <c r="BE39" s="44" t="str">
        <f t="shared" si="7"/>
        <v/>
      </c>
    </row>
    <row r="40" spans="1:57" s="37" customFormat="1" x14ac:dyDescent="0.25">
      <c r="A40" s="440"/>
      <c r="B40" s="433"/>
      <c r="C40" s="1"/>
      <c r="D40" s="1"/>
      <c r="E40" s="433"/>
      <c r="F40" s="441"/>
      <c r="G40" s="441"/>
      <c r="H40" s="1"/>
      <c r="I40" s="1"/>
      <c r="J40" s="433"/>
      <c r="K40" s="441"/>
      <c r="L40" s="441"/>
      <c r="M40" s="1"/>
      <c r="N40" s="1"/>
      <c r="O40" s="433"/>
      <c r="P40" s="441"/>
      <c r="Q40" s="441"/>
      <c r="R40" s="39"/>
      <c r="S40" s="39"/>
      <c r="T40" s="39"/>
      <c r="AW40" s="44" t="str">
        <f>IF(D40="","",VLOOKUP(D40,'MNB árfolyam'!A:B,2,0))</f>
        <v/>
      </c>
      <c r="AX40" s="45" t="str">
        <f t="shared" si="2"/>
        <v/>
      </c>
      <c r="AY40" s="45" t="str">
        <f t="shared" si="3"/>
        <v/>
      </c>
      <c r="AZ40" s="44" t="str">
        <f>IF(I40="","",VLOOKUP(I40,'MNB árfolyam'!A:B,2,0))</f>
        <v/>
      </c>
      <c r="BA40" s="44" t="str">
        <f t="shared" si="4"/>
        <v/>
      </c>
      <c r="BB40" s="44" t="str">
        <f t="shared" si="5"/>
        <v/>
      </c>
      <c r="BC40" s="44" t="str">
        <f>IF(N40="","",VLOOKUP(N40,'MNB árfolyam'!A:B,2,0))</f>
        <v/>
      </c>
      <c r="BD40" s="44" t="str">
        <f t="shared" si="6"/>
        <v/>
      </c>
      <c r="BE40" s="44" t="str">
        <f t="shared" si="7"/>
        <v/>
      </c>
    </row>
    <row r="41" spans="1:57" s="37" customFormat="1" x14ac:dyDescent="0.25">
      <c r="A41" s="440"/>
      <c r="B41" s="433"/>
      <c r="C41" s="1"/>
      <c r="D41" s="1"/>
      <c r="E41" s="433"/>
      <c r="F41" s="441"/>
      <c r="G41" s="441"/>
      <c r="H41" s="1"/>
      <c r="I41" s="1"/>
      <c r="J41" s="433"/>
      <c r="K41" s="441"/>
      <c r="L41" s="441"/>
      <c r="M41" s="1"/>
      <c r="N41" s="1"/>
      <c r="O41" s="433"/>
      <c r="P41" s="441"/>
      <c r="Q41" s="441"/>
      <c r="R41" s="39"/>
      <c r="S41" s="39"/>
      <c r="T41" s="39"/>
      <c r="AW41" s="44" t="str">
        <f>IF(D41="","",VLOOKUP(D41,'MNB árfolyam'!A:B,2,0))</f>
        <v/>
      </c>
      <c r="AX41" s="45" t="str">
        <f t="shared" si="2"/>
        <v/>
      </c>
      <c r="AY41" s="45" t="str">
        <f t="shared" si="3"/>
        <v/>
      </c>
      <c r="AZ41" s="44" t="str">
        <f>IF(I41="","",VLOOKUP(I41,'MNB árfolyam'!A:B,2,0))</f>
        <v/>
      </c>
      <c r="BA41" s="44" t="str">
        <f t="shared" si="4"/>
        <v/>
      </c>
      <c r="BB41" s="44" t="str">
        <f t="shared" si="5"/>
        <v/>
      </c>
      <c r="BC41" s="44" t="str">
        <f>IF(N41="","",VLOOKUP(N41,'MNB árfolyam'!A:B,2,0))</f>
        <v/>
      </c>
      <c r="BD41" s="44" t="str">
        <f t="shared" si="6"/>
        <v/>
      </c>
      <c r="BE41" s="44" t="str">
        <f t="shared" si="7"/>
        <v/>
      </c>
    </row>
    <row r="42" spans="1:57" s="37" customFormat="1" x14ac:dyDescent="0.25">
      <c r="A42" s="440"/>
      <c r="B42" s="433"/>
      <c r="C42" s="1"/>
      <c r="D42" s="1"/>
      <c r="E42" s="433"/>
      <c r="F42" s="441"/>
      <c r="G42" s="441"/>
      <c r="H42" s="1"/>
      <c r="I42" s="1"/>
      <c r="J42" s="433"/>
      <c r="K42" s="441"/>
      <c r="L42" s="441"/>
      <c r="M42" s="1"/>
      <c r="N42" s="1"/>
      <c r="O42" s="433"/>
      <c r="P42" s="441"/>
      <c r="Q42" s="441"/>
      <c r="R42" s="39"/>
      <c r="S42" s="39"/>
      <c r="T42" s="39"/>
      <c r="AW42" s="44" t="str">
        <f>IF(D42="","",VLOOKUP(D42,'MNB árfolyam'!A:B,2,0))</f>
        <v/>
      </c>
      <c r="AX42" s="45" t="str">
        <f t="shared" si="2"/>
        <v/>
      </c>
      <c r="AY42" s="45" t="str">
        <f t="shared" si="3"/>
        <v/>
      </c>
      <c r="AZ42" s="44" t="str">
        <f>IF(I42="","",VLOOKUP(I42,'MNB árfolyam'!A:B,2,0))</f>
        <v/>
      </c>
      <c r="BA42" s="44" t="str">
        <f t="shared" si="4"/>
        <v/>
      </c>
      <c r="BB42" s="44" t="str">
        <f t="shared" si="5"/>
        <v/>
      </c>
      <c r="BC42" s="44" t="str">
        <f>IF(N42="","",VLOOKUP(N42,'MNB árfolyam'!A:B,2,0))</f>
        <v/>
      </c>
      <c r="BD42" s="44" t="str">
        <f t="shared" si="6"/>
        <v/>
      </c>
      <c r="BE42" s="44" t="str">
        <f t="shared" si="7"/>
        <v/>
      </c>
    </row>
    <row r="43" spans="1:57" s="37" customFormat="1" x14ac:dyDescent="0.25">
      <c r="A43" s="440"/>
      <c r="B43" s="433"/>
      <c r="C43" s="1"/>
      <c r="D43" s="1"/>
      <c r="E43" s="433"/>
      <c r="F43" s="441"/>
      <c r="G43" s="441"/>
      <c r="H43" s="1"/>
      <c r="I43" s="1"/>
      <c r="J43" s="433"/>
      <c r="K43" s="441"/>
      <c r="L43" s="441"/>
      <c r="M43" s="1"/>
      <c r="N43" s="1"/>
      <c r="O43" s="433"/>
      <c r="P43" s="441"/>
      <c r="Q43" s="441"/>
      <c r="R43" s="39"/>
      <c r="S43" s="39"/>
      <c r="T43" s="39"/>
      <c r="AW43" s="44" t="str">
        <f>IF(D43="","",VLOOKUP(D43,'MNB árfolyam'!A:B,2,0))</f>
        <v/>
      </c>
      <c r="AX43" s="45" t="str">
        <f t="shared" si="2"/>
        <v/>
      </c>
      <c r="AY43" s="45" t="str">
        <f t="shared" si="3"/>
        <v/>
      </c>
      <c r="AZ43" s="44" t="str">
        <f>IF(I43="","",VLOOKUP(I43,'MNB árfolyam'!A:B,2,0))</f>
        <v/>
      </c>
      <c r="BA43" s="44" t="str">
        <f t="shared" si="4"/>
        <v/>
      </c>
      <c r="BB43" s="44" t="str">
        <f t="shared" si="5"/>
        <v/>
      </c>
      <c r="BC43" s="44" t="str">
        <f>IF(N43="","",VLOOKUP(N43,'MNB árfolyam'!A:B,2,0))</f>
        <v/>
      </c>
      <c r="BD43" s="44" t="str">
        <f t="shared" si="6"/>
        <v/>
      </c>
      <c r="BE43" s="44" t="str">
        <f t="shared" si="7"/>
        <v/>
      </c>
    </row>
    <row r="44" spans="1:57" s="37" customFormat="1" x14ac:dyDescent="0.25">
      <c r="A44" s="440"/>
      <c r="B44" s="433"/>
      <c r="C44" s="1"/>
      <c r="D44" s="1"/>
      <c r="E44" s="433"/>
      <c r="F44" s="441"/>
      <c r="G44" s="441"/>
      <c r="H44" s="1"/>
      <c r="I44" s="1"/>
      <c r="J44" s="433"/>
      <c r="K44" s="441"/>
      <c r="L44" s="441"/>
      <c r="M44" s="1"/>
      <c r="N44" s="1"/>
      <c r="O44" s="433"/>
      <c r="P44" s="441"/>
      <c r="Q44" s="441"/>
      <c r="R44" s="39"/>
      <c r="S44" s="39"/>
      <c r="T44" s="39"/>
      <c r="AW44" s="44" t="str">
        <f>IF(D44="","",VLOOKUP(D44,'MNB árfolyam'!A:B,2,0))</f>
        <v/>
      </c>
      <c r="AX44" s="45" t="str">
        <f t="shared" si="2"/>
        <v/>
      </c>
      <c r="AY44" s="45" t="str">
        <f t="shared" si="3"/>
        <v/>
      </c>
      <c r="AZ44" s="44" t="str">
        <f>IF(I44="","",VLOOKUP(I44,'MNB árfolyam'!A:B,2,0))</f>
        <v/>
      </c>
      <c r="BA44" s="44" t="str">
        <f t="shared" si="4"/>
        <v/>
      </c>
      <c r="BB44" s="44" t="str">
        <f t="shared" si="5"/>
        <v/>
      </c>
      <c r="BC44" s="44" t="str">
        <f>IF(N44="","",VLOOKUP(N44,'MNB árfolyam'!A:B,2,0))</f>
        <v/>
      </c>
      <c r="BD44" s="44" t="str">
        <f t="shared" si="6"/>
        <v/>
      </c>
      <c r="BE44" s="44" t="str">
        <f t="shared" si="7"/>
        <v/>
      </c>
    </row>
    <row r="45" spans="1:57" s="37" customFormat="1" x14ac:dyDescent="0.25">
      <c r="A45" s="440"/>
      <c r="B45" s="433"/>
      <c r="C45" s="1"/>
      <c r="D45" s="1"/>
      <c r="E45" s="433"/>
      <c r="F45" s="441"/>
      <c r="G45" s="441"/>
      <c r="H45" s="1"/>
      <c r="I45" s="1"/>
      <c r="J45" s="433"/>
      <c r="K45" s="441"/>
      <c r="L45" s="441"/>
      <c r="M45" s="1"/>
      <c r="N45" s="1"/>
      <c r="O45" s="433"/>
      <c r="P45" s="441"/>
      <c r="Q45" s="441"/>
      <c r="R45" s="39"/>
      <c r="S45" s="39"/>
      <c r="T45" s="39"/>
      <c r="AW45" s="44" t="str">
        <f>IF(D45="","",VLOOKUP(D45,'MNB árfolyam'!A:B,2,0))</f>
        <v/>
      </c>
      <c r="AX45" s="45" t="str">
        <f t="shared" si="2"/>
        <v/>
      </c>
      <c r="AY45" s="45" t="str">
        <f t="shared" si="3"/>
        <v/>
      </c>
      <c r="AZ45" s="44" t="str">
        <f>IF(I45="","",VLOOKUP(I45,'MNB árfolyam'!A:B,2,0))</f>
        <v/>
      </c>
      <c r="BA45" s="44" t="str">
        <f t="shared" si="4"/>
        <v/>
      </c>
      <c r="BB45" s="44" t="str">
        <f t="shared" si="5"/>
        <v/>
      </c>
      <c r="BC45" s="44" t="str">
        <f>IF(N45="","",VLOOKUP(N45,'MNB árfolyam'!A:B,2,0))</f>
        <v/>
      </c>
      <c r="BD45" s="44" t="str">
        <f t="shared" si="6"/>
        <v/>
      </c>
      <c r="BE45" s="44" t="str">
        <f t="shared" si="7"/>
        <v/>
      </c>
    </row>
    <row r="46" spans="1:57" s="37" customFormat="1" x14ac:dyDescent="0.25">
      <c r="A46" s="440"/>
      <c r="B46" s="433"/>
      <c r="C46" s="1"/>
      <c r="D46" s="1"/>
      <c r="E46" s="433"/>
      <c r="F46" s="441"/>
      <c r="G46" s="441"/>
      <c r="H46" s="1"/>
      <c r="I46" s="1"/>
      <c r="J46" s="433"/>
      <c r="K46" s="441"/>
      <c r="L46" s="441"/>
      <c r="M46" s="1"/>
      <c r="N46" s="1"/>
      <c r="O46" s="433"/>
      <c r="P46" s="441"/>
      <c r="Q46" s="441"/>
      <c r="R46" s="39"/>
      <c r="S46" s="39"/>
      <c r="T46" s="39"/>
      <c r="AW46" s="44" t="str">
        <f>IF(D46="","",VLOOKUP(D46,'MNB árfolyam'!A:B,2,0))</f>
        <v/>
      </c>
      <c r="AX46" s="45" t="str">
        <f t="shared" si="2"/>
        <v/>
      </c>
      <c r="AY46" s="45" t="str">
        <f t="shared" si="3"/>
        <v/>
      </c>
      <c r="AZ46" s="44" t="str">
        <f>IF(I46="","",VLOOKUP(I46,'MNB árfolyam'!A:B,2,0))</f>
        <v/>
      </c>
      <c r="BA46" s="44" t="str">
        <f t="shared" si="4"/>
        <v/>
      </c>
      <c r="BB46" s="44" t="str">
        <f t="shared" si="5"/>
        <v/>
      </c>
      <c r="BC46" s="44" t="str">
        <f>IF(N46="","",VLOOKUP(N46,'MNB árfolyam'!A:B,2,0))</f>
        <v/>
      </c>
      <c r="BD46" s="44" t="str">
        <f t="shared" si="6"/>
        <v/>
      </c>
      <c r="BE46" s="44" t="str">
        <f t="shared" si="7"/>
        <v/>
      </c>
    </row>
    <row r="47" spans="1:57" s="37" customFormat="1" x14ac:dyDescent="0.25">
      <c r="A47" s="440"/>
      <c r="B47" s="433"/>
      <c r="C47" s="1"/>
      <c r="D47" s="1"/>
      <c r="E47" s="433"/>
      <c r="F47" s="441"/>
      <c r="G47" s="441"/>
      <c r="H47" s="1"/>
      <c r="I47" s="1"/>
      <c r="J47" s="433"/>
      <c r="K47" s="441"/>
      <c r="L47" s="441"/>
      <c r="M47" s="1"/>
      <c r="N47" s="1"/>
      <c r="O47" s="433"/>
      <c r="P47" s="441"/>
      <c r="Q47" s="441"/>
      <c r="R47" s="39"/>
      <c r="S47" s="39"/>
      <c r="T47" s="39"/>
      <c r="AW47" s="44" t="str">
        <f>IF(D47="","",VLOOKUP(D47,'MNB árfolyam'!A:B,2,0))</f>
        <v/>
      </c>
      <c r="AX47" s="45" t="str">
        <f t="shared" si="2"/>
        <v/>
      </c>
      <c r="AY47" s="45" t="str">
        <f t="shared" si="3"/>
        <v/>
      </c>
      <c r="AZ47" s="44" t="str">
        <f>IF(I47="","",VLOOKUP(I47,'MNB árfolyam'!A:B,2,0))</f>
        <v/>
      </c>
      <c r="BA47" s="44" t="str">
        <f t="shared" si="4"/>
        <v/>
      </c>
      <c r="BB47" s="44" t="str">
        <f t="shared" si="5"/>
        <v/>
      </c>
      <c r="BC47" s="44" t="str">
        <f>IF(N47="","",VLOOKUP(N47,'MNB árfolyam'!A:B,2,0))</f>
        <v/>
      </c>
      <c r="BD47" s="44" t="str">
        <f t="shared" si="6"/>
        <v/>
      </c>
      <c r="BE47" s="44" t="str">
        <f t="shared" si="7"/>
        <v/>
      </c>
    </row>
    <row r="48" spans="1:57" s="37" customFormat="1" x14ac:dyDescent="0.25">
      <c r="A48" s="440"/>
      <c r="B48" s="433"/>
      <c r="C48" s="1"/>
      <c r="D48" s="1"/>
      <c r="E48" s="433"/>
      <c r="F48" s="441"/>
      <c r="G48" s="441"/>
      <c r="H48" s="1"/>
      <c r="I48" s="1"/>
      <c r="J48" s="433"/>
      <c r="K48" s="441"/>
      <c r="L48" s="441"/>
      <c r="M48" s="1"/>
      <c r="N48" s="1"/>
      <c r="O48" s="433"/>
      <c r="P48" s="441"/>
      <c r="Q48" s="441"/>
      <c r="R48" s="39"/>
      <c r="S48" s="39"/>
      <c r="T48" s="39"/>
      <c r="AW48" s="44" t="str">
        <f>IF(D48="","",VLOOKUP(D48,'MNB árfolyam'!A:B,2,0))</f>
        <v/>
      </c>
      <c r="AX48" s="45" t="str">
        <f t="shared" si="2"/>
        <v/>
      </c>
      <c r="AY48" s="45" t="str">
        <f t="shared" si="3"/>
        <v/>
      </c>
      <c r="AZ48" s="44" t="str">
        <f>IF(I48="","",VLOOKUP(I48,'MNB árfolyam'!A:B,2,0))</f>
        <v/>
      </c>
      <c r="BA48" s="44" t="str">
        <f t="shared" si="4"/>
        <v/>
      </c>
      <c r="BB48" s="44" t="str">
        <f t="shared" si="5"/>
        <v/>
      </c>
      <c r="BC48" s="44" t="str">
        <f>IF(N48="","",VLOOKUP(N48,'MNB árfolyam'!A:B,2,0))</f>
        <v/>
      </c>
      <c r="BD48" s="44" t="str">
        <f t="shared" si="6"/>
        <v/>
      </c>
      <c r="BE48" s="44" t="str">
        <f t="shared" si="7"/>
        <v/>
      </c>
    </row>
    <row r="49" spans="1:57" s="37" customFormat="1" x14ac:dyDescent="0.25">
      <c r="A49" s="440"/>
      <c r="B49" s="433"/>
      <c r="C49" s="1"/>
      <c r="D49" s="1"/>
      <c r="E49" s="433"/>
      <c r="F49" s="441"/>
      <c r="G49" s="441"/>
      <c r="H49" s="1"/>
      <c r="I49" s="1"/>
      <c r="J49" s="433"/>
      <c r="K49" s="441"/>
      <c r="L49" s="441"/>
      <c r="M49" s="1"/>
      <c r="N49" s="1"/>
      <c r="O49" s="433"/>
      <c r="P49" s="441"/>
      <c r="Q49" s="441"/>
      <c r="R49" s="39"/>
      <c r="S49" s="39"/>
      <c r="T49" s="39"/>
      <c r="AW49" s="44" t="str">
        <f>IF(D49="","",VLOOKUP(D49,'MNB árfolyam'!A:B,2,0))</f>
        <v/>
      </c>
      <c r="AX49" s="45" t="str">
        <f t="shared" si="2"/>
        <v/>
      </c>
      <c r="AY49" s="45" t="str">
        <f t="shared" si="3"/>
        <v/>
      </c>
      <c r="AZ49" s="44" t="str">
        <f>IF(I49="","",VLOOKUP(I49,'MNB árfolyam'!A:B,2,0))</f>
        <v/>
      </c>
      <c r="BA49" s="44" t="str">
        <f t="shared" si="4"/>
        <v/>
      </c>
      <c r="BB49" s="44" t="str">
        <f t="shared" si="5"/>
        <v/>
      </c>
      <c r="BC49" s="44" t="str">
        <f>IF(N49="","",VLOOKUP(N49,'MNB árfolyam'!A:B,2,0))</f>
        <v/>
      </c>
      <c r="BD49" s="44" t="str">
        <f t="shared" si="6"/>
        <v/>
      </c>
      <c r="BE49" s="44" t="str">
        <f t="shared" si="7"/>
        <v/>
      </c>
    </row>
    <row r="50" spans="1:57" s="37" customFormat="1" x14ac:dyDescent="0.25">
      <c r="A50" s="440"/>
      <c r="B50" s="433"/>
      <c r="C50" s="1"/>
      <c r="D50" s="1"/>
      <c r="E50" s="433"/>
      <c r="F50" s="441"/>
      <c r="G50" s="441"/>
      <c r="H50" s="1"/>
      <c r="I50" s="1"/>
      <c r="J50" s="433"/>
      <c r="K50" s="441"/>
      <c r="L50" s="441"/>
      <c r="M50" s="1"/>
      <c r="N50" s="1"/>
      <c r="O50" s="433"/>
      <c r="P50" s="441"/>
      <c r="Q50" s="441"/>
      <c r="R50" s="39"/>
      <c r="S50" s="39"/>
      <c r="T50" s="39"/>
      <c r="AW50" s="44" t="str">
        <f>IF(D50="","",VLOOKUP(D50,'MNB árfolyam'!A:B,2,0))</f>
        <v/>
      </c>
      <c r="AX50" s="45" t="str">
        <f t="shared" si="2"/>
        <v/>
      </c>
      <c r="AY50" s="45" t="str">
        <f t="shared" si="3"/>
        <v/>
      </c>
      <c r="AZ50" s="44" t="str">
        <f>IF(I50="","",VLOOKUP(I50,'MNB árfolyam'!A:B,2,0))</f>
        <v/>
      </c>
      <c r="BA50" s="44" t="str">
        <f t="shared" si="4"/>
        <v/>
      </c>
      <c r="BB50" s="44" t="str">
        <f t="shared" si="5"/>
        <v/>
      </c>
      <c r="BC50" s="44" t="str">
        <f>IF(N50="","",VLOOKUP(N50,'MNB árfolyam'!A:B,2,0))</f>
        <v/>
      </c>
      <c r="BD50" s="44" t="str">
        <f t="shared" si="6"/>
        <v/>
      </c>
      <c r="BE50" s="44" t="str">
        <f t="shared" si="7"/>
        <v/>
      </c>
    </row>
    <row r="51" spans="1:57" s="37" customFormat="1" x14ac:dyDescent="0.25">
      <c r="A51" s="440"/>
      <c r="B51" s="433"/>
      <c r="C51" s="1"/>
      <c r="D51" s="1"/>
      <c r="E51" s="433"/>
      <c r="F51" s="441"/>
      <c r="G51" s="441"/>
      <c r="H51" s="1"/>
      <c r="I51" s="1"/>
      <c r="J51" s="433"/>
      <c r="K51" s="441"/>
      <c r="L51" s="441"/>
      <c r="M51" s="1"/>
      <c r="N51" s="1"/>
      <c r="O51" s="433"/>
      <c r="P51" s="441"/>
      <c r="Q51" s="441"/>
      <c r="R51" s="39"/>
      <c r="S51" s="39"/>
      <c r="T51" s="39"/>
      <c r="AW51" s="44" t="str">
        <f>IF(D51="","",VLOOKUP(D51,'MNB árfolyam'!A:B,2,0))</f>
        <v/>
      </c>
      <c r="AX51" s="45" t="str">
        <f t="shared" si="2"/>
        <v/>
      </c>
      <c r="AY51" s="45" t="str">
        <f t="shared" si="3"/>
        <v/>
      </c>
      <c r="AZ51" s="44" t="str">
        <f>IF(I51="","",VLOOKUP(I51,'MNB árfolyam'!A:B,2,0))</f>
        <v/>
      </c>
      <c r="BA51" s="44" t="str">
        <f t="shared" si="4"/>
        <v/>
      </c>
      <c r="BB51" s="44" t="str">
        <f t="shared" si="5"/>
        <v/>
      </c>
      <c r="BC51" s="44" t="str">
        <f>IF(N51="","",VLOOKUP(N51,'MNB árfolyam'!A:B,2,0))</f>
        <v/>
      </c>
      <c r="BD51" s="44" t="str">
        <f t="shared" si="6"/>
        <v/>
      </c>
      <c r="BE51" s="44" t="str">
        <f t="shared" si="7"/>
        <v/>
      </c>
    </row>
    <row r="52" spans="1:57" s="37" customFormat="1" x14ac:dyDescent="0.25">
      <c r="A52" s="440"/>
      <c r="B52" s="433"/>
      <c r="C52" s="1"/>
      <c r="D52" s="1"/>
      <c r="E52" s="433"/>
      <c r="F52" s="441"/>
      <c r="G52" s="441"/>
      <c r="H52" s="1"/>
      <c r="I52" s="1"/>
      <c r="J52" s="433"/>
      <c r="K52" s="441"/>
      <c r="L52" s="441"/>
      <c r="M52" s="1"/>
      <c r="N52" s="1"/>
      <c r="O52" s="433"/>
      <c r="P52" s="441"/>
      <c r="Q52" s="441"/>
      <c r="R52" s="39"/>
      <c r="S52" s="39"/>
      <c r="T52" s="39"/>
      <c r="AW52" s="44" t="str">
        <f>IF(D52="","",VLOOKUP(D52,'MNB árfolyam'!A:B,2,0))</f>
        <v/>
      </c>
      <c r="AX52" s="45" t="str">
        <f t="shared" si="2"/>
        <v/>
      </c>
      <c r="AY52" s="45" t="str">
        <f t="shared" si="3"/>
        <v/>
      </c>
      <c r="AZ52" s="44" t="str">
        <f>IF(I52="","",VLOOKUP(I52,'MNB árfolyam'!A:B,2,0))</f>
        <v/>
      </c>
      <c r="BA52" s="44" t="str">
        <f t="shared" si="4"/>
        <v/>
      </c>
      <c r="BB52" s="44" t="str">
        <f t="shared" si="5"/>
        <v/>
      </c>
      <c r="BC52" s="44" t="str">
        <f>IF(N52="","",VLOOKUP(N52,'MNB árfolyam'!A:B,2,0))</f>
        <v/>
      </c>
      <c r="BD52" s="44" t="str">
        <f t="shared" si="6"/>
        <v/>
      </c>
      <c r="BE52" s="44" t="str">
        <f t="shared" si="7"/>
        <v/>
      </c>
    </row>
    <row r="53" spans="1:57" s="37" customFormat="1" x14ac:dyDescent="0.25">
      <c r="A53" s="440"/>
      <c r="B53" s="433"/>
      <c r="C53" s="1"/>
      <c r="D53" s="1"/>
      <c r="E53" s="433"/>
      <c r="F53" s="441"/>
      <c r="G53" s="441"/>
      <c r="H53" s="1"/>
      <c r="I53" s="1"/>
      <c r="J53" s="433"/>
      <c r="K53" s="441"/>
      <c r="L53" s="441"/>
      <c r="M53" s="1"/>
      <c r="N53" s="1"/>
      <c r="O53" s="433"/>
      <c r="P53" s="441"/>
      <c r="Q53" s="441"/>
      <c r="R53" s="39"/>
      <c r="S53" s="39"/>
      <c r="T53" s="39"/>
      <c r="AW53" s="44" t="str">
        <f>IF(D53="","",VLOOKUP(D53,'MNB árfolyam'!A:B,2,0))</f>
        <v/>
      </c>
      <c r="AX53" s="45" t="str">
        <f t="shared" si="2"/>
        <v/>
      </c>
      <c r="AY53" s="45" t="str">
        <f t="shared" si="3"/>
        <v/>
      </c>
      <c r="AZ53" s="44" t="str">
        <f>IF(I53="","",VLOOKUP(I53,'MNB árfolyam'!A:B,2,0))</f>
        <v/>
      </c>
      <c r="BA53" s="44" t="str">
        <f t="shared" si="4"/>
        <v/>
      </c>
      <c r="BB53" s="44" t="str">
        <f t="shared" si="5"/>
        <v/>
      </c>
      <c r="BC53" s="44" t="str">
        <f>IF(N53="","",VLOOKUP(N53,'MNB árfolyam'!A:B,2,0))</f>
        <v/>
      </c>
      <c r="BD53" s="44" t="str">
        <f t="shared" si="6"/>
        <v/>
      </c>
      <c r="BE53" s="44" t="str">
        <f t="shared" si="7"/>
        <v/>
      </c>
    </row>
    <row r="54" spans="1:57" s="37" customFormat="1" x14ac:dyDescent="0.25">
      <c r="A54" s="440"/>
      <c r="B54" s="433"/>
      <c r="C54" s="1"/>
      <c r="D54" s="1"/>
      <c r="E54" s="433"/>
      <c r="F54" s="441"/>
      <c r="G54" s="441"/>
      <c r="H54" s="1"/>
      <c r="I54" s="1"/>
      <c r="J54" s="433"/>
      <c r="K54" s="441"/>
      <c r="L54" s="441"/>
      <c r="M54" s="1"/>
      <c r="N54" s="1"/>
      <c r="O54" s="433"/>
      <c r="P54" s="441"/>
      <c r="Q54" s="441"/>
      <c r="R54" s="39"/>
      <c r="S54" s="39"/>
      <c r="T54" s="39"/>
      <c r="AW54" s="44" t="str">
        <f>IF(D54="","",VLOOKUP(D54,'MNB árfolyam'!A:B,2,0))</f>
        <v/>
      </c>
      <c r="AX54" s="45" t="str">
        <f t="shared" si="2"/>
        <v/>
      </c>
      <c r="AY54" s="45" t="str">
        <f t="shared" si="3"/>
        <v/>
      </c>
      <c r="AZ54" s="44" t="str">
        <f>IF(I54="","",VLOOKUP(I54,'MNB árfolyam'!A:B,2,0))</f>
        <v/>
      </c>
      <c r="BA54" s="44" t="str">
        <f t="shared" si="4"/>
        <v/>
      </c>
      <c r="BB54" s="44" t="str">
        <f t="shared" si="5"/>
        <v/>
      </c>
      <c r="BC54" s="44" t="str">
        <f>IF(N54="","",VLOOKUP(N54,'MNB árfolyam'!A:B,2,0))</f>
        <v/>
      </c>
      <c r="BD54" s="44" t="str">
        <f t="shared" si="6"/>
        <v/>
      </c>
      <c r="BE54" s="44" t="str">
        <f t="shared" si="7"/>
        <v/>
      </c>
    </row>
    <row r="55" spans="1:57" s="37" customFormat="1" x14ac:dyDescent="0.25">
      <c r="A55" s="440"/>
      <c r="B55" s="433"/>
      <c r="C55" s="1"/>
      <c r="D55" s="1"/>
      <c r="E55" s="433"/>
      <c r="F55" s="441"/>
      <c r="G55" s="441"/>
      <c r="H55" s="1"/>
      <c r="I55" s="1"/>
      <c r="J55" s="433"/>
      <c r="K55" s="441"/>
      <c r="L55" s="441"/>
      <c r="M55" s="1"/>
      <c r="N55" s="1"/>
      <c r="O55" s="433"/>
      <c r="P55" s="441"/>
      <c r="Q55" s="441"/>
      <c r="R55" s="39"/>
      <c r="S55" s="39"/>
      <c r="T55" s="39"/>
      <c r="AW55" s="44" t="str">
        <f>IF(D55="","",VLOOKUP(D55,'MNB árfolyam'!A:B,2,0))</f>
        <v/>
      </c>
      <c r="AX55" s="45" t="str">
        <f t="shared" si="2"/>
        <v/>
      </c>
      <c r="AY55" s="45" t="str">
        <f t="shared" si="3"/>
        <v/>
      </c>
      <c r="AZ55" s="44" t="str">
        <f>IF(I55="","",VLOOKUP(I55,'MNB árfolyam'!A:B,2,0))</f>
        <v/>
      </c>
      <c r="BA55" s="44" t="str">
        <f t="shared" si="4"/>
        <v/>
      </c>
      <c r="BB55" s="44" t="str">
        <f t="shared" si="5"/>
        <v/>
      </c>
      <c r="BC55" s="44" t="str">
        <f>IF(N55="","",VLOOKUP(N55,'MNB árfolyam'!A:B,2,0))</f>
        <v/>
      </c>
      <c r="BD55" s="44" t="str">
        <f t="shared" si="6"/>
        <v/>
      </c>
      <c r="BE55" s="44" t="str">
        <f t="shared" si="7"/>
        <v/>
      </c>
    </row>
    <row r="56" spans="1:57" s="37" customFormat="1" x14ac:dyDescent="0.25">
      <c r="A56" s="440"/>
      <c r="B56" s="433"/>
      <c r="C56" s="1"/>
      <c r="D56" s="1"/>
      <c r="E56" s="433"/>
      <c r="F56" s="441"/>
      <c r="G56" s="441"/>
      <c r="H56" s="1"/>
      <c r="I56" s="1"/>
      <c r="J56" s="433"/>
      <c r="K56" s="441"/>
      <c r="L56" s="441"/>
      <c r="M56" s="1"/>
      <c r="N56" s="1"/>
      <c r="O56" s="433"/>
      <c r="P56" s="441"/>
      <c r="Q56" s="441"/>
      <c r="R56" s="39"/>
      <c r="S56" s="39"/>
      <c r="T56" s="39"/>
      <c r="AW56" s="44" t="str">
        <f>IF(D56="","",VLOOKUP(D56,'MNB árfolyam'!A:B,2,0))</f>
        <v/>
      </c>
      <c r="AX56" s="45" t="str">
        <f t="shared" si="2"/>
        <v/>
      </c>
      <c r="AY56" s="45" t="str">
        <f t="shared" si="3"/>
        <v/>
      </c>
      <c r="AZ56" s="44" t="str">
        <f>IF(I56="","",VLOOKUP(I56,'MNB árfolyam'!A:B,2,0))</f>
        <v/>
      </c>
      <c r="BA56" s="44" t="str">
        <f t="shared" si="4"/>
        <v/>
      </c>
      <c r="BB56" s="44" t="str">
        <f t="shared" si="5"/>
        <v/>
      </c>
      <c r="BC56" s="44" t="str">
        <f>IF(N56="","",VLOOKUP(N56,'MNB árfolyam'!A:B,2,0))</f>
        <v/>
      </c>
      <c r="BD56" s="44" t="str">
        <f t="shared" si="6"/>
        <v/>
      </c>
      <c r="BE56" s="44" t="str">
        <f t="shared" si="7"/>
        <v/>
      </c>
    </row>
    <row r="57" spans="1:57" hidden="1" x14ac:dyDescent="0.25">
      <c r="A57" s="468"/>
      <c r="B57" s="468"/>
      <c r="C57" s="468"/>
      <c r="D57" s="468"/>
      <c r="E57" s="468"/>
      <c r="F57" s="468"/>
      <c r="G57" s="468"/>
      <c r="H57" s="468"/>
      <c r="I57" s="468"/>
      <c r="J57" s="468"/>
      <c r="K57" s="441"/>
      <c r="L57" s="441"/>
      <c r="M57" s="468"/>
      <c r="N57" s="468"/>
      <c r="O57" s="468"/>
      <c r="P57" s="441"/>
      <c r="Q57" s="441"/>
    </row>
  </sheetData>
  <sheetProtection algorithmName="SHA-512" hashValue="gRQ/Rq1afB9VR8IyQYoFLjUzUHTO/Pnjia4lkQCwhpZd9W1BZNq565tAKScNOs5NVBtn+2bjNxw9oi7rWvf+wg==" saltValue="OWdaXmdrRfjk4gXfG9FcmQ==" spinCount="100000" sheet="1" formatColumns="0" formatRows="0"/>
  <mergeCells count="10">
    <mergeCell ref="A11:Q11"/>
    <mergeCell ref="A7:Q7"/>
    <mergeCell ref="A1:D1"/>
    <mergeCell ref="A20:F20"/>
    <mergeCell ref="A29:F29"/>
    <mergeCell ref="A12:D12"/>
    <mergeCell ref="A13:D13"/>
    <mergeCell ref="A19:F19"/>
    <mergeCell ref="A27:Q27"/>
    <mergeCell ref="A28:F28"/>
  </mergeCells>
  <dataValidations count="5">
    <dataValidation type="date" allowBlank="1" showInputMessage="1" showErrorMessage="1" sqref="C32:D56 B23:C25" xr:uid="{D148235E-F6F2-4F6F-9067-5FCA9CED524A}">
      <formula1>36526</formula1>
      <formula2>54789</formula2>
    </dataValidation>
    <dataValidation type="whole" allowBlank="1" showInputMessage="1" showErrorMessage="1" sqref="E23:F25" xr:uid="{34BE8C7F-A917-4C04-931C-7FB86E34C65C}">
      <formula1>0</formula1>
      <formula2>9.99999999999999E+32</formula2>
    </dataValidation>
    <dataValidation type="whole" allowBlank="1" showInputMessage="1" showErrorMessage="1" sqref="F32:G56" xr:uid="{926751A7-09C0-40F7-BF94-A777255EEBCB}">
      <formula1>0</formula1>
      <formula2>9.99999999999999E+43</formula2>
    </dataValidation>
    <dataValidation type="whole" allowBlank="1" showInputMessage="1" showErrorMessage="1" sqref="K32:L56" xr:uid="{B602EE60-2C2D-4D1C-81A6-6A45075DA876}">
      <formula1>0</formula1>
      <formula2>9.99999999999999E+41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B15:D16" xr:uid="{CD29638C-BD4C-494C-BE9E-2DA0294BABD1}">
      <formula1>0</formula1>
      <formula2>0.5</formula2>
    </dataValidation>
  </dataValidations>
  <hyperlinks>
    <hyperlink ref="F1" location="PÁLYÁZÓ!A1" display="VISSZA A PÁLYÁZÓ FÜLRE" xr:uid="{1FEDE8CA-E62E-4215-B39B-0261DD78D16E}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D587-8A93-4F8B-8D80-066E6BA5E1BB}">
  <sheetPr codeName="Munka19">
    <tabColor theme="8" tint="-0.499984740745262"/>
  </sheetPr>
  <dimension ref="A1:BQ81"/>
  <sheetViews>
    <sheetView zoomScale="90" zoomScaleNormal="90" workbookViewId="0">
      <selection activeCell="F1" sqref="F1"/>
    </sheetView>
  </sheetViews>
  <sheetFormatPr defaultColWidth="0" defaultRowHeight="15" zeroHeight="1" x14ac:dyDescent="0.25"/>
  <cols>
    <col min="1" max="1" width="39.140625" style="32" customWidth="1"/>
    <col min="2" max="2" width="36.5703125" style="32" customWidth="1"/>
    <col min="3" max="3" width="34.7109375" style="32" customWidth="1"/>
    <col min="4" max="4" width="25.5703125" style="32" customWidth="1"/>
    <col min="5" max="5" width="30" style="32" customWidth="1"/>
    <col min="6" max="6" width="33.85546875" style="32" customWidth="1"/>
    <col min="7" max="7" width="29" style="32" customWidth="1"/>
    <col min="8" max="8" width="39.140625" style="32" customWidth="1"/>
    <col min="9" max="9" width="33" style="32" customWidth="1"/>
    <col min="10" max="10" width="28" style="32" customWidth="1"/>
    <col min="11" max="11" width="25.5703125" style="32" customWidth="1"/>
    <col min="12" max="12" width="40.28515625" style="32" customWidth="1"/>
    <col min="13" max="13" width="33.85546875" style="32" customWidth="1"/>
    <col min="14" max="14" width="33.7109375" style="32" customWidth="1"/>
    <col min="15" max="15" width="30" style="32" customWidth="1"/>
    <col min="16" max="18" width="25.5703125" style="32" customWidth="1"/>
    <col min="19" max="19" width="30.140625" style="32" customWidth="1"/>
    <col min="20" max="20" width="25.5703125" style="32" customWidth="1"/>
    <col min="21" max="21" width="28.85546875" style="32" customWidth="1"/>
    <col min="22" max="23" width="25.5703125" style="32" customWidth="1"/>
    <col min="24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60" width="25.5703125" style="32" hidden="1" customWidth="1"/>
    <col min="61" max="61" width="39.42578125" style="32" hidden="1" customWidth="1"/>
    <col min="62" max="62" width="31.5703125" style="32" hidden="1" customWidth="1"/>
    <col min="63" max="66" width="25.5703125" style="32" hidden="1" customWidth="1"/>
    <col min="67" max="67" width="33.140625" style="32" hidden="1" customWidth="1"/>
    <col min="68" max="68" width="27.28515625" style="32" hidden="1" customWidth="1"/>
    <col min="69" max="69" width="27.7109375" style="32" hidden="1" customWidth="1"/>
    <col min="70" max="16384" width="25.5703125" style="32" hidden="1"/>
  </cols>
  <sheetData>
    <row r="1" spans="1:51" ht="27" customHeight="1" thickBot="1" x14ac:dyDescent="0.3">
      <c r="A1" s="666" t="s">
        <v>104</v>
      </c>
      <c r="B1" s="667"/>
      <c r="C1" s="667"/>
      <c r="D1" s="668"/>
      <c r="E1" s="197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</row>
    <row r="2" spans="1:51" ht="30.75" thickBot="1" x14ac:dyDescent="0.3">
      <c r="A2" s="134"/>
      <c r="B2" s="336" t="s">
        <v>4</v>
      </c>
      <c r="C2" s="135" t="s">
        <v>8</v>
      </c>
      <c r="D2" s="337" t="s">
        <v>9</v>
      </c>
      <c r="E2" s="197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</row>
    <row r="3" spans="1:51" x14ac:dyDescent="0.25">
      <c r="A3" s="136" t="s">
        <v>10</v>
      </c>
      <c r="B3" s="454">
        <f>D14+E24+BI54</f>
        <v>0</v>
      </c>
      <c r="C3" s="320">
        <f>AX14+AX24+BJ54</f>
        <v>0</v>
      </c>
      <c r="D3" s="321">
        <f>AY14+AY24+BK54</f>
        <v>0</v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</row>
    <row r="4" spans="1:51" x14ac:dyDescent="0.25">
      <c r="A4" s="137" t="s">
        <v>11</v>
      </c>
      <c r="B4" s="455">
        <f>D15+J24+BL54</f>
        <v>0</v>
      </c>
      <c r="C4" s="58">
        <f>AX15+BA24+BM54</f>
        <v>0</v>
      </c>
      <c r="D4" s="59">
        <f>AY15+BB24+BN54</f>
        <v>0</v>
      </c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</row>
    <row r="5" spans="1:51" ht="15.75" thickBot="1" x14ac:dyDescent="0.3">
      <c r="A5" s="141" t="s">
        <v>12</v>
      </c>
      <c r="B5" s="456">
        <f>D16+O24+BO54</f>
        <v>0</v>
      </c>
      <c r="C5" s="60">
        <f>AX16+BD24+BP54</f>
        <v>0</v>
      </c>
      <c r="D5" s="61">
        <f>AY16+BE24+BQ54</f>
        <v>0</v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</row>
    <row r="6" spans="1:51" x14ac:dyDescent="0.25">
      <c r="A6" s="110"/>
      <c r="B6" s="198"/>
      <c r="C6" s="197"/>
      <c r="D6" s="197"/>
      <c r="E6" s="197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</row>
    <row r="7" spans="1:51" ht="21.75" customHeight="1" thickBot="1" x14ac:dyDescent="0.3">
      <c r="A7" s="684" t="s">
        <v>33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</row>
    <row r="8" spans="1:51" ht="46.5" customHeight="1" x14ac:dyDescent="0.25">
      <c r="A8" s="205" t="s">
        <v>15</v>
      </c>
      <c r="B8" s="206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</row>
    <row r="9" spans="1:51" ht="30" customHeight="1" thickBot="1" x14ac:dyDescent="0.3">
      <c r="A9" s="207" t="s">
        <v>16</v>
      </c>
      <c r="B9" s="56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</row>
    <row r="10" spans="1:51" ht="15.75" thickBot="1" x14ac:dyDescent="0.3">
      <c r="A10" s="116"/>
      <c r="B10" s="99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</row>
    <row r="11" spans="1:51" ht="350.1" customHeight="1" thickBot="1" x14ac:dyDescent="0.3">
      <c r="A11" s="702" t="s">
        <v>254</v>
      </c>
      <c r="B11" s="703"/>
      <c r="C11" s="703"/>
      <c r="D11" s="703"/>
      <c r="E11" s="703"/>
      <c r="F11" s="704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</row>
    <row r="12" spans="1:51" ht="15" customHeight="1" thickBot="1" x14ac:dyDescent="0.3">
      <c r="A12" s="718" t="str">
        <f>IF(PÁLYÁZÓ!D16&lt;&gt;"","A pályázó vállalkozás három üzleti évre adta meg az adatokat, ezért a kapcsolódó vállalkozás esetén is három évre kérünk adatot, ha a vállalkozás működött ebben az időtartamban.",IF(PÁLYÁZÓ!D15&lt;&gt;"","A pályázó vállalkozás két üzleti évre adta meg az adatokat, ezért a kapcsolódó vállalkozás esetén is két évre kérünk adatot, ha a vállalkozás működött ebben az időtartamban.",IF(PÁLYÁZÓ!D14&lt;&gt;"","A pályázó vállalkozás egy üzleti évre adta meg az adatokat, ezért a kapcsolódó vállalkozás esetén is egy évre kérünk adatot, ha a vállalkozás működött ebben az időtartamban.","")))</f>
        <v/>
      </c>
      <c r="B12" s="719"/>
      <c r="C12" s="719"/>
      <c r="D12" s="719"/>
      <c r="E12" s="719"/>
      <c r="F12" s="720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</row>
    <row r="13" spans="1:51" ht="45" x14ac:dyDescent="0.25">
      <c r="A13" s="212"/>
      <c r="B13" s="200" t="s">
        <v>2</v>
      </c>
      <c r="C13" s="200" t="s">
        <v>3</v>
      </c>
      <c r="D13" s="201" t="s">
        <v>4</v>
      </c>
      <c r="E13" s="200" t="s">
        <v>5</v>
      </c>
      <c r="F13" s="202" t="s">
        <v>6</v>
      </c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AW13" s="33" t="s">
        <v>7</v>
      </c>
      <c r="AX13" s="33" t="s">
        <v>8</v>
      </c>
      <c r="AY13" s="33" t="s">
        <v>9</v>
      </c>
    </row>
    <row r="14" spans="1:51" x14ac:dyDescent="0.25">
      <c r="A14" s="83" t="s">
        <v>10</v>
      </c>
      <c r="B14" s="1"/>
      <c r="C14" s="1"/>
      <c r="D14" s="5"/>
      <c r="E14" s="3"/>
      <c r="F14" s="9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AW14" s="34" t="str">
        <f>IF(C14="","",VLOOKUP(C14,'MNB árfolyam'!A:B,2,0))</f>
        <v/>
      </c>
      <c r="AX14" s="35">
        <f>IFERROR(ROUND(E14/AW14,0),0)</f>
        <v>0</v>
      </c>
      <c r="AY14" s="35">
        <f>IFERROR(ROUND(F14/AW14,0),0)</f>
        <v>0</v>
      </c>
    </row>
    <row r="15" spans="1:51" x14ac:dyDescent="0.25">
      <c r="A15" s="83" t="s">
        <v>11</v>
      </c>
      <c r="B15" s="1"/>
      <c r="C15" s="1"/>
      <c r="D15" s="2"/>
      <c r="E15" s="3"/>
      <c r="F15" s="9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AW15" s="34" t="str">
        <f>IF(C15="","",VLOOKUP(C15,'MNB árfolyam'!A:B,2,0))</f>
        <v/>
      </c>
      <c r="AX15" s="35">
        <f>IFERROR(ROUND(E15/AW15,0),0)</f>
        <v>0</v>
      </c>
      <c r="AY15" s="35">
        <f>IFERROR(ROUND(F15/AW15,0),0)</f>
        <v>0</v>
      </c>
    </row>
    <row r="16" spans="1:51" ht="15.75" thickBot="1" x14ac:dyDescent="0.3">
      <c r="A16" s="84" t="s">
        <v>12</v>
      </c>
      <c r="B16" s="7"/>
      <c r="C16" s="7"/>
      <c r="D16" s="10"/>
      <c r="E16" s="11"/>
      <c r="F16" s="12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AW16" s="34" t="str">
        <f>IF(C16="","",VLOOKUP(C16,'MNB árfolyam'!A:B,2,0))</f>
        <v/>
      </c>
      <c r="AX16" s="35">
        <f>IFERROR(ROUND(E16/AW16,0),0)</f>
        <v>0</v>
      </c>
      <c r="AY16" s="35">
        <f>IFERROR(ROUND(F16/AW16,0),0)</f>
        <v>0</v>
      </c>
    </row>
    <row r="17" spans="1:57" ht="15.75" thickBot="1" x14ac:dyDescent="0.3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</row>
    <row r="18" spans="1:57" ht="15" customHeight="1" x14ac:dyDescent="0.25">
      <c r="A18" s="705" t="s">
        <v>137</v>
      </c>
      <c r="B18" s="706"/>
      <c r="C18" s="706"/>
      <c r="D18" s="706"/>
      <c r="E18" s="706"/>
      <c r="F18" s="707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</row>
    <row r="19" spans="1:57" ht="31.5" customHeight="1" thickBot="1" x14ac:dyDescent="0.3">
      <c r="A19" s="708"/>
      <c r="B19" s="709"/>
      <c r="C19" s="709"/>
      <c r="D19" s="709"/>
      <c r="E19" s="709"/>
      <c r="F19" s="710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</row>
    <row r="20" spans="1:57" x14ac:dyDescent="0.25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</row>
    <row r="21" spans="1:57" s="37" customFormat="1" ht="15.75" thickBot="1" x14ac:dyDescent="0.3">
      <c r="A21" s="714" t="str">
        <f>CONCATENATE(B8," ","KAPCSOLÓDÓ VÁLLALKOZÁSAI:")</f>
        <v xml:space="preserve"> KAPCSOLÓDÓ VÁLLALKOZÁSAI: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39"/>
      <c r="Y21" s="36"/>
      <c r="Z21" s="36"/>
    </row>
    <row r="22" spans="1:57" s="37" customFormat="1" ht="320.10000000000002" customHeight="1" thickBot="1" x14ac:dyDescent="0.3">
      <c r="A22" s="711" t="s">
        <v>260</v>
      </c>
      <c r="B22" s="712"/>
      <c r="C22" s="712"/>
      <c r="D22" s="712"/>
      <c r="E22" s="712"/>
      <c r="F22" s="712"/>
      <c r="G22" s="712"/>
      <c r="H22" s="713"/>
      <c r="I22" s="174"/>
      <c r="J22" s="174"/>
      <c r="K22" s="174"/>
      <c r="L22" s="174"/>
      <c r="M22" s="174"/>
      <c r="N22" s="174"/>
      <c r="O22" s="174"/>
      <c r="P22" s="174"/>
      <c r="Q22" s="174"/>
      <c r="R22" s="175"/>
      <c r="S22" s="176"/>
      <c r="T22" s="176"/>
      <c r="U22" s="175"/>
      <c r="V22" s="176"/>
      <c r="W22" s="176"/>
      <c r="X22" s="39"/>
      <c r="Y22" s="36"/>
      <c r="Z22" s="36"/>
    </row>
    <row r="23" spans="1:57" s="37" customFormat="1" ht="22.5" customHeight="1" thickBot="1" x14ac:dyDescent="0.3">
      <c r="A23" s="681" t="str">
        <f>A12</f>
        <v/>
      </c>
      <c r="B23" s="682"/>
      <c r="C23" s="682"/>
      <c r="D23" s="682"/>
      <c r="E23" s="682"/>
      <c r="F23" s="683"/>
      <c r="G23" s="178"/>
      <c r="H23" s="178"/>
      <c r="I23" s="174"/>
      <c r="J23" s="174"/>
      <c r="K23" s="174"/>
      <c r="L23" s="174"/>
      <c r="M23" s="174"/>
      <c r="N23" s="174"/>
      <c r="O23" s="174"/>
      <c r="P23" s="174"/>
      <c r="Q23" s="174"/>
      <c r="R23" s="175"/>
      <c r="S23" s="176"/>
      <c r="T23" s="176"/>
      <c r="U23" s="175"/>
      <c r="V23" s="176"/>
      <c r="W23" s="176"/>
      <c r="X23" s="39"/>
      <c r="Y23" s="36"/>
      <c r="Z23" s="36"/>
    </row>
    <row r="24" spans="1:57" s="37" customFormat="1" ht="17.25" customHeight="1" thickBot="1" x14ac:dyDescent="0.3">
      <c r="A24" s="396"/>
      <c r="B24" s="396"/>
      <c r="C24" s="396"/>
      <c r="D24" s="396"/>
      <c r="E24" s="177">
        <f>SUM(E26:E50)</f>
        <v>0</v>
      </c>
      <c r="F24" s="177"/>
      <c r="G24" s="176"/>
      <c r="H24" s="176"/>
      <c r="I24" s="175"/>
      <c r="J24" s="177">
        <f>SUM(J26:J50)</f>
        <v>0</v>
      </c>
      <c r="K24" s="176"/>
      <c r="L24" s="176"/>
      <c r="M24" s="175"/>
      <c r="N24" s="176"/>
      <c r="O24" s="177">
        <f>SUM(O26:O50)</f>
        <v>0</v>
      </c>
      <c r="P24" s="176"/>
      <c r="Q24" s="175"/>
      <c r="R24" s="175"/>
      <c r="S24" s="176"/>
      <c r="T24" s="176"/>
      <c r="U24" s="175"/>
      <c r="V24" s="176"/>
      <c r="W24" s="176"/>
      <c r="X24" s="39"/>
      <c r="Y24" s="36"/>
      <c r="Z24" s="36"/>
      <c r="AX24" s="41">
        <f>SUM(AX26:AX50)</f>
        <v>0</v>
      </c>
      <c r="AY24" s="41">
        <f t="shared" ref="AY24:BE24" si="0">SUM(AY26:AY50)</f>
        <v>0</v>
      </c>
      <c r="AZ24" s="41"/>
      <c r="BA24" s="41">
        <f t="shared" si="0"/>
        <v>0</v>
      </c>
      <c r="BB24" s="41">
        <f t="shared" si="0"/>
        <v>0</v>
      </c>
      <c r="BC24" s="41"/>
      <c r="BD24" s="41">
        <f t="shared" si="0"/>
        <v>0</v>
      </c>
      <c r="BE24" s="41">
        <f t="shared" si="0"/>
        <v>0</v>
      </c>
    </row>
    <row r="25" spans="1:57" s="37" customFormat="1" ht="45.75" thickBot="1" x14ac:dyDescent="0.3">
      <c r="A25" s="508" t="str">
        <f>CONCATENATE(B8," ","Kapcsolódó vállalkozásának neve")</f>
        <v xml:space="preserve"> Kapcsolódó vállalkozásának neve</v>
      </c>
      <c r="B25" s="509" t="s">
        <v>20</v>
      </c>
      <c r="C25" s="510" t="s">
        <v>115</v>
      </c>
      <c r="D25" s="510" t="s">
        <v>114</v>
      </c>
      <c r="E25" s="510" t="s">
        <v>116</v>
      </c>
      <c r="F25" s="510" t="s">
        <v>128</v>
      </c>
      <c r="G25" s="510" t="s">
        <v>117</v>
      </c>
      <c r="H25" s="510" t="s">
        <v>118</v>
      </c>
      <c r="I25" s="510" t="s">
        <v>119</v>
      </c>
      <c r="J25" s="510" t="s">
        <v>120</v>
      </c>
      <c r="K25" s="510" t="s">
        <v>126</v>
      </c>
      <c r="L25" s="510" t="s">
        <v>121</v>
      </c>
      <c r="M25" s="510" t="s">
        <v>122</v>
      </c>
      <c r="N25" s="510" t="s">
        <v>123</v>
      </c>
      <c r="O25" s="510" t="s">
        <v>124</v>
      </c>
      <c r="P25" s="510" t="s">
        <v>125</v>
      </c>
      <c r="Q25" s="511" t="s">
        <v>127</v>
      </c>
      <c r="R25" s="176"/>
      <c r="S25" s="176"/>
      <c r="T25" s="176"/>
      <c r="U25" s="176"/>
      <c r="V25" s="176"/>
      <c r="W25" s="176"/>
      <c r="AW25" s="42" t="s">
        <v>34</v>
      </c>
      <c r="AX25" s="43" t="s">
        <v>22</v>
      </c>
      <c r="AY25" s="43" t="s">
        <v>23</v>
      </c>
      <c r="AZ25" s="42" t="s">
        <v>37</v>
      </c>
      <c r="BA25" s="43" t="s">
        <v>47</v>
      </c>
      <c r="BB25" s="43" t="s">
        <v>39</v>
      </c>
      <c r="BC25" s="42" t="s">
        <v>40</v>
      </c>
      <c r="BD25" s="43" t="s">
        <v>41</v>
      </c>
      <c r="BE25" s="43" t="s">
        <v>42</v>
      </c>
    </row>
    <row r="26" spans="1:57" s="37" customFormat="1" x14ac:dyDescent="0.25">
      <c r="A26" s="518"/>
      <c r="B26" s="519"/>
      <c r="C26" s="411"/>
      <c r="D26" s="411"/>
      <c r="E26" s="519"/>
      <c r="F26" s="520"/>
      <c r="G26" s="520"/>
      <c r="H26" s="411"/>
      <c r="I26" s="411"/>
      <c r="J26" s="519"/>
      <c r="K26" s="520"/>
      <c r="L26" s="520"/>
      <c r="M26" s="411"/>
      <c r="N26" s="411"/>
      <c r="O26" s="519"/>
      <c r="P26" s="520"/>
      <c r="Q26" s="521"/>
      <c r="R26" s="176"/>
      <c r="S26" s="176"/>
      <c r="T26" s="176"/>
      <c r="U26" s="176"/>
      <c r="V26" s="176"/>
      <c r="W26" s="176"/>
      <c r="AW26" s="44" t="str">
        <f>IF(D26="","",VLOOKUP(D26,'MNB árfolyam'!A:B,2,0))</f>
        <v/>
      </c>
      <c r="AX26" s="45" t="str">
        <f>IF(ISBLANK(F26),"",ROUND(F26/AW26,0))</f>
        <v/>
      </c>
      <c r="AY26" s="45" t="str">
        <f>IF(ISBLANK(G26),"",ROUND(G26/AW26,0))</f>
        <v/>
      </c>
      <c r="AZ26" s="44" t="str">
        <f>IF(I26="","",VLOOKUP(I26,'MNB árfolyam'!A:B,2,0))</f>
        <v/>
      </c>
      <c r="BA26" s="44" t="str">
        <f>IF(ISBLANK(K26),"",ROUND(K26/AZ26,0))</f>
        <v/>
      </c>
      <c r="BB26" s="44" t="str">
        <f>IF(ISBLANK(L26),"",ROUND(L26/AZ26,0))</f>
        <v/>
      </c>
      <c r="BC26" s="44" t="str">
        <f>IF(N26="","",VLOOKUP(N26,'MNB árfolyam'!A:B,2,0))</f>
        <v/>
      </c>
      <c r="BD26" s="44" t="str">
        <f>IF(ISBLANK(P26),"",ROUND(P26/BC26,0))</f>
        <v/>
      </c>
      <c r="BE26" s="44" t="str">
        <f>IF(ISBLANK(Q26),"",ROUND(Q26/BC26,0))</f>
        <v/>
      </c>
    </row>
    <row r="27" spans="1:57" s="37" customFormat="1" x14ac:dyDescent="0.25">
      <c r="A27" s="457"/>
      <c r="B27" s="458"/>
      <c r="C27" s="1"/>
      <c r="D27" s="1"/>
      <c r="E27" s="458"/>
      <c r="F27" s="459"/>
      <c r="G27" s="459"/>
      <c r="H27" s="1"/>
      <c r="I27" s="1"/>
      <c r="J27" s="458"/>
      <c r="K27" s="459"/>
      <c r="L27" s="459"/>
      <c r="M27" s="1"/>
      <c r="N27" s="1"/>
      <c r="O27" s="458"/>
      <c r="P27" s="459"/>
      <c r="Q27" s="522"/>
      <c r="R27" s="176"/>
      <c r="S27" s="176"/>
      <c r="T27" s="176"/>
      <c r="U27" s="176"/>
      <c r="V27" s="176"/>
      <c r="W27" s="176"/>
      <c r="AW27" s="44" t="str">
        <f>IF(D27="","",VLOOKUP(D27,'MNB árfolyam'!A:B,2,0))</f>
        <v/>
      </c>
      <c r="AX27" s="45" t="str">
        <f t="shared" ref="AX27:AX50" si="1">IF(ISBLANK(F27),"",ROUND(F27/AW27,0))</f>
        <v/>
      </c>
      <c r="AY27" s="45" t="str">
        <f t="shared" ref="AY27:AY50" si="2">IF(ISBLANK(G27),"",ROUND(G27/AW27,0))</f>
        <v/>
      </c>
      <c r="AZ27" s="44" t="str">
        <f>IF(I27="","",VLOOKUP(I27,'MNB árfolyam'!A:B,2,0))</f>
        <v/>
      </c>
      <c r="BA27" s="44" t="str">
        <f t="shared" ref="BA27:BA50" si="3">IF(ISBLANK(K27),"",ROUND(K27/AZ27,0))</f>
        <v/>
      </c>
      <c r="BB27" s="44" t="str">
        <f t="shared" ref="BB27:BB50" si="4">IF(ISBLANK(L27),"",ROUND(L27/AZ27,0))</f>
        <v/>
      </c>
      <c r="BC27" s="44" t="str">
        <f>IF(N27="","",VLOOKUP(N27,'MNB árfolyam'!A:B,2,0))</f>
        <v/>
      </c>
      <c r="BD27" s="44" t="str">
        <f t="shared" ref="BD27:BD50" si="5">IF(ISBLANK(P27),"",ROUND(P27/BC27,0))</f>
        <v/>
      </c>
      <c r="BE27" s="44" t="str">
        <f t="shared" ref="BE27:BE50" si="6">IF(ISBLANK(Q27),"",ROUND(Q27/BC27,0))</f>
        <v/>
      </c>
    </row>
    <row r="28" spans="1:57" s="37" customFormat="1" x14ac:dyDescent="0.25">
      <c r="A28" s="457"/>
      <c r="B28" s="458"/>
      <c r="C28" s="1"/>
      <c r="D28" s="1"/>
      <c r="E28" s="458"/>
      <c r="F28" s="459"/>
      <c r="G28" s="459"/>
      <c r="H28" s="1"/>
      <c r="I28" s="1"/>
      <c r="J28" s="458"/>
      <c r="K28" s="459"/>
      <c r="L28" s="459"/>
      <c r="M28" s="1"/>
      <c r="N28" s="1"/>
      <c r="O28" s="458"/>
      <c r="P28" s="459"/>
      <c r="Q28" s="522"/>
      <c r="R28" s="176"/>
      <c r="S28" s="176"/>
      <c r="T28" s="176"/>
      <c r="U28" s="176"/>
      <c r="V28" s="176"/>
      <c r="W28" s="176"/>
      <c r="AW28" s="44" t="str">
        <f>IF(D28="","",VLOOKUP(D28,'MNB árfolyam'!A:B,2,0))</f>
        <v/>
      </c>
      <c r="AX28" s="45" t="str">
        <f t="shared" si="1"/>
        <v/>
      </c>
      <c r="AY28" s="45" t="str">
        <f t="shared" si="2"/>
        <v/>
      </c>
      <c r="AZ28" s="44" t="str">
        <f>IF(I28="","",VLOOKUP(I28,'MNB árfolyam'!A:B,2,0))</f>
        <v/>
      </c>
      <c r="BA28" s="44" t="str">
        <f t="shared" si="3"/>
        <v/>
      </c>
      <c r="BB28" s="44" t="str">
        <f t="shared" si="4"/>
        <v/>
      </c>
      <c r="BC28" s="44" t="str">
        <f>IF(N28="","",VLOOKUP(N28,'MNB árfolyam'!A:B,2,0))</f>
        <v/>
      </c>
      <c r="BD28" s="44" t="str">
        <f t="shared" si="5"/>
        <v/>
      </c>
      <c r="BE28" s="44" t="str">
        <f t="shared" si="6"/>
        <v/>
      </c>
    </row>
    <row r="29" spans="1:57" s="37" customFormat="1" x14ac:dyDescent="0.25">
      <c r="A29" s="457"/>
      <c r="B29" s="458"/>
      <c r="C29" s="1"/>
      <c r="D29" s="1"/>
      <c r="E29" s="458"/>
      <c r="F29" s="459"/>
      <c r="G29" s="459"/>
      <c r="H29" s="1"/>
      <c r="I29" s="1"/>
      <c r="J29" s="458"/>
      <c r="K29" s="459"/>
      <c r="L29" s="459"/>
      <c r="M29" s="1"/>
      <c r="N29" s="1"/>
      <c r="O29" s="458"/>
      <c r="P29" s="459"/>
      <c r="Q29" s="522"/>
      <c r="R29" s="176"/>
      <c r="S29" s="176"/>
      <c r="T29" s="176"/>
      <c r="U29" s="176"/>
      <c r="V29" s="176"/>
      <c r="W29" s="176"/>
      <c r="AW29" s="44" t="str">
        <f>IF(D29="","",VLOOKUP(D29,'MNB árfolyam'!A:B,2,0))</f>
        <v/>
      </c>
      <c r="AX29" s="45" t="str">
        <f t="shared" si="1"/>
        <v/>
      </c>
      <c r="AY29" s="45" t="str">
        <f t="shared" si="2"/>
        <v/>
      </c>
      <c r="AZ29" s="44" t="str">
        <f>IF(I29="","",VLOOKUP(I29,'MNB árfolyam'!A:B,2,0))</f>
        <v/>
      </c>
      <c r="BA29" s="44" t="str">
        <f t="shared" si="3"/>
        <v/>
      </c>
      <c r="BB29" s="44" t="str">
        <f t="shared" si="4"/>
        <v/>
      </c>
      <c r="BC29" s="44" t="str">
        <f>IF(N29="","",VLOOKUP(N29,'MNB árfolyam'!A:B,2,0))</f>
        <v/>
      </c>
      <c r="BD29" s="44" t="str">
        <f t="shared" si="5"/>
        <v/>
      </c>
      <c r="BE29" s="44" t="str">
        <f t="shared" si="6"/>
        <v/>
      </c>
    </row>
    <row r="30" spans="1:57" s="37" customFormat="1" x14ac:dyDescent="0.25">
      <c r="A30" s="457"/>
      <c r="B30" s="458"/>
      <c r="C30" s="1"/>
      <c r="D30" s="1"/>
      <c r="E30" s="458"/>
      <c r="F30" s="459"/>
      <c r="G30" s="459"/>
      <c r="H30" s="1"/>
      <c r="I30" s="1"/>
      <c r="J30" s="458"/>
      <c r="K30" s="459"/>
      <c r="L30" s="459"/>
      <c r="M30" s="1"/>
      <c r="N30" s="1"/>
      <c r="O30" s="458"/>
      <c r="P30" s="459"/>
      <c r="Q30" s="522"/>
      <c r="R30" s="176"/>
      <c r="S30" s="176"/>
      <c r="T30" s="176"/>
      <c r="U30" s="176"/>
      <c r="V30" s="176"/>
      <c r="W30" s="176"/>
      <c r="AW30" s="44" t="str">
        <f>IF(D30="","",VLOOKUP(D30,'MNB árfolyam'!A:B,2,0))</f>
        <v/>
      </c>
      <c r="AX30" s="45" t="str">
        <f t="shared" si="1"/>
        <v/>
      </c>
      <c r="AY30" s="45" t="str">
        <f t="shared" si="2"/>
        <v/>
      </c>
      <c r="AZ30" s="44" t="str">
        <f>IF(I30="","",VLOOKUP(I30,'MNB árfolyam'!A:B,2,0))</f>
        <v/>
      </c>
      <c r="BA30" s="44" t="str">
        <f t="shared" si="3"/>
        <v/>
      </c>
      <c r="BB30" s="44" t="str">
        <f t="shared" si="4"/>
        <v/>
      </c>
      <c r="BC30" s="44" t="str">
        <f>IF(N30="","",VLOOKUP(N30,'MNB árfolyam'!A:B,2,0))</f>
        <v/>
      </c>
      <c r="BD30" s="44" t="str">
        <f t="shared" si="5"/>
        <v/>
      </c>
      <c r="BE30" s="44" t="str">
        <f t="shared" si="6"/>
        <v/>
      </c>
    </row>
    <row r="31" spans="1:57" s="37" customFormat="1" x14ac:dyDescent="0.25">
      <c r="A31" s="457"/>
      <c r="B31" s="458"/>
      <c r="C31" s="1"/>
      <c r="D31" s="1"/>
      <c r="E31" s="458"/>
      <c r="F31" s="459"/>
      <c r="G31" s="459"/>
      <c r="H31" s="1"/>
      <c r="I31" s="1"/>
      <c r="J31" s="458"/>
      <c r="K31" s="459"/>
      <c r="L31" s="459"/>
      <c r="M31" s="1"/>
      <c r="N31" s="1"/>
      <c r="O31" s="458"/>
      <c r="P31" s="459"/>
      <c r="Q31" s="522"/>
      <c r="R31" s="176"/>
      <c r="S31" s="176"/>
      <c r="T31" s="176"/>
      <c r="U31" s="176"/>
      <c r="V31" s="176"/>
      <c r="W31" s="176"/>
      <c r="AW31" s="44" t="str">
        <f>IF(D31="","",VLOOKUP(D31,'MNB árfolyam'!A:B,2,0))</f>
        <v/>
      </c>
      <c r="AX31" s="45" t="str">
        <f t="shared" si="1"/>
        <v/>
      </c>
      <c r="AY31" s="45" t="str">
        <f t="shared" si="2"/>
        <v/>
      </c>
      <c r="AZ31" s="44" t="str">
        <f>IF(I31="","",VLOOKUP(I31,'MNB árfolyam'!A:B,2,0))</f>
        <v/>
      </c>
      <c r="BA31" s="44" t="str">
        <f t="shared" si="3"/>
        <v/>
      </c>
      <c r="BB31" s="44" t="str">
        <f t="shared" si="4"/>
        <v/>
      </c>
      <c r="BC31" s="44" t="str">
        <f>IF(N31="","",VLOOKUP(N31,'MNB árfolyam'!A:B,2,0))</f>
        <v/>
      </c>
      <c r="BD31" s="44" t="str">
        <f t="shared" si="5"/>
        <v/>
      </c>
      <c r="BE31" s="44" t="str">
        <f t="shared" si="6"/>
        <v/>
      </c>
    </row>
    <row r="32" spans="1:57" s="37" customFormat="1" x14ac:dyDescent="0.25">
      <c r="A32" s="457"/>
      <c r="B32" s="458"/>
      <c r="C32" s="1"/>
      <c r="D32" s="1"/>
      <c r="E32" s="458"/>
      <c r="F32" s="459"/>
      <c r="G32" s="459"/>
      <c r="H32" s="1"/>
      <c r="I32" s="1"/>
      <c r="J32" s="458"/>
      <c r="K32" s="459"/>
      <c r="L32" s="459"/>
      <c r="M32" s="1"/>
      <c r="N32" s="1"/>
      <c r="O32" s="458"/>
      <c r="P32" s="459"/>
      <c r="Q32" s="522"/>
      <c r="R32" s="176"/>
      <c r="S32" s="176"/>
      <c r="T32" s="176"/>
      <c r="U32" s="176"/>
      <c r="V32" s="176"/>
      <c r="W32" s="176"/>
      <c r="AW32" s="44" t="str">
        <f>IF(D32="","",VLOOKUP(D32,'MNB árfolyam'!A:B,2,0))</f>
        <v/>
      </c>
      <c r="AX32" s="45" t="str">
        <f t="shared" si="1"/>
        <v/>
      </c>
      <c r="AY32" s="45" t="str">
        <f t="shared" si="2"/>
        <v/>
      </c>
      <c r="AZ32" s="44" t="str">
        <f>IF(I32="","",VLOOKUP(I32,'MNB árfolyam'!A:B,2,0))</f>
        <v/>
      </c>
      <c r="BA32" s="44" t="str">
        <f t="shared" si="3"/>
        <v/>
      </c>
      <c r="BB32" s="44" t="str">
        <f t="shared" si="4"/>
        <v/>
      </c>
      <c r="BC32" s="44" t="str">
        <f>IF(N32="","",VLOOKUP(N32,'MNB árfolyam'!A:B,2,0))</f>
        <v/>
      </c>
      <c r="BD32" s="44" t="str">
        <f t="shared" si="5"/>
        <v/>
      </c>
      <c r="BE32" s="44" t="str">
        <f t="shared" si="6"/>
        <v/>
      </c>
    </row>
    <row r="33" spans="1:57" s="37" customFormat="1" x14ac:dyDescent="0.25">
      <c r="A33" s="457"/>
      <c r="B33" s="458"/>
      <c r="C33" s="1"/>
      <c r="D33" s="1"/>
      <c r="E33" s="458"/>
      <c r="F33" s="459"/>
      <c r="G33" s="459"/>
      <c r="H33" s="1"/>
      <c r="I33" s="1"/>
      <c r="J33" s="458"/>
      <c r="K33" s="459"/>
      <c r="L33" s="459"/>
      <c r="M33" s="1"/>
      <c r="N33" s="1"/>
      <c r="O33" s="458"/>
      <c r="P33" s="459"/>
      <c r="Q33" s="522"/>
      <c r="R33" s="176"/>
      <c r="S33" s="176"/>
      <c r="T33" s="176"/>
      <c r="U33" s="176"/>
      <c r="V33" s="176"/>
      <c r="W33" s="176"/>
      <c r="AW33" s="44" t="str">
        <f>IF(D33="","",VLOOKUP(D33,'MNB árfolyam'!A:B,2,0))</f>
        <v/>
      </c>
      <c r="AX33" s="45" t="str">
        <f t="shared" si="1"/>
        <v/>
      </c>
      <c r="AY33" s="45" t="str">
        <f t="shared" si="2"/>
        <v/>
      </c>
      <c r="AZ33" s="44" t="str">
        <f>IF(I33="","",VLOOKUP(I33,'MNB árfolyam'!A:B,2,0))</f>
        <v/>
      </c>
      <c r="BA33" s="44" t="str">
        <f t="shared" si="3"/>
        <v/>
      </c>
      <c r="BB33" s="44" t="str">
        <f t="shared" si="4"/>
        <v/>
      </c>
      <c r="BC33" s="44" t="str">
        <f>IF(N33="","",VLOOKUP(N33,'MNB árfolyam'!A:B,2,0))</f>
        <v/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57"/>
      <c r="B34" s="458"/>
      <c r="C34" s="1"/>
      <c r="D34" s="1"/>
      <c r="E34" s="458"/>
      <c r="F34" s="459"/>
      <c r="G34" s="459"/>
      <c r="H34" s="1"/>
      <c r="I34" s="1"/>
      <c r="J34" s="458"/>
      <c r="K34" s="459"/>
      <c r="L34" s="459"/>
      <c r="M34" s="1"/>
      <c r="N34" s="1"/>
      <c r="O34" s="458"/>
      <c r="P34" s="459"/>
      <c r="Q34" s="522"/>
      <c r="R34" s="176"/>
      <c r="S34" s="176"/>
      <c r="T34" s="176"/>
      <c r="U34" s="176"/>
      <c r="V34" s="176"/>
      <c r="W34" s="176"/>
      <c r="AW34" s="44" t="str">
        <f>IF(D34="","",VLOOKUP(D34,'MNB árfolyam'!A:B,2,0))</f>
        <v/>
      </c>
      <c r="AX34" s="45" t="str">
        <f t="shared" si="1"/>
        <v/>
      </c>
      <c r="AY34" s="45" t="str">
        <f t="shared" si="2"/>
        <v/>
      </c>
      <c r="AZ34" s="44" t="str">
        <f>IF(I34="","",VLOOKUP(I34,'MNB árfolyam'!A:B,2,0))</f>
        <v/>
      </c>
      <c r="BA34" s="44" t="str">
        <f t="shared" si="3"/>
        <v/>
      </c>
      <c r="BB34" s="44" t="str">
        <f t="shared" si="4"/>
        <v/>
      </c>
      <c r="BC34" s="44" t="str">
        <f>IF(N34="","",VLOOKUP(N34,'MNB árfolyam'!A:B,2,0))</f>
        <v/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57"/>
      <c r="B35" s="458"/>
      <c r="C35" s="1"/>
      <c r="D35" s="1"/>
      <c r="E35" s="458"/>
      <c r="F35" s="459"/>
      <c r="G35" s="459"/>
      <c r="H35" s="1"/>
      <c r="I35" s="1"/>
      <c r="J35" s="458"/>
      <c r="K35" s="459"/>
      <c r="L35" s="459"/>
      <c r="M35" s="1"/>
      <c r="N35" s="1"/>
      <c r="O35" s="458"/>
      <c r="P35" s="459"/>
      <c r="Q35" s="522"/>
      <c r="R35" s="176"/>
      <c r="S35" s="176"/>
      <c r="T35" s="176"/>
      <c r="U35" s="176"/>
      <c r="V35" s="176"/>
      <c r="W35" s="176"/>
      <c r="AW35" s="44" t="str">
        <f>IF(D35="","",VLOOKUP(D35,'MNB árfolyam'!A:B,2,0))</f>
        <v/>
      </c>
      <c r="AX35" s="45" t="str">
        <f t="shared" si="1"/>
        <v/>
      </c>
      <c r="AY35" s="45" t="str">
        <f t="shared" si="2"/>
        <v/>
      </c>
      <c r="AZ35" s="44" t="str">
        <f>IF(I35="","",VLOOKUP(I35,'MNB árfolyam'!A:B,2,0))</f>
        <v/>
      </c>
      <c r="BA35" s="44" t="str">
        <f t="shared" si="3"/>
        <v/>
      </c>
      <c r="BB35" s="44" t="str">
        <f t="shared" si="4"/>
        <v/>
      </c>
      <c r="BC35" s="44" t="str">
        <f>IF(N35="","",VLOOKUP(N35,'MNB árfolyam'!A:B,2,0))</f>
        <v/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57"/>
      <c r="B36" s="458"/>
      <c r="C36" s="1"/>
      <c r="D36" s="1"/>
      <c r="E36" s="458"/>
      <c r="F36" s="459"/>
      <c r="G36" s="459"/>
      <c r="H36" s="1"/>
      <c r="I36" s="1"/>
      <c r="J36" s="458"/>
      <c r="K36" s="459"/>
      <c r="L36" s="459"/>
      <c r="M36" s="1"/>
      <c r="N36" s="1"/>
      <c r="O36" s="458"/>
      <c r="P36" s="459"/>
      <c r="Q36" s="522"/>
      <c r="R36" s="176"/>
      <c r="S36" s="176"/>
      <c r="T36" s="176"/>
      <c r="U36" s="176"/>
      <c r="V36" s="176"/>
      <c r="W36" s="176"/>
      <c r="AW36" s="44" t="str">
        <f>IF(D36="","",VLOOKUP(D36,'MNB árfolyam'!A:B,2,0))</f>
        <v/>
      </c>
      <c r="AX36" s="45" t="str">
        <f t="shared" si="1"/>
        <v/>
      </c>
      <c r="AY36" s="45" t="str">
        <f t="shared" si="2"/>
        <v/>
      </c>
      <c r="AZ36" s="44" t="str">
        <f>IF(I36="","",VLOOKUP(I36,'MNB árfolyam'!A:B,2,0))</f>
        <v/>
      </c>
      <c r="BA36" s="44" t="str">
        <f t="shared" si="3"/>
        <v/>
      </c>
      <c r="BB36" s="44" t="str">
        <f t="shared" si="4"/>
        <v/>
      </c>
      <c r="BC36" s="44" t="str">
        <f>IF(N36="","",VLOOKUP(N36,'MNB árfolyam'!A:B,2,0))</f>
        <v/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57"/>
      <c r="B37" s="458"/>
      <c r="C37" s="1"/>
      <c r="D37" s="1"/>
      <c r="E37" s="458"/>
      <c r="F37" s="459"/>
      <c r="G37" s="459"/>
      <c r="H37" s="1"/>
      <c r="I37" s="1"/>
      <c r="J37" s="458"/>
      <c r="K37" s="459"/>
      <c r="L37" s="459"/>
      <c r="M37" s="1"/>
      <c r="N37" s="1"/>
      <c r="O37" s="458"/>
      <c r="P37" s="459"/>
      <c r="Q37" s="522"/>
      <c r="R37" s="176"/>
      <c r="S37" s="176"/>
      <c r="T37" s="176"/>
      <c r="U37" s="176"/>
      <c r="V37" s="176"/>
      <c r="W37" s="176"/>
      <c r="AW37" s="44" t="str">
        <f>IF(D37="","",VLOOKUP(D37,'MNB árfolyam'!A:B,2,0))</f>
        <v/>
      </c>
      <c r="AX37" s="45" t="str">
        <f t="shared" si="1"/>
        <v/>
      </c>
      <c r="AY37" s="45" t="str">
        <f t="shared" si="2"/>
        <v/>
      </c>
      <c r="AZ37" s="44" t="str">
        <f>IF(I37="","",VLOOKUP(I37,'MNB árfolyam'!A:B,2,0))</f>
        <v/>
      </c>
      <c r="BA37" s="44" t="str">
        <f t="shared" si="3"/>
        <v/>
      </c>
      <c r="BB37" s="44" t="str">
        <f t="shared" si="4"/>
        <v/>
      </c>
      <c r="BC37" s="44" t="str">
        <f>IF(N37="","",VLOOKUP(N37,'MNB árfolyam'!A:B,2,0))</f>
        <v/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57"/>
      <c r="B38" s="458"/>
      <c r="C38" s="1"/>
      <c r="D38" s="1"/>
      <c r="E38" s="458"/>
      <c r="F38" s="459"/>
      <c r="G38" s="459"/>
      <c r="H38" s="1"/>
      <c r="I38" s="1"/>
      <c r="J38" s="458"/>
      <c r="K38" s="459"/>
      <c r="L38" s="459"/>
      <c r="M38" s="1"/>
      <c r="N38" s="1"/>
      <c r="O38" s="458"/>
      <c r="P38" s="459"/>
      <c r="Q38" s="522"/>
      <c r="R38" s="176"/>
      <c r="S38" s="176"/>
      <c r="T38" s="176"/>
      <c r="U38" s="176"/>
      <c r="V38" s="176"/>
      <c r="W38" s="176"/>
      <c r="AW38" s="44" t="str">
        <f>IF(D38="","",VLOOKUP(D38,'MNB árfolyam'!A:B,2,0))</f>
        <v/>
      </c>
      <c r="AX38" s="45" t="str">
        <f t="shared" si="1"/>
        <v/>
      </c>
      <c r="AY38" s="45" t="str">
        <f t="shared" si="2"/>
        <v/>
      </c>
      <c r="AZ38" s="44" t="str">
        <f>IF(I38="","",VLOOKUP(I38,'MNB árfolyam'!A:B,2,0))</f>
        <v/>
      </c>
      <c r="BA38" s="44" t="str">
        <f t="shared" si="3"/>
        <v/>
      </c>
      <c r="BB38" s="44" t="str">
        <f t="shared" si="4"/>
        <v/>
      </c>
      <c r="BC38" s="44" t="str">
        <f>IF(N38="","",VLOOKUP(N38,'MNB árfolyam'!A:B,2,0))</f>
        <v/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57"/>
      <c r="B39" s="458"/>
      <c r="C39" s="1"/>
      <c r="D39" s="1"/>
      <c r="E39" s="458"/>
      <c r="F39" s="459"/>
      <c r="G39" s="459"/>
      <c r="H39" s="1"/>
      <c r="I39" s="1"/>
      <c r="J39" s="458"/>
      <c r="K39" s="459"/>
      <c r="L39" s="459"/>
      <c r="M39" s="1"/>
      <c r="N39" s="1"/>
      <c r="O39" s="458"/>
      <c r="P39" s="459"/>
      <c r="Q39" s="522"/>
      <c r="R39" s="176"/>
      <c r="S39" s="176"/>
      <c r="T39" s="176"/>
      <c r="U39" s="176"/>
      <c r="V39" s="176"/>
      <c r="W39" s="176"/>
      <c r="AW39" s="44" t="str">
        <f>IF(D39="","",VLOOKUP(D39,'MNB árfolyam'!A:B,2,0))</f>
        <v/>
      </c>
      <c r="AX39" s="45" t="str">
        <f t="shared" si="1"/>
        <v/>
      </c>
      <c r="AY39" s="45" t="str">
        <f t="shared" si="2"/>
        <v/>
      </c>
      <c r="AZ39" s="44" t="str">
        <f>IF(I39="","",VLOOKUP(I39,'MNB árfolyam'!A:B,2,0))</f>
        <v/>
      </c>
      <c r="BA39" s="44" t="str">
        <f t="shared" si="3"/>
        <v/>
      </c>
      <c r="BB39" s="44" t="str">
        <f t="shared" si="4"/>
        <v/>
      </c>
      <c r="BC39" s="44" t="str">
        <f>IF(N39="","",VLOOKUP(N39,'MNB árfolyam'!A:B,2,0))</f>
        <v/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57"/>
      <c r="B40" s="458"/>
      <c r="C40" s="1"/>
      <c r="D40" s="1"/>
      <c r="E40" s="458"/>
      <c r="F40" s="459"/>
      <c r="G40" s="459"/>
      <c r="H40" s="1"/>
      <c r="I40" s="1"/>
      <c r="J40" s="458"/>
      <c r="K40" s="459"/>
      <c r="L40" s="459"/>
      <c r="M40" s="1"/>
      <c r="N40" s="1"/>
      <c r="O40" s="458"/>
      <c r="P40" s="459"/>
      <c r="Q40" s="522"/>
      <c r="R40" s="176"/>
      <c r="S40" s="176"/>
      <c r="T40" s="176"/>
      <c r="U40" s="176"/>
      <c r="V40" s="176"/>
      <c r="W40" s="176"/>
      <c r="AW40" s="44" t="str">
        <f>IF(D40="","",VLOOKUP(D40,'MNB árfolyam'!A:B,2,0))</f>
        <v/>
      </c>
      <c r="AX40" s="45" t="str">
        <f t="shared" si="1"/>
        <v/>
      </c>
      <c r="AY40" s="45" t="str">
        <f t="shared" si="2"/>
        <v/>
      </c>
      <c r="AZ40" s="44" t="str">
        <f>IF(I40="","",VLOOKUP(I40,'MNB árfolyam'!A:B,2,0))</f>
        <v/>
      </c>
      <c r="BA40" s="44" t="str">
        <f t="shared" si="3"/>
        <v/>
      </c>
      <c r="BB40" s="44" t="str">
        <f t="shared" si="4"/>
        <v/>
      </c>
      <c r="BC40" s="44" t="str">
        <f>IF(N40="","",VLOOKUP(N40,'MNB árfolyam'!A:B,2,0))</f>
        <v/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57"/>
      <c r="B41" s="458"/>
      <c r="C41" s="1"/>
      <c r="D41" s="1"/>
      <c r="E41" s="458"/>
      <c r="F41" s="459"/>
      <c r="G41" s="459"/>
      <c r="H41" s="1"/>
      <c r="I41" s="1"/>
      <c r="J41" s="458"/>
      <c r="K41" s="459"/>
      <c r="L41" s="459"/>
      <c r="M41" s="1"/>
      <c r="N41" s="1"/>
      <c r="O41" s="458"/>
      <c r="P41" s="459"/>
      <c r="Q41" s="522"/>
      <c r="R41" s="176"/>
      <c r="S41" s="176"/>
      <c r="T41" s="176"/>
      <c r="U41" s="176"/>
      <c r="V41" s="176"/>
      <c r="W41" s="176"/>
      <c r="AW41" s="44" t="str">
        <f>IF(D41="","",VLOOKUP(D41,'MNB árfolyam'!A:B,2,0))</f>
        <v/>
      </c>
      <c r="AX41" s="45" t="str">
        <f t="shared" si="1"/>
        <v/>
      </c>
      <c r="AY41" s="45" t="str">
        <f t="shared" si="2"/>
        <v/>
      </c>
      <c r="AZ41" s="44" t="str">
        <f>IF(I41="","",VLOOKUP(I41,'MNB árfolyam'!A:B,2,0))</f>
        <v/>
      </c>
      <c r="BA41" s="44" t="str">
        <f t="shared" si="3"/>
        <v/>
      </c>
      <c r="BB41" s="44" t="str">
        <f t="shared" si="4"/>
        <v/>
      </c>
      <c r="BC41" s="44" t="str">
        <f>IF(N41="","",VLOOKUP(N41,'MNB árfolyam'!A:B,2,0))</f>
        <v/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57"/>
      <c r="B42" s="458"/>
      <c r="C42" s="1"/>
      <c r="D42" s="1"/>
      <c r="E42" s="458"/>
      <c r="F42" s="459"/>
      <c r="G42" s="459"/>
      <c r="H42" s="1"/>
      <c r="I42" s="1"/>
      <c r="J42" s="458"/>
      <c r="K42" s="459"/>
      <c r="L42" s="459"/>
      <c r="M42" s="1"/>
      <c r="N42" s="1"/>
      <c r="O42" s="458"/>
      <c r="P42" s="459"/>
      <c r="Q42" s="522"/>
      <c r="R42" s="176"/>
      <c r="S42" s="176"/>
      <c r="T42" s="176"/>
      <c r="U42" s="176"/>
      <c r="V42" s="176"/>
      <c r="W42" s="176"/>
      <c r="AW42" s="44" t="str">
        <f>IF(D42="","",VLOOKUP(D42,'MNB árfolyam'!A:B,2,0))</f>
        <v/>
      </c>
      <c r="AX42" s="45" t="str">
        <f t="shared" si="1"/>
        <v/>
      </c>
      <c r="AY42" s="45" t="str">
        <f t="shared" si="2"/>
        <v/>
      </c>
      <c r="AZ42" s="44" t="str">
        <f>IF(I42="","",VLOOKUP(I42,'MNB árfolyam'!A:B,2,0))</f>
        <v/>
      </c>
      <c r="BA42" s="44" t="str">
        <f t="shared" si="3"/>
        <v/>
      </c>
      <c r="BB42" s="44" t="str">
        <f t="shared" si="4"/>
        <v/>
      </c>
      <c r="BC42" s="44" t="str">
        <f>IF(N42="","",VLOOKUP(N42,'MNB árfolyam'!A:B,2,0))</f>
        <v/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57"/>
      <c r="B43" s="458"/>
      <c r="C43" s="1"/>
      <c r="D43" s="1"/>
      <c r="E43" s="458"/>
      <c r="F43" s="459"/>
      <c r="G43" s="459"/>
      <c r="H43" s="1"/>
      <c r="I43" s="1"/>
      <c r="J43" s="458"/>
      <c r="K43" s="459"/>
      <c r="L43" s="459"/>
      <c r="M43" s="1"/>
      <c r="N43" s="1"/>
      <c r="O43" s="458"/>
      <c r="P43" s="459"/>
      <c r="Q43" s="522"/>
      <c r="R43" s="176"/>
      <c r="S43" s="176"/>
      <c r="T43" s="176"/>
      <c r="U43" s="176"/>
      <c r="V43" s="176"/>
      <c r="W43" s="176"/>
      <c r="AW43" s="44" t="str">
        <f>IF(D43="","",VLOOKUP(D43,'MNB árfolyam'!A:B,2,0))</f>
        <v/>
      </c>
      <c r="AX43" s="45" t="str">
        <f t="shared" si="1"/>
        <v/>
      </c>
      <c r="AY43" s="45" t="str">
        <f t="shared" si="2"/>
        <v/>
      </c>
      <c r="AZ43" s="44" t="str">
        <f>IF(I43="","",VLOOKUP(I43,'MNB árfolyam'!A:B,2,0))</f>
        <v/>
      </c>
      <c r="BA43" s="44" t="str">
        <f t="shared" si="3"/>
        <v/>
      </c>
      <c r="BB43" s="44" t="str">
        <f t="shared" si="4"/>
        <v/>
      </c>
      <c r="BC43" s="44" t="str">
        <f>IF(N43="","",VLOOKUP(N43,'MNB árfolyam'!A:B,2,0))</f>
        <v/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57"/>
      <c r="B44" s="458"/>
      <c r="C44" s="1"/>
      <c r="D44" s="1"/>
      <c r="E44" s="458"/>
      <c r="F44" s="459"/>
      <c r="G44" s="459"/>
      <c r="H44" s="1"/>
      <c r="I44" s="1"/>
      <c r="J44" s="458"/>
      <c r="K44" s="459"/>
      <c r="L44" s="459"/>
      <c r="M44" s="1"/>
      <c r="N44" s="1"/>
      <c r="O44" s="458"/>
      <c r="P44" s="459"/>
      <c r="Q44" s="522"/>
      <c r="R44" s="176"/>
      <c r="S44" s="176"/>
      <c r="T44" s="176"/>
      <c r="U44" s="176"/>
      <c r="V44" s="176"/>
      <c r="W44" s="176"/>
      <c r="AW44" s="44" t="str">
        <f>IF(D44="","",VLOOKUP(D44,'MNB árfolyam'!A:B,2,0))</f>
        <v/>
      </c>
      <c r="AX44" s="45" t="str">
        <f t="shared" si="1"/>
        <v/>
      </c>
      <c r="AY44" s="45" t="str">
        <f t="shared" si="2"/>
        <v/>
      </c>
      <c r="AZ44" s="44" t="str">
        <f>IF(I44="","",VLOOKUP(I44,'MNB árfolyam'!A:B,2,0))</f>
        <v/>
      </c>
      <c r="BA44" s="44" t="str">
        <f t="shared" si="3"/>
        <v/>
      </c>
      <c r="BB44" s="44" t="str">
        <f t="shared" si="4"/>
        <v/>
      </c>
      <c r="BC44" s="44" t="str">
        <f>IF(N44="","",VLOOKUP(N44,'MNB árfolyam'!A:B,2,0))</f>
        <v/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57"/>
      <c r="B45" s="458"/>
      <c r="C45" s="1"/>
      <c r="D45" s="1"/>
      <c r="E45" s="458"/>
      <c r="F45" s="459"/>
      <c r="G45" s="459"/>
      <c r="H45" s="1"/>
      <c r="I45" s="1"/>
      <c r="J45" s="458"/>
      <c r="K45" s="459"/>
      <c r="L45" s="459"/>
      <c r="M45" s="1"/>
      <c r="N45" s="1"/>
      <c r="O45" s="458"/>
      <c r="P45" s="459"/>
      <c r="Q45" s="522"/>
      <c r="R45" s="176"/>
      <c r="S45" s="176"/>
      <c r="T45" s="176"/>
      <c r="U45" s="176"/>
      <c r="V45" s="176"/>
      <c r="W45" s="176"/>
      <c r="AW45" s="44" t="str">
        <f>IF(D45="","",VLOOKUP(D45,'MNB árfolyam'!A:B,2,0))</f>
        <v/>
      </c>
      <c r="AX45" s="45" t="str">
        <f t="shared" si="1"/>
        <v/>
      </c>
      <c r="AY45" s="45" t="str">
        <f t="shared" si="2"/>
        <v/>
      </c>
      <c r="AZ45" s="44" t="str">
        <f>IF(I45="","",VLOOKUP(I45,'MNB árfolyam'!A:B,2,0))</f>
        <v/>
      </c>
      <c r="BA45" s="44" t="str">
        <f t="shared" si="3"/>
        <v/>
      </c>
      <c r="BB45" s="44" t="str">
        <f t="shared" si="4"/>
        <v/>
      </c>
      <c r="BC45" s="44" t="str">
        <f>IF(N45="","",VLOOKUP(N45,'MNB árfolyam'!A:B,2,0))</f>
        <v/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57"/>
      <c r="B46" s="458"/>
      <c r="C46" s="1"/>
      <c r="D46" s="1"/>
      <c r="E46" s="458"/>
      <c r="F46" s="459"/>
      <c r="G46" s="459"/>
      <c r="H46" s="1"/>
      <c r="I46" s="1"/>
      <c r="J46" s="458"/>
      <c r="K46" s="459"/>
      <c r="L46" s="459"/>
      <c r="M46" s="1"/>
      <c r="N46" s="1"/>
      <c r="O46" s="458"/>
      <c r="P46" s="459"/>
      <c r="Q46" s="522"/>
      <c r="R46" s="176"/>
      <c r="S46" s="176"/>
      <c r="T46" s="176"/>
      <c r="U46" s="176"/>
      <c r="V46" s="176"/>
      <c r="W46" s="176"/>
      <c r="AW46" s="44" t="str">
        <f>IF(D46="","",VLOOKUP(D46,'MNB árfolyam'!A:B,2,0))</f>
        <v/>
      </c>
      <c r="AX46" s="45" t="str">
        <f t="shared" si="1"/>
        <v/>
      </c>
      <c r="AY46" s="45" t="str">
        <f t="shared" si="2"/>
        <v/>
      </c>
      <c r="AZ46" s="44" t="str">
        <f>IF(I46="","",VLOOKUP(I46,'MNB árfolyam'!A:B,2,0))</f>
        <v/>
      </c>
      <c r="BA46" s="44" t="str">
        <f t="shared" si="3"/>
        <v/>
      </c>
      <c r="BB46" s="44" t="str">
        <f t="shared" si="4"/>
        <v/>
      </c>
      <c r="BC46" s="44" t="str">
        <f>IF(N46="","",VLOOKUP(N46,'MNB árfolyam'!A:B,2,0))</f>
        <v/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57"/>
      <c r="B47" s="458"/>
      <c r="C47" s="1"/>
      <c r="D47" s="1"/>
      <c r="E47" s="458"/>
      <c r="F47" s="459"/>
      <c r="G47" s="459"/>
      <c r="H47" s="1"/>
      <c r="I47" s="1"/>
      <c r="J47" s="458"/>
      <c r="K47" s="459"/>
      <c r="L47" s="459"/>
      <c r="M47" s="1"/>
      <c r="N47" s="1"/>
      <c r="O47" s="458"/>
      <c r="P47" s="459"/>
      <c r="Q47" s="522"/>
      <c r="R47" s="176"/>
      <c r="S47" s="176"/>
      <c r="T47" s="176"/>
      <c r="U47" s="176"/>
      <c r="V47" s="176"/>
      <c r="W47" s="176"/>
      <c r="AW47" s="44" t="str">
        <f>IF(D47="","",VLOOKUP(D47,'MNB árfolyam'!A:B,2,0))</f>
        <v/>
      </c>
      <c r="AX47" s="45" t="str">
        <f t="shared" si="1"/>
        <v/>
      </c>
      <c r="AY47" s="45" t="str">
        <f t="shared" si="2"/>
        <v/>
      </c>
      <c r="AZ47" s="44" t="str">
        <f>IF(I47="","",VLOOKUP(I47,'MNB árfolyam'!A:B,2,0))</f>
        <v/>
      </c>
      <c r="BA47" s="44" t="str">
        <f t="shared" si="3"/>
        <v/>
      </c>
      <c r="BB47" s="44" t="str">
        <f t="shared" si="4"/>
        <v/>
      </c>
      <c r="BC47" s="44" t="str">
        <f>IF(N47="","",VLOOKUP(N47,'MNB árfolyam'!A:B,2,0))</f>
        <v/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57"/>
      <c r="B48" s="458"/>
      <c r="C48" s="1"/>
      <c r="D48" s="1"/>
      <c r="E48" s="458"/>
      <c r="F48" s="459"/>
      <c r="G48" s="459"/>
      <c r="H48" s="1"/>
      <c r="I48" s="1"/>
      <c r="J48" s="458"/>
      <c r="K48" s="459"/>
      <c r="L48" s="459"/>
      <c r="M48" s="1"/>
      <c r="N48" s="1"/>
      <c r="O48" s="458"/>
      <c r="P48" s="459"/>
      <c r="Q48" s="522"/>
      <c r="R48" s="176"/>
      <c r="S48" s="176"/>
      <c r="T48" s="176"/>
      <c r="U48" s="176"/>
      <c r="V48" s="176"/>
      <c r="W48" s="176"/>
      <c r="AW48" s="44" t="str">
        <f>IF(D48="","",VLOOKUP(D48,'MNB árfolyam'!A:B,2,0))</f>
        <v/>
      </c>
      <c r="AX48" s="45" t="str">
        <f t="shared" si="1"/>
        <v/>
      </c>
      <c r="AY48" s="45" t="str">
        <f t="shared" si="2"/>
        <v/>
      </c>
      <c r="AZ48" s="44" t="str">
        <f>IF(I48="","",VLOOKUP(I48,'MNB árfolyam'!A:B,2,0))</f>
        <v/>
      </c>
      <c r="BA48" s="44" t="str">
        <f t="shared" si="3"/>
        <v/>
      </c>
      <c r="BB48" s="44" t="str">
        <f t="shared" si="4"/>
        <v/>
      </c>
      <c r="BC48" s="44" t="str">
        <f>IF(N48="","",VLOOKUP(N48,'MNB árfolyam'!A:B,2,0))</f>
        <v/>
      </c>
      <c r="BD48" s="44" t="str">
        <f t="shared" si="5"/>
        <v/>
      </c>
      <c r="BE48" s="44" t="str">
        <f t="shared" si="6"/>
        <v/>
      </c>
    </row>
    <row r="49" spans="1:69" s="37" customFormat="1" x14ac:dyDescent="0.25">
      <c r="A49" s="457"/>
      <c r="B49" s="458"/>
      <c r="C49" s="1"/>
      <c r="D49" s="1"/>
      <c r="E49" s="458"/>
      <c r="F49" s="459"/>
      <c r="G49" s="459"/>
      <c r="H49" s="1"/>
      <c r="I49" s="1"/>
      <c r="J49" s="458"/>
      <c r="K49" s="459"/>
      <c r="L49" s="459"/>
      <c r="M49" s="1"/>
      <c r="N49" s="1"/>
      <c r="O49" s="458"/>
      <c r="P49" s="459"/>
      <c r="Q49" s="522"/>
      <c r="R49" s="176"/>
      <c r="S49" s="176"/>
      <c r="T49" s="176"/>
      <c r="U49" s="176"/>
      <c r="V49" s="176"/>
      <c r="W49" s="176"/>
      <c r="AW49" s="44" t="str">
        <f>IF(D49="","",VLOOKUP(D49,'MNB árfolyam'!A:B,2,0))</f>
        <v/>
      </c>
      <c r="AX49" s="45" t="str">
        <f t="shared" si="1"/>
        <v/>
      </c>
      <c r="AY49" s="45" t="str">
        <f t="shared" si="2"/>
        <v/>
      </c>
      <c r="AZ49" s="44" t="str">
        <f>IF(I49="","",VLOOKUP(I49,'MNB árfolyam'!A:B,2,0))</f>
        <v/>
      </c>
      <c r="BA49" s="44" t="str">
        <f t="shared" si="3"/>
        <v/>
      </c>
      <c r="BB49" s="44" t="str">
        <f t="shared" si="4"/>
        <v/>
      </c>
      <c r="BC49" s="44" t="str">
        <f>IF(N49="","",VLOOKUP(N49,'MNB árfolyam'!A:B,2,0))</f>
        <v/>
      </c>
      <c r="BD49" s="44" t="str">
        <f t="shared" si="5"/>
        <v/>
      </c>
      <c r="BE49" s="44" t="str">
        <f t="shared" si="6"/>
        <v/>
      </c>
    </row>
    <row r="50" spans="1:69" s="37" customFormat="1" ht="15.75" thickBot="1" x14ac:dyDescent="0.3">
      <c r="A50" s="460"/>
      <c r="B50" s="461"/>
      <c r="C50" s="7"/>
      <c r="D50" s="7"/>
      <c r="E50" s="461"/>
      <c r="F50" s="462"/>
      <c r="G50" s="462"/>
      <c r="H50" s="7"/>
      <c r="I50" s="7"/>
      <c r="J50" s="461"/>
      <c r="K50" s="462"/>
      <c r="L50" s="462"/>
      <c r="M50" s="7"/>
      <c r="N50" s="7"/>
      <c r="O50" s="461"/>
      <c r="P50" s="462"/>
      <c r="Q50" s="523"/>
      <c r="R50" s="176"/>
      <c r="S50" s="176"/>
      <c r="T50" s="176"/>
      <c r="U50" s="176"/>
      <c r="V50" s="176"/>
      <c r="W50" s="176"/>
      <c r="AW50" s="44" t="str">
        <f>IF(D50="","",VLOOKUP(D50,'MNB árfolyam'!A:B,2,0))</f>
        <v/>
      </c>
      <c r="AX50" s="45" t="str">
        <f t="shared" si="1"/>
        <v/>
      </c>
      <c r="AY50" s="45" t="str">
        <f t="shared" si="2"/>
        <v/>
      </c>
      <c r="AZ50" s="44" t="str">
        <f>IF(I50="","",VLOOKUP(I50,'MNB árfolyam'!A:B,2,0))</f>
        <v/>
      </c>
      <c r="BA50" s="44" t="str">
        <f t="shared" si="3"/>
        <v/>
      </c>
      <c r="BB50" s="44" t="str">
        <f t="shared" si="4"/>
        <v/>
      </c>
      <c r="BC50" s="44" t="str">
        <f>IF(N50="","",VLOOKUP(N50,'MNB árfolyam'!A:B,2,0))</f>
        <v/>
      </c>
      <c r="BD50" s="44" t="str">
        <f t="shared" si="5"/>
        <v/>
      </c>
      <c r="BE50" s="44" t="str">
        <f t="shared" si="6"/>
        <v/>
      </c>
    </row>
    <row r="51" spans="1:69" x14ac:dyDescent="0.25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</row>
    <row r="52" spans="1:69" ht="21.75" customHeight="1" thickBot="1" x14ac:dyDescent="0.3">
      <c r="A52" s="686" t="str">
        <f>CONCATENATE(B8," ","PARTNER VÁLLALKOZÁSAI:")</f>
        <v xml:space="preserve"> PARTNER VÁLLALKOZÁSAI:</v>
      </c>
      <c r="B52" s="686"/>
      <c r="C52" s="686"/>
      <c r="D52" s="686"/>
      <c r="E52" s="686"/>
      <c r="F52" s="686"/>
      <c r="G52" s="686"/>
      <c r="H52" s="686"/>
      <c r="I52" s="686"/>
      <c r="J52" s="686"/>
      <c r="K52" s="686"/>
      <c r="L52" s="686"/>
      <c r="M52" s="686"/>
      <c r="N52" s="686"/>
      <c r="O52" s="686"/>
      <c r="P52" s="686"/>
      <c r="Q52" s="686"/>
      <c r="R52" s="686"/>
      <c r="S52" s="686"/>
      <c r="T52" s="686"/>
      <c r="U52" s="686"/>
      <c r="V52" s="686"/>
      <c r="W52" s="68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</row>
    <row r="53" spans="1:69" ht="320.10000000000002" customHeight="1" thickBot="1" x14ac:dyDescent="0.3">
      <c r="A53" s="699" t="s">
        <v>256</v>
      </c>
      <c r="B53" s="700"/>
      <c r="C53" s="700"/>
      <c r="D53" s="700"/>
      <c r="E53" s="700"/>
      <c r="F53" s="700"/>
      <c r="G53" s="700"/>
      <c r="H53" s="701"/>
      <c r="I53" s="180"/>
      <c r="J53" s="180"/>
      <c r="K53" s="180"/>
      <c r="L53" s="180"/>
      <c r="M53" s="18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</row>
    <row r="54" spans="1:69" ht="19.5" customHeight="1" thickBot="1" x14ac:dyDescent="0.3">
      <c r="A54" s="681" t="str">
        <f>IF(PÁLYÁZÓ!D16&lt;&gt;"","A pályázó vállalkozás három üzleti évre adta meg az adatokat, ezért ezen vállalkozások esetében is három évre kérünk adatot, ha a vállalkozások működtek ebben az időtartamban.",IF(PÁLYÁZÓ!D15&lt;&gt;"","A pályázó vállalkozás két üzleti évre adta meg az adatokat, ezért ezen vállalkozások esetén is két évre kérünk adatot, ha a vállalkozások működtek ebben az időtartamban.",IF(PÁLYÁZÓ!D14&lt;&gt;"","A pályázó vállalkozás egy üzleti évre adta meg az adatokat, ezért ezen vállalkozások esetén is egy évre kérünk adatot, ha a vállalkozások működtek ebben az időtartamban.","")))</f>
        <v/>
      </c>
      <c r="B54" s="682"/>
      <c r="C54" s="682"/>
      <c r="D54" s="682"/>
      <c r="E54" s="682"/>
      <c r="F54" s="683"/>
      <c r="G54" s="40">
        <f>SUM(G56:G80)</f>
        <v>0</v>
      </c>
      <c r="H54" s="180"/>
      <c r="I54" s="180"/>
      <c r="J54" s="180"/>
      <c r="K54" s="180"/>
      <c r="L54" s="180"/>
      <c r="M54" s="180"/>
      <c r="N54" s="177">
        <f>SUM(N56:N80)</f>
        <v>0</v>
      </c>
      <c r="O54" s="110"/>
      <c r="P54" s="110"/>
      <c r="Q54" s="110"/>
      <c r="R54" s="110"/>
      <c r="S54" s="110"/>
      <c r="T54" s="110"/>
      <c r="U54" s="177">
        <f>SUM(U56:U80)</f>
        <v>0</v>
      </c>
      <c r="V54" s="110"/>
      <c r="W54" s="110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BI54" s="47">
        <f>SUM(BI56:BI80)</f>
        <v>0</v>
      </c>
      <c r="BJ54" s="47">
        <f t="shared" ref="BJ54:BQ54" si="7">SUM(BJ56:BJ80)</f>
        <v>0</v>
      </c>
      <c r="BK54" s="47">
        <f t="shared" si="7"/>
        <v>0</v>
      </c>
      <c r="BL54" s="47">
        <f t="shared" si="7"/>
        <v>0</v>
      </c>
      <c r="BM54" s="47">
        <f t="shared" si="7"/>
        <v>0</v>
      </c>
      <c r="BN54" s="47">
        <f t="shared" si="7"/>
        <v>0</v>
      </c>
      <c r="BO54" s="47">
        <f t="shared" si="7"/>
        <v>0</v>
      </c>
      <c r="BP54" s="47">
        <f t="shared" si="7"/>
        <v>0</v>
      </c>
      <c r="BQ54" s="47">
        <f t="shared" si="7"/>
        <v>0</v>
      </c>
    </row>
    <row r="55" spans="1:69" s="48" customFormat="1" ht="31.5" customHeight="1" thickBot="1" x14ac:dyDescent="0.3">
      <c r="A55" s="508" t="str">
        <f>CONCATENATE(B8," ","Partnervállalkozásának megnevezése")</f>
        <v xml:space="preserve"> Partnervállalkozásának megnevezése</v>
      </c>
      <c r="B55" s="514" t="s">
        <v>138</v>
      </c>
      <c r="C55" s="514" t="s">
        <v>130</v>
      </c>
      <c r="D55" s="514" t="s">
        <v>129</v>
      </c>
      <c r="E55" s="514" t="s">
        <v>115</v>
      </c>
      <c r="F55" s="514" t="s">
        <v>114</v>
      </c>
      <c r="G55" s="514" t="s">
        <v>116</v>
      </c>
      <c r="H55" s="514" t="s">
        <v>128</v>
      </c>
      <c r="I55" s="514" t="s">
        <v>117</v>
      </c>
      <c r="J55" s="514" t="s">
        <v>131</v>
      </c>
      <c r="K55" s="514" t="s">
        <v>132</v>
      </c>
      <c r="L55" s="514" t="s">
        <v>118</v>
      </c>
      <c r="M55" s="514" t="s">
        <v>119</v>
      </c>
      <c r="N55" s="514" t="s">
        <v>120</v>
      </c>
      <c r="O55" s="514" t="s">
        <v>126</v>
      </c>
      <c r="P55" s="514" t="s">
        <v>121</v>
      </c>
      <c r="Q55" s="514" t="s">
        <v>133</v>
      </c>
      <c r="R55" s="514" t="s">
        <v>134</v>
      </c>
      <c r="S55" s="514" t="s">
        <v>122</v>
      </c>
      <c r="T55" s="514" t="s">
        <v>123</v>
      </c>
      <c r="U55" s="514" t="s">
        <v>124</v>
      </c>
      <c r="V55" s="514" t="s">
        <v>125</v>
      </c>
      <c r="W55" s="515" t="s">
        <v>127</v>
      </c>
      <c r="AW55" s="43" t="s">
        <v>43</v>
      </c>
      <c r="AX55" s="43" t="s">
        <v>34</v>
      </c>
      <c r="AY55" s="43" t="s">
        <v>35</v>
      </c>
      <c r="AZ55" s="43" t="s">
        <v>36</v>
      </c>
      <c r="BA55" s="43" t="s">
        <v>44</v>
      </c>
      <c r="BB55" s="43" t="s">
        <v>37</v>
      </c>
      <c r="BC55" s="43" t="s">
        <v>38</v>
      </c>
      <c r="BD55" s="43" t="s">
        <v>39</v>
      </c>
      <c r="BE55" s="43" t="s">
        <v>45</v>
      </c>
      <c r="BF55" s="43" t="s">
        <v>40</v>
      </c>
      <c r="BG55" s="43" t="s">
        <v>41</v>
      </c>
      <c r="BH55" s="43" t="s">
        <v>42</v>
      </c>
      <c r="BI55" s="49" t="s">
        <v>50</v>
      </c>
      <c r="BJ55" s="49" t="s">
        <v>48</v>
      </c>
      <c r="BK55" s="49" t="s">
        <v>49</v>
      </c>
      <c r="BL55" s="49" t="s">
        <v>51</v>
      </c>
      <c r="BM55" s="49" t="s">
        <v>52</v>
      </c>
      <c r="BN55" s="49" t="s">
        <v>53</v>
      </c>
      <c r="BO55" s="49" t="s">
        <v>54</v>
      </c>
      <c r="BP55" s="49" t="s">
        <v>55</v>
      </c>
      <c r="BQ55" s="49" t="s">
        <v>56</v>
      </c>
    </row>
    <row r="56" spans="1:69" x14ac:dyDescent="0.25">
      <c r="A56" s="490"/>
      <c r="B56" s="493"/>
      <c r="C56" s="492"/>
      <c r="D56" s="492"/>
      <c r="E56" s="411"/>
      <c r="F56" s="411"/>
      <c r="G56" s="493"/>
      <c r="H56" s="494"/>
      <c r="I56" s="494"/>
      <c r="J56" s="492"/>
      <c r="K56" s="492"/>
      <c r="L56" s="411"/>
      <c r="M56" s="411"/>
      <c r="N56" s="493"/>
      <c r="O56" s="494"/>
      <c r="P56" s="494"/>
      <c r="Q56" s="492"/>
      <c r="R56" s="492"/>
      <c r="S56" s="411"/>
      <c r="T56" s="411"/>
      <c r="U56" s="493"/>
      <c r="V56" s="494"/>
      <c r="W56" s="495"/>
      <c r="AW56" s="50" t="str">
        <f>IF(OR(C56="",D56=""),"",MAX(C56,D56))</f>
        <v/>
      </c>
      <c r="AX56" s="51" t="str">
        <f>IF(F56="","",VLOOKUP(F56,'MNB árfolyam'!A:B,2,0))</f>
        <v/>
      </c>
      <c r="AY56" s="52" t="str">
        <f>IF(OR(AX56=0,AX56=""),"",ROUND(H56/AX56,0))</f>
        <v/>
      </c>
      <c r="AZ56" s="53" t="str">
        <f>IF(OR(AX56=0,AX56=""),"",ROUND(I56/AX56,0))</f>
        <v/>
      </c>
      <c r="BA56" s="54" t="str">
        <f>IF(OR(J56="",K56=""),"",MAX(J56,K56))</f>
        <v/>
      </c>
      <c r="BB56" s="51" t="str">
        <f>IF(M56="","",VLOOKUP(M56,'MNB árfolyam'!A:B,2,0))</f>
        <v/>
      </c>
      <c r="BC56" s="51" t="str">
        <f>IF(OR(BB56=0,BB56=""),"",ROUND(O56/BB56,0))</f>
        <v/>
      </c>
      <c r="BD56" s="55" t="str">
        <f>IF(OR(BB56=0,BB56=""),"",ROUND(P56/BB56,0))</f>
        <v/>
      </c>
      <c r="BE56" s="54" t="str">
        <f>IF(OR(Q56="",R56=""),"",MAX(Q56,R56))</f>
        <v/>
      </c>
      <c r="BF56" s="55" t="str">
        <f>IF(T56="","",VLOOKUP(T56,'MNB árfolyam'!A:B,2,0))</f>
        <v/>
      </c>
      <c r="BG56" s="55" t="str">
        <f>IF(OR(BF56=0,BF56=""),"",ROUND(V56/BF56,0))</f>
        <v/>
      </c>
      <c r="BH56" s="55" t="str">
        <f>IF(OR(BF56=0,BF56=""),"",ROUND(W56/BF56,0))</f>
        <v/>
      </c>
      <c r="BI56" s="55" t="str">
        <f>IF(OR(AW56="",G56=""),"",AW56*G56)</f>
        <v/>
      </c>
      <c r="BJ56" s="51" t="str">
        <f>IF(OR(AW56="",AY56=""),"",AW56*AY56)</f>
        <v/>
      </c>
      <c r="BK56" s="51" t="str">
        <f>IF(OR(AW56="",AZ56=""),"",AW56*AZ56)</f>
        <v/>
      </c>
      <c r="BL56" s="51" t="str">
        <f>IF(OR(BA56="",N56=""),"",BA56*N56)</f>
        <v/>
      </c>
      <c r="BM56" s="51" t="str">
        <f>IF(OR(BA56="",BC56=""),"",BA56*BC56)</f>
        <v/>
      </c>
      <c r="BN56" s="51" t="str">
        <f>IF(OR(BA56="",BD56=""),"",BA56*BD56)</f>
        <v/>
      </c>
      <c r="BO56" s="51" t="str">
        <f>IF(OR(BE56="",U56=""),"",BE56*U56)</f>
        <v/>
      </c>
      <c r="BP56" s="51" t="str">
        <f>IF(OR(BE56="",BG56=""),"",BE56*BG56)</f>
        <v/>
      </c>
      <c r="BQ56" s="51" t="str">
        <f>IF(OR(BE56="",BH56=""),"",BE56*BH56)</f>
        <v/>
      </c>
    </row>
    <row r="57" spans="1:69" x14ac:dyDescent="0.25">
      <c r="A57" s="446"/>
      <c r="B57" s="447"/>
      <c r="C57" s="448"/>
      <c r="D57" s="448"/>
      <c r="E57" s="1"/>
      <c r="F57" s="1"/>
      <c r="G57" s="447"/>
      <c r="H57" s="449"/>
      <c r="I57" s="449"/>
      <c r="J57" s="448"/>
      <c r="K57" s="448"/>
      <c r="L57" s="1"/>
      <c r="M57" s="1"/>
      <c r="N57" s="447"/>
      <c r="O57" s="449"/>
      <c r="P57" s="449"/>
      <c r="Q57" s="448"/>
      <c r="R57" s="448"/>
      <c r="S57" s="1"/>
      <c r="T57" s="1"/>
      <c r="U57" s="447"/>
      <c r="V57" s="449"/>
      <c r="W57" s="516"/>
      <c r="AW57" s="50" t="str">
        <f t="shared" ref="AW57:AW80" si="8">IF(OR(C57="",D57=""),"",MAX(C57,D57))</f>
        <v/>
      </c>
      <c r="AX57" s="51" t="str">
        <f>IF(F57="","",VLOOKUP(F57,'MNB árfolyam'!A:B,2,0))</f>
        <v/>
      </c>
      <c r="AY57" s="52" t="str">
        <f t="shared" ref="AY57:AY80" si="9">IF(OR(AX57=0,AX57=""),"",ROUND(H57/AX57,0))</f>
        <v/>
      </c>
      <c r="AZ57" s="53" t="str">
        <f t="shared" ref="AZ57:AZ80" si="10">IF(OR(AX57=0,AX57=""),"",ROUND(I57/AX57,0))</f>
        <v/>
      </c>
      <c r="BA57" s="54" t="str">
        <f t="shared" ref="BA57:BA80" si="11">IF(OR(J57="",K57=""),"",MAX(J57,K57))</f>
        <v/>
      </c>
      <c r="BB57" s="51" t="str">
        <f>IF(M57="","",VLOOKUP(M57,'MNB árfolyam'!A:B,2,0))</f>
        <v/>
      </c>
      <c r="BC57" s="51" t="str">
        <f t="shared" ref="BC57:BC80" si="12">IF(OR(BB57=0,BB57=""),"",ROUND(O57/BB57,0))</f>
        <v/>
      </c>
      <c r="BD57" s="55" t="str">
        <f t="shared" ref="BD57:BD80" si="13">IF(OR(BB57=0,BB57=""),"",ROUND(P57/BB57,0))</f>
        <v/>
      </c>
      <c r="BE57" s="54" t="str">
        <f t="shared" ref="BE57:BE80" si="14">IF(OR(Q57="",R57=""),"",MAX(Q57,R57))</f>
        <v/>
      </c>
      <c r="BF57" s="55" t="str">
        <f>IF(T57="","",VLOOKUP(T57,'MNB árfolyam'!A:B,2,0))</f>
        <v/>
      </c>
      <c r="BG57" s="55" t="str">
        <f t="shared" ref="BG57:BG80" si="15">IF(OR(BF57=0,BF57=""),"",ROUND(V57/BF57,0))</f>
        <v/>
      </c>
      <c r="BH57" s="55" t="str">
        <f t="shared" ref="BH57:BH80" si="16">IF(OR(BF57=0,BF57=""),"",ROUND(W57/BF57,0))</f>
        <v/>
      </c>
      <c r="BI57" s="55" t="str">
        <f t="shared" ref="BI57:BI80" si="17">IF(OR(AW57="",G57=""),"",AW57*G57)</f>
        <v/>
      </c>
      <c r="BJ57" s="51" t="str">
        <f t="shared" ref="BJ57:BJ80" si="18">IF(OR(AW57="",AY57=""),"",AW57*AY57)</f>
        <v/>
      </c>
      <c r="BK57" s="51" t="str">
        <f t="shared" ref="BK57:BK80" si="19">IF(OR(AW57="",AZ57=""),"",AW57*AZ57)</f>
        <v/>
      </c>
      <c r="BL57" s="51" t="str">
        <f t="shared" ref="BL57:BL80" si="20">IF(OR(BA57="",N57=""),"",BA57*N57)</f>
        <v/>
      </c>
      <c r="BM57" s="51" t="str">
        <f t="shared" ref="BM57:BM80" si="21">IF(OR(BA57="",BC57=""),"",BA57*BC57)</f>
        <v/>
      </c>
      <c r="BN57" s="51" t="str">
        <f t="shared" ref="BN57:BN80" si="22">IF(OR(BA57="",BD57=""),"",BA57*BD57)</f>
        <v/>
      </c>
      <c r="BO57" s="51" t="str">
        <f t="shared" ref="BO57:BO80" si="23">IF(OR(BE57="",U57=""),"",BE57*U57)</f>
        <v/>
      </c>
      <c r="BP57" s="51" t="str">
        <f t="shared" ref="BP57:BP80" si="24">IF(OR(BE57="",BG57=""),"",BE57*BG57)</f>
        <v/>
      </c>
      <c r="BQ57" s="51" t="str">
        <f t="shared" ref="BQ57:BQ80" si="25">IF(OR(BE57="",BH57=""),"",BE57*BH57)</f>
        <v/>
      </c>
    </row>
    <row r="58" spans="1:69" x14ac:dyDescent="0.25">
      <c r="A58" s="446"/>
      <c r="B58" s="447"/>
      <c r="C58" s="448"/>
      <c r="D58" s="448"/>
      <c r="E58" s="1"/>
      <c r="F58" s="1"/>
      <c r="G58" s="447"/>
      <c r="H58" s="449"/>
      <c r="I58" s="449"/>
      <c r="J58" s="448"/>
      <c r="K58" s="448"/>
      <c r="L58" s="1"/>
      <c r="M58" s="1"/>
      <c r="N58" s="447"/>
      <c r="O58" s="449"/>
      <c r="P58" s="449"/>
      <c r="Q58" s="448"/>
      <c r="R58" s="448"/>
      <c r="S58" s="1"/>
      <c r="T58" s="1"/>
      <c r="U58" s="447"/>
      <c r="V58" s="449"/>
      <c r="W58" s="516"/>
      <c r="AW58" s="50" t="str">
        <f t="shared" si="8"/>
        <v/>
      </c>
      <c r="AX58" s="51" t="str">
        <f>IF(F58="","",VLOOKUP(F58,'MNB árfolyam'!A:B,2,0))</f>
        <v/>
      </c>
      <c r="AY58" s="52" t="str">
        <f t="shared" si="9"/>
        <v/>
      </c>
      <c r="AZ58" s="53" t="str">
        <f t="shared" si="10"/>
        <v/>
      </c>
      <c r="BA58" s="54" t="str">
        <f t="shared" si="11"/>
        <v/>
      </c>
      <c r="BB58" s="51" t="str">
        <f>IF(M58="","",VLOOKUP(M58,'MNB árfolyam'!A:B,2,0))</f>
        <v/>
      </c>
      <c r="BC58" s="51" t="str">
        <f t="shared" si="12"/>
        <v/>
      </c>
      <c r="BD58" s="55" t="str">
        <f t="shared" si="13"/>
        <v/>
      </c>
      <c r="BE58" s="54" t="str">
        <f t="shared" si="14"/>
        <v/>
      </c>
      <c r="BF58" s="55" t="str">
        <f>IF(T58="","",VLOOKUP(T58,'MNB árfolyam'!A:B,2,0))</f>
        <v/>
      </c>
      <c r="BG58" s="55" t="str">
        <f t="shared" si="15"/>
        <v/>
      </c>
      <c r="BH58" s="55" t="str">
        <f t="shared" si="16"/>
        <v/>
      </c>
      <c r="BI58" s="55" t="str">
        <f t="shared" si="17"/>
        <v/>
      </c>
      <c r="BJ58" s="51" t="str">
        <f t="shared" si="18"/>
        <v/>
      </c>
      <c r="BK58" s="51" t="str">
        <f t="shared" si="19"/>
        <v/>
      </c>
      <c r="BL58" s="51" t="str">
        <f t="shared" si="20"/>
        <v/>
      </c>
      <c r="BM58" s="51" t="str">
        <f t="shared" si="21"/>
        <v/>
      </c>
      <c r="BN58" s="51" t="str">
        <f t="shared" si="22"/>
        <v/>
      </c>
      <c r="BO58" s="51" t="str">
        <f t="shared" si="23"/>
        <v/>
      </c>
      <c r="BP58" s="51" t="str">
        <f t="shared" si="24"/>
        <v/>
      </c>
      <c r="BQ58" s="51" t="str">
        <f t="shared" si="25"/>
        <v/>
      </c>
    </row>
    <row r="59" spans="1:69" x14ac:dyDescent="0.25">
      <c r="A59" s="446"/>
      <c r="B59" s="447"/>
      <c r="C59" s="448"/>
      <c r="D59" s="448"/>
      <c r="E59" s="1"/>
      <c r="F59" s="1"/>
      <c r="G59" s="447"/>
      <c r="H59" s="449"/>
      <c r="I59" s="449"/>
      <c r="J59" s="448"/>
      <c r="K59" s="448"/>
      <c r="L59" s="1"/>
      <c r="M59" s="1"/>
      <c r="N59" s="447"/>
      <c r="O59" s="449"/>
      <c r="P59" s="449"/>
      <c r="Q59" s="448"/>
      <c r="R59" s="448"/>
      <c r="S59" s="1"/>
      <c r="T59" s="1"/>
      <c r="U59" s="447"/>
      <c r="V59" s="449"/>
      <c r="W59" s="516"/>
      <c r="AW59" s="50" t="str">
        <f t="shared" si="8"/>
        <v/>
      </c>
      <c r="AX59" s="51" t="str">
        <f>IF(F59="","",VLOOKUP(F59,'MNB árfolyam'!A:B,2,0))</f>
        <v/>
      </c>
      <c r="AY59" s="52" t="str">
        <f t="shared" si="9"/>
        <v/>
      </c>
      <c r="AZ59" s="53" t="str">
        <f t="shared" si="10"/>
        <v/>
      </c>
      <c r="BA59" s="54" t="str">
        <f t="shared" si="11"/>
        <v/>
      </c>
      <c r="BB59" s="51" t="str">
        <f>IF(M59="","",VLOOKUP(M59,'MNB árfolyam'!A:B,2,0))</f>
        <v/>
      </c>
      <c r="BC59" s="51" t="str">
        <f t="shared" si="12"/>
        <v/>
      </c>
      <c r="BD59" s="55" t="str">
        <f t="shared" si="13"/>
        <v/>
      </c>
      <c r="BE59" s="54" t="str">
        <f t="shared" si="14"/>
        <v/>
      </c>
      <c r="BF59" s="55" t="str">
        <f>IF(T59="","",VLOOKUP(T59,'MNB árfolyam'!A:B,2,0))</f>
        <v/>
      </c>
      <c r="BG59" s="55" t="str">
        <f t="shared" si="15"/>
        <v/>
      </c>
      <c r="BH59" s="55" t="str">
        <f t="shared" si="16"/>
        <v/>
      </c>
      <c r="BI59" s="55" t="str">
        <f t="shared" si="17"/>
        <v/>
      </c>
      <c r="BJ59" s="51" t="str">
        <f t="shared" si="18"/>
        <v/>
      </c>
      <c r="BK59" s="51" t="str">
        <f t="shared" si="19"/>
        <v/>
      </c>
      <c r="BL59" s="51" t="str">
        <f t="shared" si="20"/>
        <v/>
      </c>
      <c r="BM59" s="51" t="str">
        <f t="shared" si="21"/>
        <v/>
      </c>
      <c r="BN59" s="51" t="str">
        <f t="shared" si="22"/>
        <v/>
      </c>
      <c r="BO59" s="51" t="str">
        <f t="shared" si="23"/>
        <v/>
      </c>
      <c r="BP59" s="51" t="str">
        <f t="shared" si="24"/>
        <v/>
      </c>
      <c r="BQ59" s="51" t="str">
        <f t="shared" si="25"/>
        <v/>
      </c>
    </row>
    <row r="60" spans="1:69" x14ac:dyDescent="0.25">
      <c r="A60" s="446"/>
      <c r="B60" s="447"/>
      <c r="C60" s="448"/>
      <c r="D60" s="448"/>
      <c r="E60" s="1"/>
      <c r="F60" s="1"/>
      <c r="G60" s="447"/>
      <c r="H60" s="449"/>
      <c r="I60" s="449"/>
      <c r="J60" s="448"/>
      <c r="K60" s="448"/>
      <c r="L60" s="1"/>
      <c r="M60" s="1"/>
      <c r="N60" s="447"/>
      <c r="O60" s="449"/>
      <c r="P60" s="449"/>
      <c r="Q60" s="448"/>
      <c r="R60" s="448"/>
      <c r="S60" s="1"/>
      <c r="T60" s="1"/>
      <c r="U60" s="447"/>
      <c r="V60" s="449"/>
      <c r="W60" s="516"/>
      <c r="AW60" s="50" t="str">
        <f t="shared" si="8"/>
        <v/>
      </c>
      <c r="AX60" s="51" t="str">
        <f>IF(F60="","",VLOOKUP(F60,'MNB árfolyam'!A:B,2,0))</f>
        <v/>
      </c>
      <c r="AY60" s="52" t="str">
        <f t="shared" si="9"/>
        <v/>
      </c>
      <c r="AZ60" s="53" t="str">
        <f t="shared" si="10"/>
        <v/>
      </c>
      <c r="BA60" s="54" t="str">
        <f t="shared" si="11"/>
        <v/>
      </c>
      <c r="BB60" s="51" t="str">
        <f>IF(M60="","",VLOOKUP(M60,'MNB árfolyam'!A:B,2,0))</f>
        <v/>
      </c>
      <c r="BC60" s="51" t="str">
        <f t="shared" si="12"/>
        <v/>
      </c>
      <c r="BD60" s="55" t="str">
        <f t="shared" si="13"/>
        <v/>
      </c>
      <c r="BE60" s="54" t="str">
        <f t="shared" si="14"/>
        <v/>
      </c>
      <c r="BF60" s="55" t="str">
        <f>IF(T60="","",VLOOKUP(T60,'MNB árfolyam'!A:B,2,0))</f>
        <v/>
      </c>
      <c r="BG60" s="55" t="str">
        <f t="shared" si="15"/>
        <v/>
      </c>
      <c r="BH60" s="55" t="str">
        <f t="shared" si="16"/>
        <v/>
      </c>
      <c r="BI60" s="55" t="str">
        <f t="shared" si="17"/>
        <v/>
      </c>
      <c r="BJ60" s="51" t="str">
        <f t="shared" si="18"/>
        <v/>
      </c>
      <c r="BK60" s="51" t="str">
        <f t="shared" si="19"/>
        <v/>
      </c>
      <c r="BL60" s="51" t="str">
        <f t="shared" si="20"/>
        <v/>
      </c>
      <c r="BM60" s="51" t="str">
        <f t="shared" si="21"/>
        <v/>
      </c>
      <c r="BN60" s="51" t="str">
        <f t="shared" si="22"/>
        <v/>
      </c>
      <c r="BO60" s="51" t="str">
        <f t="shared" si="23"/>
        <v/>
      </c>
      <c r="BP60" s="51" t="str">
        <f t="shared" si="24"/>
        <v/>
      </c>
      <c r="BQ60" s="51" t="str">
        <f t="shared" si="25"/>
        <v/>
      </c>
    </row>
    <row r="61" spans="1:69" x14ac:dyDescent="0.25">
      <c r="A61" s="446"/>
      <c r="B61" s="447"/>
      <c r="C61" s="448"/>
      <c r="D61" s="448"/>
      <c r="E61" s="1"/>
      <c r="F61" s="1"/>
      <c r="G61" s="447"/>
      <c r="H61" s="449"/>
      <c r="I61" s="449"/>
      <c r="J61" s="448"/>
      <c r="K61" s="448"/>
      <c r="L61" s="1"/>
      <c r="M61" s="1"/>
      <c r="N61" s="447"/>
      <c r="O61" s="449"/>
      <c r="P61" s="449"/>
      <c r="Q61" s="448"/>
      <c r="R61" s="448"/>
      <c r="S61" s="1"/>
      <c r="T61" s="1"/>
      <c r="U61" s="447"/>
      <c r="V61" s="449"/>
      <c r="W61" s="516"/>
      <c r="AW61" s="50" t="str">
        <f t="shared" si="8"/>
        <v/>
      </c>
      <c r="AX61" s="51" t="str">
        <f>IF(F61="","",VLOOKUP(F61,'MNB árfolyam'!A:B,2,0))</f>
        <v/>
      </c>
      <c r="AY61" s="52" t="str">
        <f t="shared" si="9"/>
        <v/>
      </c>
      <c r="AZ61" s="53" t="str">
        <f t="shared" si="10"/>
        <v/>
      </c>
      <c r="BA61" s="54" t="str">
        <f t="shared" si="11"/>
        <v/>
      </c>
      <c r="BB61" s="51" t="str">
        <f>IF(M61="","",VLOOKUP(M61,'MNB árfolyam'!A:B,2,0))</f>
        <v/>
      </c>
      <c r="BC61" s="51" t="str">
        <f t="shared" si="12"/>
        <v/>
      </c>
      <c r="BD61" s="55" t="str">
        <f t="shared" si="13"/>
        <v/>
      </c>
      <c r="BE61" s="54" t="str">
        <f t="shared" si="14"/>
        <v/>
      </c>
      <c r="BF61" s="55" t="str">
        <f>IF(T61="","",VLOOKUP(T61,'MNB árfolyam'!A:B,2,0))</f>
        <v/>
      </c>
      <c r="BG61" s="55" t="str">
        <f t="shared" si="15"/>
        <v/>
      </c>
      <c r="BH61" s="55" t="str">
        <f t="shared" si="16"/>
        <v/>
      </c>
      <c r="BI61" s="55" t="str">
        <f t="shared" si="17"/>
        <v/>
      </c>
      <c r="BJ61" s="51" t="str">
        <f t="shared" si="18"/>
        <v/>
      </c>
      <c r="BK61" s="51" t="str">
        <f t="shared" si="19"/>
        <v/>
      </c>
      <c r="BL61" s="51" t="str">
        <f t="shared" si="20"/>
        <v/>
      </c>
      <c r="BM61" s="51" t="str">
        <f t="shared" si="21"/>
        <v/>
      </c>
      <c r="BN61" s="51" t="str">
        <f t="shared" si="22"/>
        <v/>
      </c>
      <c r="BO61" s="51" t="str">
        <f t="shared" si="23"/>
        <v/>
      </c>
      <c r="BP61" s="51" t="str">
        <f t="shared" si="24"/>
        <v/>
      </c>
      <c r="BQ61" s="51" t="str">
        <f t="shared" si="25"/>
        <v/>
      </c>
    </row>
    <row r="62" spans="1:69" x14ac:dyDescent="0.25">
      <c r="A62" s="446"/>
      <c r="B62" s="447"/>
      <c r="C62" s="448"/>
      <c r="D62" s="448"/>
      <c r="E62" s="1"/>
      <c r="F62" s="1"/>
      <c r="G62" s="447"/>
      <c r="H62" s="449"/>
      <c r="I62" s="449"/>
      <c r="J62" s="448"/>
      <c r="K62" s="448"/>
      <c r="L62" s="1"/>
      <c r="M62" s="1"/>
      <c r="N62" s="447"/>
      <c r="O62" s="449"/>
      <c r="P62" s="449"/>
      <c r="Q62" s="448"/>
      <c r="R62" s="448"/>
      <c r="S62" s="1"/>
      <c r="T62" s="1"/>
      <c r="U62" s="447"/>
      <c r="V62" s="449"/>
      <c r="W62" s="516"/>
      <c r="AW62" s="50" t="str">
        <f t="shared" si="8"/>
        <v/>
      </c>
      <c r="AX62" s="51" t="str">
        <f>IF(F62="","",VLOOKUP(F62,'MNB árfolyam'!A:B,2,0))</f>
        <v/>
      </c>
      <c r="AY62" s="52" t="str">
        <f t="shared" si="9"/>
        <v/>
      </c>
      <c r="AZ62" s="53" t="str">
        <f t="shared" si="10"/>
        <v/>
      </c>
      <c r="BA62" s="54" t="str">
        <f t="shared" si="11"/>
        <v/>
      </c>
      <c r="BB62" s="51" t="str">
        <f>IF(M62="","",VLOOKUP(M62,'MNB árfolyam'!A:B,2,0))</f>
        <v/>
      </c>
      <c r="BC62" s="51" t="str">
        <f t="shared" si="12"/>
        <v/>
      </c>
      <c r="BD62" s="55" t="str">
        <f t="shared" si="13"/>
        <v/>
      </c>
      <c r="BE62" s="54" t="str">
        <f t="shared" si="14"/>
        <v/>
      </c>
      <c r="BF62" s="55" t="str">
        <f>IF(T62="","",VLOOKUP(T62,'MNB árfolyam'!A:B,2,0))</f>
        <v/>
      </c>
      <c r="BG62" s="55" t="str">
        <f t="shared" si="15"/>
        <v/>
      </c>
      <c r="BH62" s="55" t="str">
        <f t="shared" si="16"/>
        <v/>
      </c>
      <c r="BI62" s="55" t="str">
        <f t="shared" si="17"/>
        <v/>
      </c>
      <c r="BJ62" s="51" t="str">
        <f t="shared" si="18"/>
        <v/>
      </c>
      <c r="BK62" s="51" t="str">
        <f t="shared" si="19"/>
        <v/>
      </c>
      <c r="BL62" s="51" t="str">
        <f t="shared" si="20"/>
        <v/>
      </c>
      <c r="BM62" s="51" t="str">
        <f t="shared" si="21"/>
        <v/>
      </c>
      <c r="BN62" s="51" t="str">
        <f t="shared" si="22"/>
        <v/>
      </c>
      <c r="BO62" s="51" t="str">
        <f t="shared" si="23"/>
        <v/>
      </c>
      <c r="BP62" s="51" t="str">
        <f t="shared" si="24"/>
        <v/>
      </c>
      <c r="BQ62" s="51" t="str">
        <f t="shared" si="25"/>
        <v/>
      </c>
    </row>
    <row r="63" spans="1:69" x14ac:dyDescent="0.25">
      <c r="A63" s="446"/>
      <c r="B63" s="447"/>
      <c r="C63" s="448"/>
      <c r="D63" s="448"/>
      <c r="E63" s="1"/>
      <c r="F63" s="1"/>
      <c r="G63" s="447"/>
      <c r="H63" s="449"/>
      <c r="I63" s="449"/>
      <c r="J63" s="448"/>
      <c r="K63" s="448"/>
      <c r="L63" s="1"/>
      <c r="M63" s="1"/>
      <c r="N63" s="447"/>
      <c r="O63" s="449"/>
      <c r="P63" s="449"/>
      <c r="Q63" s="448"/>
      <c r="R63" s="448"/>
      <c r="S63" s="1"/>
      <c r="T63" s="1"/>
      <c r="U63" s="447"/>
      <c r="V63" s="449"/>
      <c r="W63" s="516"/>
      <c r="AW63" s="50" t="str">
        <f t="shared" si="8"/>
        <v/>
      </c>
      <c r="AX63" s="51" t="str">
        <f>IF(F63="","",VLOOKUP(F63,'MNB árfolyam'!A:B,2,0))</f>
        <v/>
      </c>
      <c r="AY63" s="52" t="str">
        <f t="shared" si="9"/>
        <v/>
      </c>
      <c r="AZ63" s="53" t="str">
        <f t="shared" si="10"/>
        <v/>
      </c>
      <c r="BA63" s="54" t="str">
        <f t="shared" si="11"/>
        <v/>
      </c>
      <c r="BB63" s="51" t="str">
        <f>IF(M63="","",VLOOKUP(M63,'MNB árfolyam'!A:B,2,0))</f>
        <v/>
      </c>
      <c r="BC63" s="51" t="str">
        <f t="shared" si="12"/>
        <v/>
      </c>
      <c r="BD63" s="55" t="str">
        <f t="shared" si="13"/>
        <v/>
      </c>
      <c r="BE63" s="54" t="str">
        <f t="shared" si="14"/>
        <v/>
      </c>
      <c r="BF63" s="55" t="str">
        <f>IF(T63="","",VLOOKUP(T63,'MNB árfolyam'!A:B,2,0))</f>
        <v/>
      </c>
      <c r="BG63" s="55" t="str">
        <f t="shared" si="15"/>
        <v/>
      </c>
      <c r="BH63" s="55" t="str">
        <f t="shared" si="16"/>
        <v/>
      </c>
      <c r="BI63" s="55" t="str">
        <f t="shared" si="17"/>
        <v/>
      </c>
      <c r="BJ63" s="51" t="str">
        <f t="shared" si="18"/>
        <v/>
      </c>
      <c r="BK63" s="51" t="str">
        <f t="shared" si="19"/>
        <v/>
      </c>
      <c r="BL63" s="51" t="str">
        <f t="shared" si="20"/>
        <v/>
      </c>
      <c r="BM63" s="51" t="str">
        <f t="shared" si="21"/>
        <v/>
      </c>
      <c r="BN63" s="51" t="str">
        <f t="shared" si="22"/>
        <v/>
      </c>
      <c r="BO63" s="51" t="str">
        <f t="shared" si="23"/>
        <v/>
      </c>
      <c r="BP63" s="51" t="str">
        <f t="shared" si="24"/>
        <v/>
      </c>
      <c r="BQ63" s="51" t="str">
        <f t="shared" si="25"/>
        <v/>
      </c>
    </row>
    <row r="64" spans="1:69" x14ac:dyDescent="0.25">
      <c r="A64" s="446"/>
      <c r="B64" s="447"/>
      <c r="C64" s="448"/>
      <c r="D64" s="448"/>
      <c r="E64" s="1"/>
      <c r="F64" s="1"/>
      <c r="G64" s="447"/>
      <c r="H64" s="449"/>
      <c r="I64" s="449"/>
      <c r="J64" s="448"/>
      <c r="K64" s="448"/>
      <c r="L64" s="1"/>
      <c r="M64" s="1"/>
      <c r="N64" s="447"/>
      <c r="O64" s="449"/>
      <c r="P64" s="449"/>
      <c r="Q64" s="448"/>
      <c r="R64" s="448"/>
      <c r="S64" s="1"/>
      <c r="T64" s="1"/>
      <c r="U64" s="447"/>
      <c r="V64" s="449"/>
      <c r="W64" s="516"/>
      <c r="AW64" s="50" t="str">
        <f t="shared" si="8"/>
        <v/>
      </c>
      <c r="AX64" s="51" t="str">
        <f>IF(F64="","",VLOOKUP(F64,'MNB árfolyam'!A:B,2,0))</f>
        <v/>
      </c>
      <c r="AY64" s="52" t="str">
        <f t="shared" si="9"/>
        <v/>
      </c>
      <c r="AZ64" s="53" t="str">
        <f t="shared" si="10"/>
        <v/>
      </c>
      <c r="BA64" s="54" t="str">
        <f t="shared" si="11"/>
        <v/>
      </c>
      <c r="BB64" s="51" t="str">
        <f>IF(M64="","",VLOOKUP(M64,'MNB árfolyam'!A:B,2,0))</f>
        <v/>
      </c>
      <c r="BC64" s="51" t="str">
        <f t="shared" si="12"/>
        <v/>
      </c>
      <c r="BD64" s="55" t="str">
        <f t="shared" si="13"/>
        <v/>
      </c>
      <c r="BE64" s="54" t="str">
        <f t="shared" si="14"/>
        <v/>
      </c>
      <c r="BF64" s="55" t="str">
        <f>IF(T64="","",VLOOKUP(T64,'MNB árfolyam'!A:B,2,0))</f>
        <v/>
      </c>
      <c r="BG64" s="55" t="str">
        <f t="shared" si="15"/>
        <v/>
      </c>
      <c r="BH64" s="55" t="str">
        <f t="shared" si="16"/>
        <v/>
      </c>
      <c r="BI64" s="55" t="str">
        <f t="shared" si="17"/>
        <v/>
      </c>
      <c r="BJ64" s="51" t="str">
        <f t="shared" si="18"/>
        <v/>
      </c>
      <c r="BK64" s="51" t="str">
        <f t="shared" si="19"/>
        <v/>
      </c>
      <c r="BL64" s="51" t="str">
        <f t="shared" si="20"/>
        <v/>
      </c>
      <c r="BM64" s="51" t="str">
        <f t="shared" si="21"/>
        <v/>
      </c>
      <c r="BN64" s="51" t="str">
        <f t="shared" si="22"/>
        <v/>
      </c>
      <c r="BO64" s="51" t="str">
        <f t="shared" si="23"/>
        <v/>
      </c>
      <c r="BP64" s="51" t="str">
        <f t="shared" si="24"/>
        <v/>
      </c>
      <c r="BQ64" s="51" t="str">
        <f t="shared" si="25"/>
        <v/>
      </c>
    </row>
    <row r="65" spans="1:69" x14ac:dyDescent="0.25">
      <c r="A65" s="446"/>
      <c r="B65" s="447"/>
      <c r="C65" s="448"/>
      <c r="D65" s="448"/>
      <c r="E65" s="1"/>
      <c r="F65" s="1"/>
      <c r="G65" s="447"/>
      <c r="H65" s="449"/>
      <c r="I65" s="449"/>
      <c r="J65" s="448"/>
      <c r="K65" s="448"/>
      <c r="L65" s="1"/>
      <c r="M65" s="1"/>
      <c r="N65" s="447"/>
      <c r="O65" s="449"/>
      <c r="P65" s="449"/>
      <c r="Q65" s="448"/>
      <c r="R65" s="448"/>
      <c r="S65" s="1"/>
      <c r="T65" s="1"/>
      <c r="U65" s="447"/>
      <c r="V65" s="449"/>
      <c r="W65" s="516"/>
      <c r="AW65" s="50" t="str">
        <f t="shared" si="8"/>
        <v/>
      </c>
      <c r="AX65" s="51" t="str">
        <f>IF(F65="","",VLOOKUP(F65,'MNB árfolyam'!A:B,2,0))</f>
        <v/>
      </c>
      <c r="AY65" s="52" t="str">
        <f t="shared" si="9"/>
        <v/>
      </c>
      <c r="AZ65" s="53" t="str">
        <f t="shared" si="10"/>
        <v/>
      </c>
      <c r="BA65" s="54" t="str">
        <f t="shared" si="11"/>
        <v/>
      </c>
      <c r="BB65" s="51" t="str">
        <f>IF(M65="","",VLOOKUP(M65,'MNB árfolyam'!A:B,2,0))</f>
        <v/>
      </c>
      <c r="BC65" s="51" t="str">
        <f t="shared" si="12"/>
        <v/>
      </c>
      <c r="BD65" s="55" t="str">
        <f t="shared" si="13"/>
        <v/>
      </c>
      <c r="BE65" s="54" t="str">
        <f t="shared" si="14"/>
        <v/>
      </c>
      <c r="BF65" s="55" t="str">
        <f>IF(T65="","",VLOOKUP(T65,'MNB árfolyam'!A:B,2,0))</f>
        <v/>
      </c>
      <c r="BG65" s="55" t="str">
        <f t="shared" si="15"/>
        <v/>
      </c>
      <c r="BH65" s="55" t="str">
        <f t="shared" si="16"/>
        <v/>
      </c>
      <c r="BI65" s="55" t="str">
        <f t="shared" si="17"/>
        <v/>
      </c>
      <c r="BJ65" s="51" t="str">
        <f t="shared" si="18"/>
        <v/>
      </c>
      <c r="BK65" s="51" t="str">
        <f t="shared" si="19"/>
        <v/>
      </c>
      <c r="BL65" s="51" t="str">
        <f t="shared" si="20"/>
        <v/>
      </c>
      <c r="BM65" s="51" t="str">
        <f t="shared" si="21"/>
        <v/>
      </c>
      <c r="BN65" s="51" t="str">
        <f t="shared" si="22"/>
        <v/>
      </c>
      <c r="BO65" s="51" t="str">
        <f t="shared" si="23"/>
        <v/>
      </c>
      <c r="BP65" s="51" t="str">
        <f t="shared" si="24"/>
        <v/>
      </c>
      <c r="BQ65" s="51" t="str">
        <f t="shared" si="25"/>
        <v/>
      </c>
    </row>
    <row r="66" spans="1:69" x14ac:dyDescent="0.25">
      <c r="A66" s="446"/>
      <c r="B66" s="447"/>
      <c r="C66" s="448"/>
      <c r="D66" s="448"/>
      <c r="E66" s="1"/>
      <c r="F66" s="1"/>
      <c r="G66" s="447"/>
      <c r="H66" s="449"/>
      <c r="I66" s="449"/>
      <c r="J66" s="448"/>
      <c r="K66" s="448"/>
      <c r="L66" s="1"/>
      <c r="M66" s="1"/>
      <c r="N66" s="447"/>
      <c r="O66" s="449"/>
      <c r="P66" s="449"/>
      <c r="Q66" s="448"/>
      <c r="R66" s="448"/>
      <c r="S66" s="1"/>
      <c r="T66" s="1"/>
      <c r="U66" s="447"/>
      <c r="V66" s="449"/>
      <c r="W66" s="516"/>
      <c r="AW66" s="50" t="str">
        <f t="shared" si="8"/>
        <v/>
      </c>
      <c r="AX66" s="51" t="str">
        <f>IF(F66="","",VLOOKUP(F66,'MNB árfolyam'!A:B,2,0))</f>
        <v/>
      </c>
      <c r="AY66" s="52" t="str">
        <f t="shared" si="9"/>
        <v/>
      </c>
      <c r="AZ66" s="53" t="str">
        <f t="shared" si="10"/>
        <v/>
      </c>
      <c r="BA66" s="54" t="str">
        <f t="shared" si="11"/>
        <v/>
      </c>
      <c r="BB66" s="51" t="str">
        <f>IF(M66="","",VLOOKUP(M66,'MNB árfolyam'!A:B,2,0))</f>
        <v/>
      </c>
      <c r="BC66" s="51" t="str">
        <f t="shared" si="12"/>
        <v/>
      </c>
      <c r="BD66" s="55" t="str">
        <f t="shared" si="13"/>
        <v/>
      </c>
      <c r="BE66" s="54" t="str">
        <f t="shared" si="14"/>
        <v/>
      </c>
      <c r="BF66" s="55" t="str">
        <f>IF(T66="","",VLOOKUP(T66,'MNB árfolyam'!A:B,2,0))</f>
        <v/>
      </c>
      <c r="BG66" s="55" t="str">
        <f t="shared" si="15"/>
        <v/>
      </c>
      <c r="BH66" s="55" t="str">
        <f t="shared" si="16"/>
        <v/>
      </c>
      <c r="BI66" s="55" t="str">
        <f t="shared" si="17"/>
        <v/>
      </c>
      <c r="BJ66" s="51" t="str">
        <f t="shared" si="18"/>
        <v/>
      </c>
      <c r="BK66" s="51" t="str">
        <f t="shared" si="19"/>
        <v/>
      </c>
      <c r="BL66" s="51" t="str">
        <f t="shared" si="20"/>
        <v/>
      </c>
      <c r="BM66" s="51" t="str">
        <f t="shared" si="21"/>
        <v/>
      </c>
      <c r="BN66" s="51" t="str">
        <f t="shared" si="22"/>
        <v/>
      </c>
      <c r="BO66" s="51" t="str">
        <f t="shared" si="23"/>
        <v/>
      </c>
      <c r="BP66" s="51" t="str">
        <f t="shared" si="24"/>
        <v/>
      </c>
      <c r="BQ66" s="51" t="str">
        <f t="shared" si="25"/>
        <v/>
      </c>
    </row>
    <row r="67" spans="1:69" x14ac:dyDescent="0.25">
      <c r="A67" s="446"/>
      <c r="B67" s="447"/>
      <c r="C67" s="448"/>
      <c r="D67" s="448"/>
      <c r="E67" s="1"/>
      <c r="F67" s="1"/>
      <c r="G67" s="447"/>
      <c r="H67" s="449"/>
      <c r="I67" s="449"/>
      <c r="J67" s="448"/>
      <c r="K67" s="448"/>
      <c r="L67" s="1"/>
      <c r="M67" s="1"/>
      <c r="N67" s="447"/>
      <c r="O67" s="449"/>
      <c r="P67" s="449"/>
      <c r="Q67" s="448"/>
      <c r="R67" s="448"/>
      <c r="S67" s="1"/>
      <c r="T67" s="1"/>
      <c r="U67" s="447"/>
      <c r="V67" s="449"/>
      <c r="W67" s="516"/>
      <c r="AW67" s="50" t="str">
        <f t="shared" si="8"/>
        <v/>
      </c>
      <c r="AX67" s="51" t="str">
        <f>IF(F67="","",VLOOKUP(F67,'MNB árfolyam'!A:B,2,0))</f>
        <v/>
      </c>
      <c r="AY67" s="52" t="str">
        <f t="shared" si="9"/>
        <v/>
      </c>
      <c r="AZ67" s="53" t="str">
        <f t="shared" si="10"/>
        <v/>
      </c>
      <c r="BA67" s="54" t="str">
        <f t="shared" si="11"/>
        <v/>
      </c>
      <c r="BB67" s="51" t="str">
        <f>IF(M67="","",VLOOKUP(M67,'MNB árfolyam'!A:B,2,0))</f>
        <v/>
      </c>
      <c r="BC67" s="51" t="str">
        <f t="shared" si="12"/>
        <v/>
      </c>
      <c r="BD67" s="55" t="str">
        <f t="shared" si="13"/>
        <v/>
      </c>
      <c r="BE67" s="54" t="str">
        <f t="shared" si="14"/>
        <v/>
      </c>
      <c r="BF67" s="55" t="str">
        <f>IF(T67="","",VLOOKUP(T67,'MNB árfolyam'!A:B,2,0))</f>
        <v/>
      </c>
      <c r="BG67" s="55" t="str">
        <f t="shared" si="15"/>
        <v/>
      </c>
      <c r="BH67" s="55" t="str">
        <f t="shared" si="16"/>
        <v/>
      </c>
      <c r="BI67" s="55" t="str">
        <f t="shared" si="17"/>
        <v/>
      </c>
      <c r="BJ67" s="51" t="str">
        <f t="shared" si="18"/>
        <v/>
      </c>
      <c r="BK67" s="51" t="str">
        <f t="shared" si="19"/>
        <v/>
      </c>
      <c r="BL67" s="51" t="str">
        <f t="shared" si="20"/>
        <v/>
      </c>
      <c r="BM67" s="51" t="str">
        <f t="shared" si="21"/>
        <v/>
      </c>
      <c r="BN67" s="51" t="str">
        <f t="shared" si="22"/>
        <v/>
      </c>
      <c r="BO67" s="51" t="str">
        <f t="shared" si="23"/>
        <v/>
      </c>
      <c r="BP67" s="51" t="str">
        <f t="shared" si="24"/>
        <v/>
      </c>
      <c r="BQ67" s="51" t="str">
        <f t="shared" si="25"/>
        <v/>
      </c>
    </row>
    <row r="68" spans="1:69" x14ac:dyDescent="0.25">
      <c r="A68" s="446"/>
      <c r="B68" s="447"/>
      <c r="C68" s="448"/>
      <c r="D68" s="448"/>
      <c r="E68" s="1"/>
      <c r="F68" s="1"/>
      <c r="G68" s="447"/>
      <c r="H68" s="449"/>
      <c r="I68" s="449"/>
      <c r="J68" s="448"/>
      <c r="K68" s="448"/>
      <c r="L68" s="1"/>
      <c r="M68" s="1"/>
      <c r="N68" s="447"/>
      <c r="O68" s="449"/>
      <c r="P68" s="449"/>
      <c r="Q68" s="448"/>
      <c r="R68" s="448"/>
      <c r="S68" s="1"/>
      <c r="T68" s="1"/>
      <c r="U68" s="447"/>
      <c r="V68" s="449"/>
      <c r="W68" s="516"/>
      <c r="AW68" s="50" t="str">
        <f t="shared" si="8"/>
        <v/>
      </c>
      <c r="AX68" s="51" t="str">
        <f>IF(F68="","",VLOOKUP(F68,'MNB árfolyam'!A:B,2,0))</f>
        <v/>
      </c>
      <c r="AY68" s="52" t="str">
        <f t="shared" si="9"/>
        <v/>
      </c>
      <c r="AZ68" s="53" t="str">
        <f t="shared" si="10"/>
        <v/>
      </c>
      <c r="BA68" s="54" t="str">
        <f t="shared" si="11"/>
        <v/>
      </c>
      <c r="BB68" s="51" t="str">
        <f>IF(M68="","",VLOOKUP(M68,'MNB árfolyam'!A:B,2,0))</f>
        <v/>
      </c>
      <c r="BC68" s="51" t="str">
        <f t="shared" si="12"/>
        <v/>
      </c>
      <c r="BD68" s="55" t="str">
        <f t="shared" si="13"/>
        <v/>
      </c>
      <c r="BE68" s="54" t="str">
        <f t="shared" si="14"/>
        <v/>
      </c>
      <c r="BF68" s="55" t="str">
        <f>IF(T68="","",VLOOKUP(T68,'MNB árfolyam'!A:B,2,0))</f>
        <v/>
      </c>
      <c r="BG68" s="55" t="str">
        <f t="shared" si="15"/>
        <v/>
      </c>
      <c r="BH68" s="55" t="str">
        <f t="shared" si="16"/>
        <v/>
      </c>
      <c r="BI68" s="55" t="str">
        <f t="shared" si="17"/>
        <v/>
      </c>
      <c r="BJ68" s="51" t="str">
        <f t="shared" si="18"/>
        <v/>
      </c>
      <c r="BK68" s="51" t="str">
        <f t="shared" si="19"/>
        <v/>
      </c>
      <c r="BL68" s="51" t="str">
        <f t="shared" si="20"/>
        <v/>
      </c>
      <c r="BM68" s="51" t="str">
        <f t="shared" si="21"/>
        <v/>
      </c>
      <c r="BN68" s="51" t="str">
        <f t="shared" si="22"/>
        <v/>
      </c>
      <c r="BO68" s="51" t="str">
        <f t="shared" si="23"/>
        <v/>
      </c>
      <c r="BP68" s="51" t="str">
        <f t="shared" si="24"/>
        <v/>
      </c>
      <c r="BQ68" s="51" t="str">
        <f t="shared" si="25"/>
        <v/>
      </c>
    </row>
    <row r="69" spans="1:69" x14ac:dyDescent="0.25">
      <c r="A69" s="446"/>
      <c r="B69" s="447"/>
      <c r="C69" s="448"/>
      <c r="D69" s="448"/>
      <c r="E69" s="1"/>
      <c r="F69" s="1"/>
      <c r="G69" s="447"/>
      <c r="H69" s="449"/>
      <c r="I69" s="449"/>
      <c r="J69" s="448"/>
      <c r="K69" s="448"/>
      <c r="L69" s="1"/>
      <c r="M69" s="1"/>
      <c r="N69" s="447"/>
      <c r="O69" s="449"/>
      <c r="P69" s="449"/>
      <c r="Q69" s="448"/>
      <c r="R69" s="448"/>
      <c r="S69" s="1"/>
      <c r="T69" s="1"/>
      <c r="U69" s="447"/>
      <c r="V69" s="449"/>
      <c r="W69" s="516"/>
      <c r="AW69" s="50" t="str">
        <f t="shared" si="8"/>
        <v/>
      </c>
      <c r="AX69" s="51" t="str">
        <f>IF(F69="","",VLOOKUP(F69,'MNB árfolyam'!A:B,2,0))</f>
        <v/>
      </c>
      <c r="AY69" s="52" t="str">
        <f t="shared" si="9"/>
        <v/>
      </c>
      <c r="AZ69" s="53" t="str">
        <f t="shared" si="10"/>
        <v/>
      </c>
      <c r="BA69" s="54" t="str">
        <f t="shared" si="11"/>
        <v/>
      </c>
      <c r="BB69" s="51" t="str">
        <f>IF(M69="","",VLOOKUP(M69,'MNB árfolyam'!A:B,2,0))</f>
        <v/>
      </c>
      <c r="BC69" s="51" t="str">
        <f t="shared" si="12"/>
        <v/>
      </c>
      <c r="BD69" s="55" t="str">
        <f t="shared" si="13"/>
        <v/>
      </c>
      <c r="BE69" s="54" t="str">
        <f t="shared" si="14"/>
        <v/>
      </c>
      <c r="BF69" s="55" t="str">
        <f>IF(T69="","",VLOOKUP(T69,'MNB árfolyam'!A:B,2,0))</f>
        <v/>
      </c>
      <c r="BG69" s="55" t="str">
        <f t="shared" si="15"/>
        <v/>
      </c>
      <c r="BH69" s="55" t="str">
        <f t="shared" si="16"/>
        <v/>
      </c>
      <c r="BI69" s="55" t="str">
        <f t="shared" si="17"/>
        <v/>
      </c>
      <c r="BJ69" s="51" t="str">
        <f t="shared" si="18"/>
        <v/>
      </c>
      <c r="BK69" s="51" t="str">
        <f t="shared" si="19"/>
        <v/>
      </c>
      <c r="BL69" s="51" t="str">
        <f t="shared" si="20"/>
        <v/>
      </c>
      <c r="BM69" s="51" t="str">
        <f t="shared" si="21"/>
        <v/>
      </c>
      <c r="BN69" s="51" t="str">
        <f t="shared" si="22"/>
        <v/>
      </c>
      <c r="BO69" s="51" t="str">
        <f t="shared" si="23"/>
        <v/>
      </c>
      <c r="BP69" s="51" t="str">
        <f t="shared" si="24"/>
        <v/>
      </c>
      <c r="BQ69" s="51" t="str">
        <f t="shared" si="25"/>
        <v/>
      </c>
    </row>
    <row r="70" spans="1:69" x14ac:dyDescent="0.25">
      <c r="A70" s="446"/>
      <c r="B70" s="447"/>
      <c r="C70" s="448"/>
      <c r="D70" s="448"/>
      <c r="E70" s="1"/>
      <c r="F70" s="1"/>
      <c r="G70" s="447"/>
      <c r="H70" s="449"/>
      <c r="I70" s="449"/>
      <c r="J70" s="448"/>
      <c r="K70" s="448"/>
      <c r="L70" s="1"/>
      <c r="M70" s="1"/>
      <c r="N70" s="447"/>
      <c r="O70" s="449"/>
      <c r="P70" s="449"/>
      <c r="Q70" s="448"/>
      <c r="R70" s="448"/>
      <c r="S70" s="1"/>
      <c r="T70" s="1"/>
      <c r="U70" s="447"/>
      <c r="V70" s="449"/>
      <c r="W70" s="516"/>
      <c r="AW70" s="50" t="str">
        <f t="shared" si="8"/>
        <v/>
      </c>
      <c r="AX70" s="51" t="str">
        <f>IF(F70="","",VLOOKUP(F70,'MNB árfolyam'!A:B,2,0))</f>
        <v/>
      </c>
      <c r="AY70" s="52" t="str">
        <f t="shared" si="9"/>
        <v/>
      </c>
      <c r="AZ70" s="53" t="str">
        <f t="shared" si="10"/>
        <v/>
      </c>
      <c r="BA70" s="54" t="str">
        <f t="shared" si="11"/>
        <v/>
      </c>
      <c r="BB70" s="51" t="str">
        <f>IF(M70="","",VLOOKUP(M70,'MNB árfolyam'!A:B,2,0))</f>
        <v/>
      </c>
      <c r="BC70" s="51" t="str">
        <f t="shared" si="12"/>
        <v/>
      </c>
      <c r="BD70" s="55" t="str">
        <f t="shared" si="13"/>
        <v/>
      </c>
      <c r="BE70" s="54" t="str">
        <f t="shared" si="14"/>
        <v/>
      </c>
      <c r="BF70" s="55" t="str">
        <f>IF(T70="","",VLOOKUP(T70,'MNB árfolyam'!A:B,2,0))</f>
        <v/>
      </c>
      <c r="BG70" s="55" t="str">
        <f t="shared" si="15"/>
        <v/>
      </c>
      <c r="BH70" s="55" t="str">
        <f t="shared" si="16"/>
        <v/>
      </c>
      <c r="BI70" s="55" t="str">
        <f t="shared" si="17"/>
        <v/>
      </c>
      <c r="BJ70" s="51" t="str">
        <f t="shared" si="18"/>
        <v/>
      </c>
      <c r="BK70" s="51" t="str">
        <f t="shared" si="19"/>
        <v/>
      </c>
      <c r="BL70" s="51" t="str">
        <f t="shared" si="20"/>
        <v/>
      </c>
      <c r="BM70" s="51" t="str">
        <f t="shared" si="21"/>
        <v/>
      </c>
      <c r="BN70" s="51" t="str">
        <f t="shared" si="22"/>
        <v/>
      </c>
      <c r="BO70" s="51" t="str">
        <f t="shared" si="23"/>
        <v/>
      </c>
      <c r="BP70" s="51" t="str">
        <f t="shared" si="24"/>
        <v/>
      </c>
      <c r="BQ70" s="51" t="str">
        <f t="shared" si="25"/>
        <v/>
      </c>
    </row>
    <row r="71" spans="1:69" x14ac:dyDescent="0.25">
      <c r="A71" s="446"/>
      <c r="B71" s="447"/>
      <c r="C71" s="448"/>
      <c r="D71" s="448"/>
      <c r="E71" s="1"/>
      <c r="F71" s="1"/>
      <c r="G71" s="447"/>
      <c r="H71" s="449"/>
      <c r="I71" s="449"/>
      <c r="J71" s="448"/>
      <c r="K71" s="448"/>
      <c r="L71" s="1"/>
      <c r="M71" s="1"/>
      <c r="N71" s="447"/>
      <c r="O71" s="449"/>
      <c r="P71" s="449"/>
      <c r="Q71" s="448"/>
      <c r="R71" s="448"/>
      <c r="S71" s="1"/>
      <c r="T71" s="1"/>
      <c r="U71" s="447"/>
      <c r="V71" s="449"/>
      <c r="W71" s="516"/>
      <c r="AW71" s="50" t="str">
        <f t="shared" si="8"/>
        <v/>
      </c>
      <c r="AX71" s="51" t="str">
        <f>IF(F71="","",VLOOKUP(F71,'MNB árfolyam'!A:B,2,0))</f>
        <v/>
      </c>
      <c r="AY71" s="52" t="str">
        <f t="shared" si="9"/>
        <v/>
      </c>
      <c r="AZ71" s="53" t="str">
        <f t="shared" si="10"/>
        <v/>
      </c>
      <c r="BA71" s="54" t="str">
        <f t="shared" si="11"/>
        <v/>
      </c>
      <c r="BB71" s="51" t="str">
        <f>IF(M71="","",VLOOKUP(M71,'MNB árfolyam'!A:B,2,0))</f>
        <v/>
      </c>
      <c r="BC71" s="51" t="str">
        <f t="shared" si="12"/>
        <v/>
      </c>
      <c r="BD71" s="55" t="str">
        <f t="shared" si="13"/>
        <v/>
      </c>
      <c r="BE71" s="54" t="str">
        <f t="shared" si="14"/>
        <v/>
      </c>
      <c r="BF71" s="55" t="str">
        <f>IF(T71="","",VLOOKUP(T71,'MNB árfolyam'!A:B,2,0))</f>
        <v/>
      </c>
      <c r="BG71" s="55" t="str">
        <f t="shared" si="15"/>
        <v/>
      </c>
      <c r="BH71" s="55" t="str">
        <f t="shared" si="16"/>
        <v/>
      </c>
      <c r="BI71" s="55" t="str">
        <f t="shared" si="17"/>
        <v/>
      </c>
      <c r="BJ71" s="51" t="str">
        <f t="shared" si="18"/>
        <v/>
      </c>
      <c r="BK71" s="51" t="str">
        <f t="shared" si="19"/>
        <v/>
      </c>
      <c r="BL71" s="51" t="str">
        <f t="shared" si="20"/>
        <v/>
      </c>
      <c r="BM71" s="51" t="str">
        <f t="shared" si="21"/>
        <v/>
      </c>
      <c r="BN71" s="51" t="str">
        <f t="shared" si="22"/>
        <v/>
      </c>
      <c r="BO71" s="51" t="str">
        <f t="shared" si="23"/>
        <v/>
      </c>
      <c r="BP71" s="51" t="str">
        <f t="shared" si="24"/>
        <v/>
      </c>
      <c r="BQ71" s="51" t="str">
        <f t="shared" si="25"/>
        <v/>
      </c>
    </row>
    <row r="72" spans="1:69" x14ac:dyDescent="0.25">
      <c r="A72" s="446"/>
      <c r="B72" s="447"/>
      <c r="C72" s="448"/>
      <c r="D72" s="448"/>
      <c r="E72" s="1"/>
      <c r="F72" s="1"/>
      <c r="G72" s="447"/>
      <c r="H72" s="449"/>
      <c r="I72" s="449"/>
      <c r="J72" s="448"/>
      <c r="K72" s="448"/>
      <c r="L72" s="1"/>
      <c r="M72" s="1"/>
      <c r="N72" s="447"/>
      <c r="O72" s="449"/>
      <c r="P72" s="449"/>
      <c r="Q72" s="448"/>
      <c r="R72" s="448"/>
      <c r="S72" s="1"/>
      <c r="T72" s="1"/>
      <c r="U72" s="447"/>
      <c r="V72" s="449"/>
      <c r="W72" s="516"/>
      <c r="AW72" s="50" t="str">
        <f t="shared" si="8"/>
        <v/>
      </c>
      <c r="AX72" s="51" t="str">
        <f>IF(F72="","",VLOOKUP(F72,'MNB árfolyam'!A:B,2,0))</f>
        <v/>
      </c>
      <c r="AY72" s="52" t="str">
        <f t="shared" si="9"/>
        <v/>
      </c>
      <c r="AZ72" s="53" t="str">
        <f t="shared" si="10"/>
        <v/>
      </c>
      <c r="BA72" s="54" t="str">
        <f t="shared" si="11"/>
        <v/>
      </c>
      <c r="BB72" s="51" t="str">
        <f>IF(M72="","",VLOOKUP(M72,'MNB árfolyam'!A:B,2,0))</f>
        <v/>
      </c>
      <c r="BC72" s="51" t="str">
        <f t="shared" si="12"/>
        <v/>
      </c>
      <c r="BD72" s="55" t="str">
        <f t="shared" si="13"/>
        <v/>
      </c>
      <c r="BE72" s="54" t="str">
        <f t="shared" si="14"/>
        <v/>
      </c>
      <c r="BF72" s="55" t="str">
        <f>IF(T72="","",VLOOKUP(T72,'MNB árfolyam'!A:B,2,0))</f>
        <v/>
      </c>
      <c r="BG72" s="55" t="str">
        <f t="shared" si="15"/>
        <v/>
      </c>
      <c r="BH72" s="55" t="str">
        <f t="shared" si="16"/>
        <v/>
      </c>
      <c r="BI72" s="55" t="str">
        <f t="shared" si="17"/>
        <v/>
      </c>
      <c r="BJ72" s="51" t="str">
        <f t="shared" si="18"/>
        <v/>
      </c>
      <c r="BK72" s="51" t="str">
        <f t="shared" si="19"/>
        <v/>
      </c>
      <c r="BL72" s="51" t="str">
        <f t="shared" si="20"/>
        <v/>
      </c>
      <c r="BM72" s="51" t="str">
        <f t="shared" si="21"/>
        <v/>
      </c>
      <c r="BN72" s="51" t="str">
        <f t="shared" si="22"/>
        <v/>
      </c>
      <c r="BO72" s="51" t="str">
        <f t="shared" si="23"/>
        <v/>
      </c>
      <c r="BP72" s="51" t="str">
        <f t="shared" si="24"/>
        <v/>
      </c>
      <c r="BQ72" s="51" t="str">
        <f t="shared" si="25"/>
        <v/>
      </c>
    </row>
    <row r="73" spans="1:69" x14ac:dyDescent="0.25">
      <c r="A73" s="446"/>
      <c r="B73" s="447"/>
      <c r="C73" s="448"/>
      <c r="D73" s="448"/>
      <c r="E73" s="1"/>
      <c r="F73" s="1"/>
      <c r="G73" s="447"/>
      <c r="H73" s="449"/>
      <c r="I73" s="449"/>
      <c r="J73" s="448"/>
      <c r="K73" s="448"/>
      <c r="L73" s="1"/>
      <c r="M73" s="1"/>
      <c r="N73" s="447"/>
      <c r="O73" s="449"/>
      <c r="P73" s="449"/>
      <c r="Q73" s="448"/>
      <c r="R73" s="448"/>
      <c r="S73" s="1"/>
      <c r="T73" s="1"/>
      <c r="U73" s="447"/>
      <c r="V73" s="449"/>
      <c r="W73" s="516"/>
      <c r="AW73" s="50" t="str">
        <f t="shared" si="8"/>
        <v/>
      </c>
      <c r="AX73" s="51" t="str">
        <f>IF(F73="","",VLOOKUP(F73,'MNB árfolyam'!A:B,2,0))</f>
        <v/>
      </c>
      <c r="AY73" s="52" t="str">
        <f t="shared" si="9"/>
        <v/>
      </c>
      <c r="AZ73" s="53" t="str">
        <f t="shared" si="10"/>
        <v/>
      </c>
      <c r="BA73" s="54" t="str">
        <f t="shared" si="11"/>
        <v/>
      </c>
      <c r="BB73" s="51" t="str">
        <f>IF(M73="","",VLOOKUP(M73,'MNB árfolyam'!A:B,2,0))</f>
        <v/>
      </c>
      <c r="BC73" s="51" t="str">
        <f t="shared" si="12"/>
        <v/>
      </c>
      <c r="BD73" s="55" t="str">
        <f t="shared" si="13"/>
        <v/>
      </c>
      <c r="BE73" s="54" t="str">
        <f t="shared" si="14"/>
        <v/>
      </c>
      <c r="BF73" s="55" t="str">
        <f>IF(T73="","",VLOOKUP(T73,'MNB árfolyam'!A:B,2,0))</f>
        <v/>
      </c>
      <c r="BG73" s="55" t="str">
        <f t="shared" si="15"/>
        <v/>
      </c>
      <c r="BH73" s="55" t="str">
        <f t="shared" si="16"/>
        <v/>
      </c>
      <c r="BI73" s="55" t="str">
        <f t="shared" si="17"/>
        <v/>
      </c>
      <c r="BJ73" s="51" t="str">
        <f t="shared" si="18"/>
        <v/>
      </c>
      <c r="BK73" s="51" t="str">
        <f t="shared" si="19"/>
        <v/>
      </c>
      <c r="BL73" s="51" t="str">
        <f t="shared" si="20"/>
        <v/>
      </c>
      <c r="BM73" s="51" t="str">
        <f t="shared" si="21"/>
        <v/>
      </c>
      <c r="BN73" s="51" t="str">
        <f t="shared" si="22"/>
        <v/>
      </c>
      <c r="BO73" s="51" t="str">
        <f t="shared" si="23"/>
        <v/>
      </c>
      <c r="BP73" s="51" t="str">
        <f t="shared" si="24"/>
        <v/>
      </c>
      <c r="BQ73" s="51" t="str">
        <f t="shared" si="25"/>
        <v/>
      </c>
    </row>
    <row r="74" spans="1:69" x14ac:dyDescent="0.25">
      <c r="A74" s="446"/>
      <c r="B74" s="447"/>
      <c r="C74" s="448"/>
      <c r="D74" s="448"/>
      <c r="E74" s="1"/>
      <c r="F74" s="1"/>
      <c r="G74" s="447"/>
      <c r="H74" s="449"/>
      <c r="I74" s="449"/>
      <c r="J74" s="448"/>
      <c r="K74" s="448"/>
      <c r="L74" s="1"/>
      <c r="M74" s="1"/>
      <c r="N74" s="447"/>
      <c r="O74" s="449"/>
      <c r="P74" s="449"/>
      <c r="Q74" s="448"/>
      <c r="R74" s="448"/>
      <c r="S74" s="1"/>
      <c r="T74" s="1"/>
      <c r="U74" s="447"/>
      <c r="V74" s="449"/>
      <c r="W74" s="516"/>
      <c r="AW74" s="50" t="str">
        <f t="shared" si="8"/>
        <v/>
      </c>
      <c r="AX74" s="51" t="str">
        <f>IF(F74="","",VLOOKUP(F74,'MNB árfolyam'!A:B,2,0))</f>
        <v/>
      </c>
      <c r="AY74" s="52" t="str">
        <f t="shared" si="9"/>
        <v/>
      </c>
      <c r="AZ74" s="53" t="str">
        <f t="shared" si="10"/>
        <v/>
      </c>
      <c r="BA74" s="54" t="str">
        <f t="shared" si="11"/>
        <v/>
      </c>
      <c r="BB74" s="51" t="str">
        <f>IF(M74="","",VLOOKUP(M74,'MNB árfolyam'!A:B,2,0))</f>
        <v/>
      </c>
      <c r="BC74" s="51" t="str">
        <f t="shared" si="12"/>
        <v/>
      </c>
      <c r="BD74" s="55" t="str">
        <f t="shared" si="13"/>
        <v/>
      </c>
      <c r="BE74" s="54" t="str">
        <f t="shared" si="14"/>
        <v/>
      </c>
      <c r="BF74" s="55" t="str">
        <f>IF(T74="","",VLOOKUP(T74,'MNB árfolyam'!A:B,2,0))</f>
        <v/>
      </c>
      <c r="BG74" s="55" t="str">
        <f t="shared" si="15"/>
        <v/>
      </c>
      <c r="BH74" s="55" t="str">
        <f t="shared" si="16"/>
        <v/>
      </c>
      <c r="BI74" s="55" t="str">
        <f t="shared" si="17"/>
        <v/>
      </c>
      <c r="BJ74" s="51" t="str">
        <f t="shared" si="18"/>
        <v/>
      </c>
      <c r="BK74" s="51" t="str">
        <f t="shared" si="19"/>
        <v/>
      </c>
      <c r="BL74" s="51" t="str">
        <f t="shared" si="20"/>
        <v/>
      </c>
      <c r="BM74" s="51" t="str">
        <f t="shared" si="21"/>
        <v/>
      </c>
      <c r="BN74" s="51" t="str">
        <f t="shared" si="22"/>
        <v/>
      </c>
      <c r="BO74" s="51" t="str">
        <f t="shared" si="23"/>
        <v/>
      </c>
      <c r="BP74" s="51" t="str">
        <f t="shared" si="24"/>
        <v/>
      </c>
      <c r="BQ74" s="51" t="str">
        <f t="shared" si="25"/>
        <v/>
      </c>
    </row>
    <row r="75" spans="1:69" x14ac:dyDescent="0.25">
      <c r="A75" s="446"/>
      <c r="B75" s="447"/>
      <c r="C75" s="448"/>
      <c r="D75" s="448"/>
      <c r="E75" s="1"/>
      <c r="F75" s="1"/>
      <c r="G75" s="447"/>
      <c r="H75" s="449"/>
      <c r="I75" s="449"/>
      <c r="J75" s="448"/>
      <c r="K75" s="448"/>
      <c r="L75" s="1"/>
      <c r="M75" s="1"/>
      <c r="N75" s="447"/>
      <c r="O75" s="449"/>
      <c r="P75" s="449"/>
      <c r="Q75" s="448"/>
      <c r="R75" s="448"/>
      <c r="S75" s="1"/>
      <c r="T75" s="1"/>
      <c r="U75" s="447"/>
      <c r="V75" s="449"/>
      <c r="W75" s="516"/>
      <c r="AW75" s="50" t="str">
        <f t="shared" si="8"/>
        <v/>
      </c>
      <c r="AX75" s="51" t="str">
        <f>IF(F75="","",VLOOKUP(F75,'MNB árfolyam'!A:B,2,0))</f>
        <v/>
      </c>
      <c r="AY75" s="52" t="str">
        <f t="shared" si="9"/>
        <v/>
      </c>
      <c r="AZ75" s="53" t="str">
        <f t="shared" si="10"/>
        <v/>
      </c>
      <c r="BA75" s="54" t="str">
        <f t="shared" si="11"/>
        <v/>
      </c>
      <c r="BB75" s="51" t="str">
        <f>IF(M75="","",VLOOKUP(M75,'MNB árfolyam'!A:B,2,0))</f>
        <v/>
      </c>
      <c r="BC75" s="51" t="str">
        <f t="shared" si="12"/>
        <v/>
      </c>
      <c r="BD75" s="55" t="str">
        <f t="shared" si="13"/>
        <v/>
      </c>
      <c r="BE75" s="54" t="str">
        <f t="shared" si="14"/>
        <v/>
      </c>
      <c r="BF75" s="55" t="str">
        <f>IF(T75="","",VLOOKUP(T75,'MNB árfolyam'!A:B,2,0))</f>
        <v/>
      </c>
      <c r="BG75" s="55" t="str">
        <f t="shared" si="15"/>
        <v/>
      </c>
      <c r="BH75" s="55" t="str">
        <f t="shared" si="16"/>
        <v/>
      </c>
      <c r="BI75" s="55" t="str">
        <f t="shared" si="17"/>
        <v/>
      </c>
      <c r="BJ75" s="51" t="str">
        <f t="shared" si="18"/>
        <v/>
      </c>
      <c r="BK75" s="51" t="str">
        <f t="shared" si="19"/>
        <v/>
      </c>
      <c r="BL75" s="51" t="str">
        <f t="shared" si="20"/>
        <v/>
      </c>
      <c r="BM75" s="51" t="str">
        <f t="shared" si="21"/>
        <v/>
      </c>
      <c r="BN75" s="51" t="str">
        <f t="shared" si="22"/>
        <v/>
      </c>
      <c r="BO75" s="51" t="str">
        <f t="shared" si="23"/>
        <v/>
      </c>
      <c r="BP75" s="51" t="str">
        <f t="shared" si="24"/>
        <v/>
      </c>
      <c r="BQ75" s="51" t="str">
        <f t="shared" si="25"/>
        <v/>
      </c>
    </row>
    <row r="76" spans="1:69" x14ac:dyDescent="0.25">
      <c r="A76" s="446"/>
      <c r="B76" s="447"/>
      <c r="C76" s="448"/>
      <c r="D76" s="448"/>
      <c r="E76" s="1"/>
      <c r="F76" s="1"/>
      <c r="G76" s="447"/>
      <c r="H76" s="449"/>
      <c r="I76" s="449"/>
      <c r="J76" s="448"/>
      <c r="K76" s="448"/>
      <c r="L76" s="1"/>
      <c r="M76" s="1"/>
      <c r="N76" s="447"/>
      <c r="O76" s="449"/>
      <c r="P76" s="449"/>
      <c r="Q76" s="448"/>
      <c r="R76" s="448"/>
      <c r="S76" s="1"/>
      <c r="T76" s="1"/>
      <c r="U76" s="447"/>
      <c r="V76" s="449"/>
      <c r="W76" s="516"/>
      <c r="AW76" s="50" t="str">
        <f t="shared" si="8"/>
        <v/>
      </c>
      <c r="AX76" s="51" t="str">
        <f>IF(F76="","",VLOOKUP(F76,'MNB árfolyam'!A:B,2,0))</f>
        <v/>
      </c>
      <c r="AY76" s="52" t="str">
        <f t="shared" si="9"/>
        <v/>
      </c>
      <c r="AZ76" s="53" t="str">
        <f t="shared" si="10"/>
        <v/>
      </c>
      <c r="BA76" s="54" t="str">
        <f t="shared" si="11"/>
        <v/>
      </c>
      <c r="BB76" s="51" t="str">
        <f>IF(M76="","",VLOOKUP(M76,'MNB árfolyam'!A:B,2,0))</f>
        <v/>
      </c>
      <c r="BC76" s="51" t="str">
        <f t="shared" si="12"/>
        <v/>
      </c>
      <c r="BD76" s="55" t="str">
        <f t="shared" si="13"/>
        <v/>
      </c>
      <c r="BE76" s="54" t="str">
        <f t="shared" si="14"/>
        <v/>
      </c>
      <c r="BF76" s="55" t="str">
        <f>IF(T76="","",VLOOKUP(T76,'MNB árfolyam'!A:B,2,0))</f>
        <v/>
      </c>
      <c r="BG76" s="55" t="str">
        <f t="shared" si="15"/>
        <v/>
      </c>
      <c r="BH76" s="55" t="str">
        <f t="shared" si="16"/>
        <v/>
      </c>
      <c r="BI76" s="55" t="str">
        <f t="shared" si="17"/>
        <v/>
      </c>
      <c r="BJ76" s="51" t="str">
        <f t="shared" si="18"/>
        <v/>
      </c>
      <c r="BK76" s="51" t="str">
        <f t="shared" si="19"/>
        <v/>
      </c>
      <c r="BL76" s="51" t="str">
        <f t="shared" si="20"/>
        <v/>
      </c>
      <c r="BM76" s="51" t="str">
        <f t="shared" si="21"/>
        <v/>
      </c>
      <c r="BN76" s="51" t="str">
        <f t="shared" si="22"/>
        <v/>
      </c>
      <c r="BO76" s="51" t="str">
        <f t="shared" si="23"/>
        <v/>
      </c>
      <c r="BP76" s="51" t="str">
        <f t="shared" si="24"/>
        <v/>
      </c>
      <c r="BQ76" s="51" t="str">
        <f t="shared" si="25"/>
        <v/>
      </c>
    </row>
    <row r="77" spans="1:69" x14ac:dyDescent="0.25">
      <c r="A77" s="446"/>
      <c r="B77" s="447"/>
      <c r="C77" s="448"/>
      <c r="D77" s="448"/>
      <c r="E77" s="1"/>
      <c r="F77" s="1"/>
      <c r="G77" s="447"/>
      <c r="H77" s="449"/>
      <c r="I77" s="449"/>
      <c r="J77" s="448"/>
      <c r="K77" s="448"/>
      <c r="L77" s="1"/>
      <c r="M77" s="1"/>
      <c r="N77" s="447"/>
      <c r="O77" s="449"/>
      <c r="P77" s="449"/>
      <c r="Q77" s="448"/>
      <c r="R77" s="448"/>
      <c r="S77" s="1"/>
      <c r="T77" s="1"/>
      <c r="U77" s="447"/>
      <c r="V77" s="449"/>
      <c r="W77" s="516"/>
      <c r="AW77" s="50" t="str">
        <f t="shared" si="8"/>
        <v/>
      </c>
      <c r="AX77" s="51" t="str">
        <f>IF(F77="","",VLOOKUP(F77,'MNB árfolyam'!A:B,2,0))</f>
        <v/>
      </c>
      <c r="AY77" s="52" t="str">
        <f t="shared" si="9"/>
        <v/>
      </c>
      <c r="AZ77" s="53" t="str">
        <f t="shared" si="10"/>
        <v/>
      </c>
      <c r="BA77" s="54" t="str">
        <f t="shared" si="11"/>
        <v/>
      </c>
      <c r="BB77" s="51" t="str">
        <f>IF(M77="","",VLOOKUP(M77,'MNB árfolyam'!A:B,2,0))</f>
        <v/>
      </c>
      <c r="BC77" s="51" t="str">
        <f t="shared" si="12"/>
        <v/>
      </c>
      <c r="BD77" s="55" t="str">
        <f t="shared" si="13"/>
        <v/>
      </c>
      <c r="BE77" s="54" t="str">
        <f t="shared" si="14"/>
        <v/>
      </c>
      <c r="BF77" s="55" t="str">
        <f>IF(T77="","",VLOOKUP(T77,'MNB árfolyam'!A:B,2,0))</f>
        <v/>
      </c>
      <c r="BG77" s="55" t="str">
        <f t="shared" si="15"/>
        <v/>
      </c>
      <c r="BH77" s="55" t="str">
        <f t="shared" si="16"/>
        <v/>
      </c>
      <c r="BI77" s="55" t="str">
        <f t="shared" si="17"/>
        <v/>
      </c>
      <c r="BJ77" s="51" t="str">
        <f t="shared" si="18"/>
        <v/>
      </c>
      <c r="BK77" s="51" t="str">
        <f t="shared" si="19"/>
        <v/>
      </c>
      <c r="BL77" s="51" t="str">
        <f t="shared" si="20"/>
        <v/>
      </c>
      <c r="BM77" s="51" t="str">
        <f t="shared" si="21"/>
        <v/>
      </c>
      <c r="BN77" s="51" t="str">
        <f t="shared" si="22"/>
        <v/>
      </c>
      <c r="BO77" s="51" t="str">
        <f t="shared" si="23"/>
        <v/>
      </c>
      <c r="BP77" s="51" t="str">
        <f t="shared" si="24"/>
        <v/>
      </c>
      <c r="BQ77" s="51" t="str">
        <f t="shared" si="25"/>
        <v/>
      </c>
    </row>
    <row r="78" spans="1:69" x14ac:dyDescent="0.25">
      <c r="A78" s="446"/>
      <c r="B78" s="447"/>
      <c r="C78" s="448"/>
      <c r="D78" s="448"/>
      <c r="E78" s="1"/>
      <c r="F78" s="1"/>
      <c r="G78" s="447"/>
      <c r="H78" s="449"/>
      <c r="I78" s="449"/>
      <c r="J78" s="448"/>
      <c r="K78" s="448"/>
      <c r="L78" s="1"/>
      <c r="M78" s="1"/>
      <c r="N78" s="447"/>
      <c r="O78" s="449"/>
      <c r="P78" s="449"/>
      <c r="Q78" s="448"/>
      <c r="R78" s="448"/>
      <c r="S78" s="1"/>
      <c r="T78" s="1"/>
      <c r="U78" s="447"/>
      <c r="V78" s="449"/>
      <c r="W78" s="516"/>
      <c r="AW78" s="50" t="str">
        <f t="shared" si="8"/>
        <v/>
      </c>
      <c r="AX78" s="51" t="str">
        <f>IF(F78="","",VLOOKUP(F78,'MNB árfolyam'!A:B,2,0))</f>
        <v/>
      </c>
      <c r="AY78" s="52" t="str">
        <f t="shared" si="9"/>
        <v/>
      </c>
      <c r="AZ78" s="53" t="str">
        <f t="shared" si="10"/>
        <v/>
      </c>
      <c r="BA78" s="54" t="str">
        <f t="shared" si="11"/>
        <v/>
      </c>
      <c r="BB78" s="51" t="str">
        <f>IF(M78="","",VLOOKUP(M78,'MNB árfolyam'!A:B,2,0))</f>
        <v/>
      </c>
      <c r="BC78" s="51" t="str">
        <f t="shared" si="12"/>
        <v/>
      </c>
      <c r="BD78" s="55" t="str">
        <f t="shared" si="13"/>
        <v/>
      </c>
      <c r="BE78" s="54" t="str">
        <f t="shared" si="14"/>
        <v/>
      </c>
      <c r="BF78" s="55" t="str">
        <f>IF(T78="","",VLOOKUP(T78,'MNB árfolyam'!A:B,2,0))</f>
        <v/>
      </c>
      <c r="BG78" s="55" t="str">
        <f t="shared" si="15"/>
        <v/>
      </c>
      <c r="BH78" s="55" t="str">
        <f t="shared" si="16"/>
        <v/>
      </c>
      <c r="BI78" s="55" t="str">
        <f t="shared" si="17"/>
        <v/>
      </c>
      <c r="BJ78" s="51" t="str">
        <f t="shared" si="18"/>
        <v/>
      </c>
      <c r="BK78" s="51" t="str">
        <f t="shared" si="19"/>
        <v/>
      </c>
      <c r="BL78" s="51" t="str">
        <f t="shared" si="20"/>
        <v/>
      </c>
      <c r="BM78" s="51" t="str">
        <f t="shared" si="21"/>
        <v/>
      </c>
      <c r="BN78" s="51" t="str">
        <f t="shared" si="22"/>
        <v/>
      </c>
      <c r="BO78" s="51" t="str">
        <f t="shared" si="23"/>
        <v/>
      </c>
      <c r="BP78" s="51" t="str">
        <f t="shared" si="24"/>
        <v/>
      </c>
      <c r="BQ78" s="51" t="str">
        <f t="shared" si="25"/>
        <v/>
      </c>
    </row>
    <row r="79" spans="1:69" x14ac:dyDescent="0.25">
      <c r="A79" s="446"/>
      <c r="B79" s="447"/>
      <c r="C79" s="448"/>
      <c r="D79" s="448"/>
      <c r="E79" s="1"/>
      <c r="F79" s="1"/>
      <c r="G79" s="447"/>
      <c r="H79" s="449"/>
      <c r="I79" s="449"/>
      <c r="J79" s="448"/>
      <c r="K79" s="448"/>
      <c r="L79" s="1"/>
      <c r="M79" s="1"/>
      <c r="N79" s="447"/>
      <c r="O79" s="449"/>
      <c r="P79" s="449"/>
      <c r="Q79" s="448"/>
      <c r="R79" s="448"/>
      <c r="S79" s="1"/>
      <c r="T79" s="1"/>
      <c r="U79" s="447"/>
      <c r="V79" s="449"/>
      <c r="W79" s="516"/>
      <c r="AW79" s="50" t="str">
        <f t="shared" si="8"/>
        <v/>
      </c>
      <c r="AX79" s="51" t="str">
        <f>IF(F79="","",VLOOKUP(F79,'MNB árfolyam'!A:B,2,0))</f>
        <v/>
      </c>
      <c r="AY79" s="52" t="str">
        <f t="shared" si="9"/>
        <v/>
      </c>
      <c r="AZ79" s="53" t="str">
        <f t="shared" si="10"/>
        <v/>
      </c>
      <c r="BA79" s="54" t="str">
        <f t="shared" si="11"/>
        <v/>
      </c>
      <c r="BB79" s="51" t="str">
        <f>IF(M79="","",VLOOKUP(M79,'MNB árfolyam'!A:B,2,0))</f>
        <v/>
      </c>
      <c r="BC79" s="51" t="str">
        <f t="shared" si="12"/>
        <v/>
      </c>
      <c r="BD79" s="55" t="str">
        <f t="shared" si="13"/>
        <v/>
      </c>
      <c r="BE79" s="54" t="str">
        <f t="shared" si="14"/>
        <v/>
      </c>
      <c r="BF79" s="55" t="str">
        <f>IF(T79="","",VLOOKUP(T79,'MNB árfolyam'!A:B,2,0))</f>
        <v/>
      </c>
      <c r="BG79" s="55" t="str">
        <f t="shared" si="15"/>
        <v/>
      </c>
      <c r="BH79" s="55" t="str">
        <f t="shared" si="16"/>
        <v/>
      </c>
      <c r="BI79" s="55" t="str">
        <f t="shared" si="17"/>
        <v/>
      </c>
      <c r="BJ79" s="51" t="str">
        <f t="shared" si="18"/>
        <v/>
      </c>
      <c r="BK79" s="51" t="str">
        <f t="shared" si="19"/>
        <v/>
      </c>
      <c r="BL79" s="51" t="str">
        <f t="shared" si="20"/>
        <v/>
      </c>
      <c r="BM79" s="51" t="str">
        <f t="shared" si="21"/>
        <v/>
      </c>
      <c r="BN79" s="51" t="str">
        <f t="shared" si="22"/>
        <v/>
      </c>
      <c r="BO79" s="51" t="str">
        <f t="shared" si="23"/>
        <v/>
      </c>
      <c r="BP79" s="51" t="str">
        <f t="shared" si="24"/>
        <v/>
      </c>
      <c r="BQ79" s="51" t="str">
        <f t="shared" si="25"/>
        <v/>
      </c>
    </row>
    <row r="80" spans="1:69" ht="15.75" thickBot="1" x14ac:dyDescent="0.3">
      <c r="A80" s="450"/>
      <c r="B80" s="451"/>
      <c r="C80" s="452"/>
      <c r="D80" s="452"/>
      <c r="E80" s="7"/>
      <c r="F80" s="7"/>
      <c r="G80" s="451"/>
      <c r="H80" s="453"/>
      <c r="I80" s="453"/>
      <c r="J80" s="452"/>
      <c r="K80" s="452"/>
      <c r="L80" s="7"/>
      <c r="M80" s="7"/>
      <c r="N80" s="451"/>
      <c r="O80" s="453"/>
      <c r="P80" s="453"/>
      <c r="Q80" s="452"/>
      <c r="R80" s="452"/>
      <c r="S80" s="7"/>
      <c r="T80" s="7"/>
      <c r="U80" s="451"/>
      <c r="V80" s="453"/>
      <c r="W80" s="517"/>
      <c r="AW80" s="50" t="str">
        <f t="shared" si="8"/>
        <v/>
      </c>
      <c r="AX80" s="51" t="str">
        <f>IF(F80="","",VLOOKUP(F80,'MNB árfolyam'!A:B,2,0))</f>
        <v/>
      </c>
      <c r="AY80" s="52" t="str">
        <f t="shared" si="9"/>
        <v/>
      </c>
      <c r="AZ80" s="53" t="str">
        <f t="shared" si="10"/>
        <v/>
      </c>
      <c r="BA80" s="54" t="str">
        <f t="shared" si="11"/>
        <v/>
      </c>
      <c r="BB80" s="51" t="str">
        <f>IF(M80="","",VLOOKUP(M80,'MNB árfolyam'!A:B,2,0))</f>
        <v/>
      </c>
      <c r="BC80" s="51" t="str">
        <f t="shared" si="12"/>
        <v/>
      </c>
      <c r="BD80" s="55" t="str">
        <f t="shared" si="13"/>
        <v/>
      </c>
      <c r="BE80" s="54" t="str">
        <f t="shared" si="14"/>
        <v/>
      </c>
      <c r="BF80" s="55" t="str">
        <f>IF(T80="","",VLOOKUP(T80,'MNB árfolyam'!A:B,2,0))</f>
        <v/>
      </c>
      <c r="BG80" s="55" t="str">
        <f t="shared" si="15"/>
        <v/>
      </c>
      <c r="BH80" s="55" t="str">
        <f t="shared" si="16"/>
        <v/>
      </c>
      <c r="BI80" s="55" t="str">
        <f t="shared" si="17"/>
        <v/>
      </c>
      <c r="BJ80" s="51" t="str">
        <f t="shared" si="18"/>
        <v/>
      </c>
      <c r="BK80" s="51" t="str">
        <f t="shared" si="19"/>
        <v/>
      </c>
      <c r="BL80" s="51" t="str">
        <f t="shared" si="20"/>
        <v/>
      </c>
      <c r="BM80" s="51" t="str">
        <f t="shared" si="21"/>
        <v/>
      </c>
      <c r="BN80" s="51" t="str">
        <f t="shared" si="22"/>
        <v/>
      </c>
      <c r="BO80" s="51" t="str">
        <f t="shared" si="23"/>
        <v/>
      </c>
      <c r="BP80" s="51" t="str">
        <f t="shared" si="24"/>
        <v/>
      </c>
      <c r="BQ80" s="51" t="str">
        <f t="shared" si="25"/>
        <v/>
      </c>
    </row>
    <row r="81" spans="1:23" x14ac:dyDescent="0.25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</row>
  </sheetData>
  <sheetProtection algorithmName="SHA-512" hashValue="a1Ucda0Q+Ge71mQHW/2T/8cwzvXdSPWK4/psi/Ifs7vmxwhZcgBGS3Mk11ImjTct1gD8cLyD38O3kRH2M0Q/9w==" saltValue="wL4/3YeUpdwLAQo1fgD2WQ==" spinCount="100000" sheet="1" formatColumns="0" formatRows="0"/>
  <mergeCells count="11">
    <mergeCell ref="A53:H53"/>
    <mergeCell ref="A54:F54"/>
    <mergeCell ref="A1:D1"/>
    <mergeCell ref="A11:F11"/>
    <mergeCell ref="A18:F19"/>
    <mergeCell ref="A22:H22"/>
    <mergeCell ref="A23:F23"/>
    <mergeCell ref="A7:W7"/>
    <mergeCell ref="A21:W21"/>
    <mergeCell ref="A52:W52"/>
    <mergeCell ref="A12:F12"/>
  </mergeCells>
  <dataValidations count="8">
    <dataValidation type="date" allowBlank="1" showInputMessage="1" showErrorMessage="1" sqref="B20:C20" xr:uid="{3BDF9D1B-0923-4BA6-B7BC-DB08D647DA6D}">
      <formula1>43831</formula1>
      <formula2>46022</formula2>
    </dataValidation>
    <dataValidation type="date" allowBlank="1" showInputMessage="1" showErrorMessage="1" sqref="C26:D50 S56:T80 B14:C16" xr:uid="{79B1DD53-71FF-43C1-894B-6C6057C3D041}">
      <formula1>36526</formula1>
      <formula2>54789</formula2>
    </dataValidation>
    <dataValidation type="whole" allowBlank="1" showInputMessage="1" showErrorMessage="1" sqref="E14:F16" xr:uid="{383464BA-C00F-4021-9CCD-DC10C87B1E15}">
      <formula1>0</formula1>
      <formula2>9.99999999999999E+32</formula2>
    </dataValidation>
    <dataValidation type="date" allowBlank="1" showInputMessage="1" showErrorMessage="1" sqref="E56:F80 L56:M80" xr:uid="{41D54AE6-064F-4E78-A811-5B84173516FA}">
      <formula1>36526</formula1>
      <formula2>55153</formula2>
    </dataValidation>
    <dataValidation type="whole" allowBlank="1" showInputMessage="1" showErrorMessage="1" sqref="H56:I80" xr:uid="{C2CC322D-6E4D-4F15-AA24-01F623B32029}">
      <formula1>0</formula1>
      <formula2>9.99999999999999E+37</formula2>
    </dataValidation>
    <dataValidation type="whole" allowBlank="1" showInputMessage="1" showErrorMessage="1" sqref="F26:G50" xr:uid="{AC16EFF9-9B4A-4FC7-946B-6BD711E909F1}">
      <formula1>0</formula1>
      <formula2>9.99999999999999E+43</formula2>
    </dataValidation>
    <dataValidation type="whole" allowBlank="1" showInputMessage="1" showErrorMessage="1" sqref="K26:L50" xr:uid="{94B0C59F-EAD2-4094-B780-6C89516142AB}">
      <formula1>0</formula1>
      <formula2>9.99999999999999E+41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C56:D80 J56:K80 Q56:R80" xr:uid="{BA6A63D5-FE9B-4B3E-BE6D-1BB0A3FB36A1}">
      <formula1>0</formula1>
      <formula2>0.5</formula2>
    </dataValidation>
  </dataValidations>
  <hyperlinks>
    <hyperlink ref="F1" location="PÁLYÁZÓ!A1" display="VISSZA A PÁLYÁZÓ FÜLRE" xr:uid="{57F45AED-B71D-4A99-B1F3-0DB401750E11}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78D4-BC47-40A2-BD07-68446A054D0F}">
  <sheetPr codeName="Munka20">
    <tabColor theme="8" tint="-0.499984740745262"/>
  </sheetPr>
  <dimension ref="A1:BE57"/>
  <sheetViews>
    <sheetView zoomScale="90" zoomScaleNormal="90" workbookViewId="0">
      <selection activeCell="E3" sqref="E3"/>
    </sheetView>
  </sheetViews>
  <sheetFormatPr defaultColWidth="0" defaultRowHeight="15" zeroHeight="1" x14ac:dyDescent="0.25"/>
  <cols>
    <col min="1" max="1" width="35.7109375" style="32" customWidth="1"/>
    <col min="2" max="2" width="36.5703125" style="32" customWidth="1"/>
    <col min="3" max="4" width="34.7109375" style="32" customWidth="1"/>
    <col min="5" max="6" width="33.85546875" style="32" customWidth="1"/>
    <col min="7" max="7" width="25.5703125" style="32" customWidth="1"/>
    <col min="8" max="8" width="39.140625" style="32" customWidth="1"/>
    <col min="9" max="9" width="33" style="32" customWidth="1"/>
    <col min="10" max="11" width="25.5703125" style="32" customWidth="1"/>
    <col min="12" max="12" width="30.28515625" style="32" customWidth="1"/>
    <col min="13" max="13" width="33.85546875" style="32" customWidth="1"/>
    <col min="14" max="14" width="33.7109375" style="32" customWidth="1"/>
    <col min="15" max="15" width="27.7109375" style="32" customWidth="1"/>
    <col min="16" max="17" width="25.5703125" style="32" customWidth="1"/>
    <col min="18" max="18" width="25.5703125" style="32" hidden="1" customWidth="1"/>
    <col min="19" max="19" width="30.140625" style="32" hidden="1" customWidth="1"/>
    <col min="20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57" width="0" style="32" hidden="1" customWidth="1"/>
    <col min="58" max="16384" width="25.5703125" style="32" hidden="1"/>
  </cols>
  <sheetData>
    <row r="1" spans="1:17" ht="27" customHeight="1" thickBot="1" x14ac:dyDescent="0.3">
      <c r="A1" s="666" t="s">
        <v>60</v>
      </c>
      <c r="B1" s="667"/>
      <c r="C1" s="667"/>
      <c r="D1" s="668"/>
      <c r="E1" s="199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</row>
    <row r="2" spans="1:17" ht="30.75" thickBot="1" x14ac:dyDescent="0.3">
      <c r="A2" s="134"/>
      <c r="B2" s="336" t="s">
        <v>4</v>
      </c>
      <c r="C2" s="135" t="s">
        <v>8</v>
      </c>
      <c r="D2" s="337" t="s">
        <v>9</v>
      </c>
      <c r="E2" s="180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</row>
    <row r="3" spans="1:17" x14ac:dyDescent="0.25">
      <c r="A3" s="136" t="s">
        <v>10</v>
      </c>
      <c r="B3" s="454" t="str">
        <f>IF(OR(B15="",B16=""),"",(D23+E30)*B17)</f>
        <v/>
      </c>
      <c r="C3" s="320" t="str">
        <f>IF(OR(B15="",B16=""),"",(AX23+AX30)*B17)</f>
        <v/>
      </c>
      <c r="D3" s="321" t="str">
        <f>IF(OR(B15="",B16=""),"",(AY23+AY30)*B17)</f>
        <v/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</row>
    <row r="4" spans="1:17" x14ac:dyDescent="0.25">
      <c r="A4" s="137" t="s">
        <v>11</v>
      </c>
      <c r="B4" s="455" t="str">
        <f>IF(OR(C15="",C16=""),"",(D24+J30)*C17)</f>
        <v/>
      </c>
      <c r="C4" s="58" t="str">
        <f>IF(OR(C15="",C16=""),"",(AX24+BA30)*C17)</f>
        <v/>
      </c>
      <c r="D4" s="59" t="str">
        <f>IF(OR(C15="",C16=""),"",(AY24+BB30)*C17)</f>
        <v/>
      </c>
      <c r="E4" s="197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</row>
    <row r="5" spans="1:17" ht="15.75" thickBot="1" x14ac:dyDescent="0.3">
      <c r="A5" s="141" t="s">
        <v>12</v>
      </c>
      <c r="B5" s="456" t="str">
        <f>IF(OR(D15="",D16=""),"",(D25+O30)*D17)</f>
        <v/>
      </c>
      <c r="C5" s="60" t="str">
        <f>IF(OR(D15="",D16=""),"",(AX25+BD30)*D17)</f>
        <v/>
      </c>
      <c r="D5" s="61" t="str">
        <f>IF(OR(D15="",D16=""),"",(AY25+BE30)*D17)</f>
        <v/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</row>
    <row r="6" spans="1:17" x14ac:dyDescent="0.25">
      <c r="A6" s="110"/>
      <c r="B6" s="100"/>
      <c r="C6" s="197"/>
      <c r="D6" s="197"/>
      <c r="E6" s="197"/>
      <c r="F6" s="110"/>
      <c r="G6" s="196"/>
      <c r="H6" s="196"/>
      <c r="I6" s="196"/>
      <c r="J6" s="173"/>
      <c r="K6" s="173"/>
      <c r="L6" s="173"/>
      <c r="M6" s="173"/>
      <c r="N6" s="173"/>
      <c r="O6" s="173"/>
      <c r="P6" s="173"/>
      <c r="Q6" s="173"/>
    </row>
    <row r="7" spans="1:17" ht="12.75" customHeight="1" thickBot="1" x14ac:dyDescent="0.3">
      <c r="A7" s="692" t="s">
        <v>242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</row>
    <row r="8" spans="1:17" ht="46.5" customHeight="1" x14ac:dyDescent="0.25">
      <c r="A8" s="205" t="s">
        <v>57</v>
      </c>
      <c r="B8" s="46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</row>
    <row r="9" spans="1:17" ht="30" customHeight="1" thickBot="1" x14ac:dyDescent="0.3">
      <c r="A9" s="207" t="s">
        <v>58</v>
      </c>
      <c r="B9" s="464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</row>
    <row r="10" spans="1:17" x14ac:dyDescent="0.25">
      <c r="A10" s="116"/>
      <c r="B10" s="99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</row>
    <row r="11" spans="1:17" ht="15.75" customHeight="1" thickBot="1" x14ac:dyDescent="0.3">
      <c r="A11" s="690" t="s">
        <v>243</v>
      </c>
      <c r="B11" s="691"/>
      <c r="C11" s="691"/>
      <c r="D11" s="691"/>
      <c r="E11" s="691"/>
      <c r="F11" s="691"/>
      <c r="G11" s="691"/>
      <c r="H11" s="691"/>
      <c r="I11" s="691"/>
      <c r="J11" s="691"/>
      <c r="K11" s="691"/>
      <c r="L11" s="691"/>
      <c r="M11" s="691"/>
      <c r="N11" s="691"/>
      <c r="O11" s="691"/>
      <c r="P11" s="691"/>
      <c r="Q11" s="691"/>
    </row>
    <row r="12" spans="1:17" ht="63.75" customHeight="1" thickBot="1" x14ac:dyDescent="0.3">
      <c r="A12" s="715" t="s">
        <v>261</v>
      </c>
      <c r="B12" s="716"/>
      <c r="C12" s="716"/>
      <c r="D12" s="717"/>
      <c r="E12" s="196"/>
      <c r="F12" s="196"/>
      <c r="G12" s="196"/>
      <c r="H12" s="173"/>
      <c r="I12" s="173"/>
      <c r="J12" s="173"/>
      <c r="K12" s="173"/>
      <c r="L12" s="173"/>
      <c r="M12" s="173"/>
      <c r="N12" s="173"/>
      <c r="O12" s="173"/>
      <c r="P12" s="173"/>
      <c r="Q12" s="173"/>
    </row>
    <row r="13" spans="1:17" ht="29.25" customHeight="1" thickBot="1" x14ac:dyDescent="0.3">
      <c r="A13" s="696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13" s="697" t="b">
        <f>IF(PÁLYÁZÓ!E20&lt;&gt;"","A pályázó vállalkozás három üzleti évre adta meg az adatokat, ezért a kapcsolódó vállalkozás esetén is három évre kérünk adatot, ha a vállalkozás működött ebben az időtartamban.",IF(PÁLYÁZÓ!E19&lt;&gt;"","A pályázó vállalkozás két üzleti évre adta meg az adatokat, ezért a kapcsolódó vállalkozás esetén is két évre kérünk adatot, ha a vállalkozás működött ebben az időtartamban.",IF(PÁLYÁZÓ!E18&lt;&gt;"","A pályázó vállalkozás egy üzleti évre adta meg az adatokat, ezért a kapcsolódó vállalkozás esetén is egy évre kérünk adatot, ha a vállalkozás működött ebben az időtartamban.")))</f>
        <v>0</v>
      </c>
      <c r="C13" s="697" t="b">
        <f>IF(PÁLYÁZÓ!F20&lt;&gt;"","A pályázó vállalkozás három üzleti évre adta meg az adatokat, ezért a kapcsolódó vállalkozás esetén is három évre kérünk adatot, ha a vállalkozás működött ebben az időtartamban.",IF(PÁLYÁZÓ!F19&lt;&gt;"","A pályázó vállalkozás két üzleti évre adta meg az adatokat, ezért a kapcsolódó vállalkozás esetén is két évre kérünk adatot, ha a vállalkozás működött ebben az időtartamban.",IF(PÁLYÁZÓ!F18&lt;&gt;"","A pályázó vállalkozás egy üzleti évre adta meg az adatokat, ezért a kapcsolódó vállalkozás esetén is egy évre kérünk adatot, ha a vállalkozás működött ebben az időtartamban.")))</f>
        <v>0</v>
      </c>
      <c r="D13" s="698" t="b">
        <f>IF(PÁLYÁZÓ!G20&lt;&gt;"","A pályázó vállalkozás három üzleti évre adta meg az adatokat, ezért a kapcsolódó vállalkozás esetén is három évre kérünk adatot, ha a vállalkozás működött ebben az időtartamban.",IF(PÁLYÁZÓ!G19&lt;&gt;"","A pályázó vállalkozás két üzleti évre adta meg az adatokat, ezért a kapcsolódó vállalkozás esetén is két évre kérünk adatot, ha a vállalkozás működött ebben az időtartamban.",IF(PÁLYÁZÓ!G18&lt;&gt;"","A pályázó vállalkozás egy üzleti évre adta meg az adatokat, ezért a kapcsolódó vállalkozás esetén is egy évre kérünk adatot, ha a vállalkozás működött ebben az időtartamban.")))</f>
        <v>0</v>
      </c>
      <c r="E13" s="196"/>
      <c r="F13" s="196"/>
      <c r="G13" s="196"/>
      <c r="H13" s="173"/>
      <c r="I13" s="173"/>
      <c r="J13" s="173"/>
      <c r="K13" s="173"/>
      <c r="L13" s="173"/>
      <c r="M13" s="173"/>
      <c r="N13" s="173"/>
      <c r="O13" s="173"/>
      <c r="P13" s="173"/>
      <c r="Q13" s="173"/>
    </row>
    <row r="14" spans="1:17" x14ac:dyDescent="0.25">
      <c r="A14" s="215"/>
      <c r="B14" s="216" t="s">
        <v>10</v>
      </c>
      <c r="C14" s="216" t="s">
        <v>11</v>
      </c>
      <c r="D14" s="217" t="s">
        <v>12</v>
      </c>
      <c r="E14" s="196"/>
      <c r="F14" s="196"/>
      <c r="G14" s="196"/>
      <c r="H14" s="173"/>
      <c r="I14" s="173"/>
      <c r="J14" s="173"/>
      <c r="K14" s="173"/>
      <c r="L14" s="173"/>
      <c r="M14" s="173"/>
      <c r="N14" s="173"/>
      <c r="O14" s="173"/>
      <c r="P14" s="173"/>
      <c r="Q14" s="173"/>
    </row>
    <row r="15" spans="1:17" x14ac:dyDescent="0.25">
      <c r="A15" s="83" t="s">
        <v>59</v>
      </c>
      <c r="B15" s="4"/>
      <c r="C15" s="4"/>
      <c r="D15" s="13"/>
      <c r="E15" s="196"/>
      <c r="F15" s="196"/>
      <c r="G15" s="196"/>
      <c r="H15" s="173"/>
      <c r="I15" s="173"/>
      <c r="J15" s="173"/>
      <c r="K15" s="173"/>
      <c r="L15" s="173"/>
      <c r="M15" s="173"/>
      <c r="N15" s="173"/>
      <c r="O15" s="173"/>
      <c r="P15" s="173"/>
      <c r="Q15" s="173"/>
    </row>
    <row r="16" spans="1:17" x14ac:dyDescent="0.25">
      <c r="A16" s="83" t="s">
        <v>13</v>
      </c>
      <c r="B16" s="4"/>
      <c r="C16" s="4"/>
      <c r="D16" s="13"/>
      <c r="E16" s="196"/>
      <c r="F16" s="196"/>
      <c r="G16" s="196"/>
      <c r="H16" s="173"/>
      <c r="I16" s="173"/>
      <c r="J16" s="173"/>
      <c r="K16" s="173"/>
      <c r="L16" s="173"/>
      <c r="M16" s="173"/>
      <c r="N16" s="173"/>
      <c r="O16" s="173"/>
      <c r="P16" s="173"/>
      <c r="Q16" s="173"/>
    </row>
    <row r="17" spans="1:57" ht="26.25" customHeight="1" thickBot="1" x14ac:dyDescent="0.3">
      <c r="A17" s="84" t="s">
        <v>14</v>
      </c>
      <c r="B17" s="208" t="str">
        <f>IF(OR(B15="",B16=""),"Kérjük mind a tőkeérdekeltéség, mind a szavazati arány megadását!",MAX(B15,B16))</f>
        <v>Kérjük mind a tőkeérdekeltéség, mind a szavazati arány megadását!</v>
      </c>
      <c r="C17" s="208" t="str">
        <f>IF(OR(C15="",C16=""),"Kérjük mind a tőkeérdekeltéség, mind a szavazati arány megadását!",MAX(C15,C16))</f>
        <v>Kérjük mind a tőkeérdekeltéség, mind a szavazati arány megadását!</v>
      </c>
      <c r="D17" s="218" t="str">
        <f>IF(OR(D15="",D16=""),"Kérjük mind a tőkeérdekeltéség, mind a szavazati arány megadását!",MAX(D15,D16))</f>
        <v>Kérjük mind a tőkeérdekeltéség, mind a szavazati arány megadását!</v>
      </c>
      <c r="E17" s="196"/>
      <c r="F17" s="196"/>
      <c r="G17" s="196"/>
      <c r="H17" s="173"/>
      <c r="I17" s="173"/>
      <c r="J17" s="173"/>
      <c r="K17" s="173"/>
      <c r="L17" s="173"/>
      <c r="M17" s="173"/>
      <c r="N17" s="173"/>
      <c r="O17" s="173"/>
      <c r="P17" s="173"/>
      <c r="Q17" s="173"/>
    </row>
    <row r="18" spans="1:57" ht="15.75" thickBot="1" x14ac:dyDescent="0.3">
      <c r="A18" s="116"/>
      <c r="B18" s="99"/>
      <c r="C18" s="173"/>
      <c r="D18" s="110"/>
      <c r="E18" s="196"/>
      <c r="F18" s="196"/>
      <c r="G18" s="196"/>
      <c r="H18" s="173"/>
      <c r="I18" s="173"/>
      <c r="J18" s="173"/>
      <c r="K18" s="173"/>
      <c r="L18" s="173"/>
      <c r="M18" s="173"/>
      <c r="N18" s="173"/>
      <c r="O18" s="173"/>
      <c r="P18" s="173"/>
      <c r="Q18" s="173"/>
    </row>
    <row r="19" spans="1:57" ht="354.95" customHeight="1" thickBot="1" x14ac:dyDescent="0.3">
      <c r="A19" s="702" t="s">
        <v>258</v>
      </c>
      <c r="B19" s="703"/>
      <c r="C19" s="703"/>
      <c r="D19" s="703"/>
      <c r="E19" s="703"/>
      <c r="F19" s="704"/>
      <c r="G19" s="196"/>
      <c r="H19" s="173"/>
      <c r="I19" s="173"/>
      <c r="J19" s="173"/>
      <c r="K19" s="173"/>
      <c r="L19" s="173"/>
      <c r="M19" s="173"/>
      <c r="N19" s="173"/>
      <c r="O19" s="173"/>
      <c r="P19" s="173"/>
      <c r="Q19" s="173"/>
    </row>
    <row r="20" spans="1:57" ht="19.5" customHeight="1" thickBot="1" x14ac:dyDescent="0.3">
      <c r="A20" s="617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20" s="618"/>
      <c r="C20" s="618"/>
      <c r="D20" s="618"/>
      <c r="E20" s="618"/>
      <c r="F20" s="619"/>
      <c r="G20" s="196"/>
      <c r="H20" s="173"/>
      <c r="I20" s="173"/>
      <c r="J20" s="173"/>
      <c r="K20" s="173"/>
      <c r="L20" s="173"/>
      <c r="M20" s="173"/>
      <c r="N20" s="173"/>
      <c r="O20" s="173"/>
      <c r="P20" s="173"/>
      <c r="Q20" s="173"/>
    </row>
    <row r="21" spans="1:57" ht="15.75" thickBot="1" x14ac:dyDescent="0.3">
      <c r="A21" s="116"/>
      <c r="B21" s="99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57" ht="39" customHeight="1" x14ac:dyDescent="0.25">
      <c r="A22" s="212"/>
      <c r="B22" s="200" t="s">
        <v>2</v>
      </c>
      <c r="C22" s="200" t="s">
        <v>3</v>
      </c>
      <c r="D22" s="201" t="s">
        <v>4</v>
      </c>
      <c r="E22" s="200" t="s">
        <v>5</v>
      </c>
      <c r="F22" s="202" t="s">
        <v>6</v>
      </c>
      <c r="G22" s="173"/>
      <c r="H22" s="173"/>
      <c r="I22" s="173"/>
      <c r="J22" s="173"/>
      <c r="K22" s="98"/>
      <c r="L22" s="173"/>
      <c r="M22" s="173"/>
      <c r="N22" s="173"/>
      <c r="O22" s="173"/>
      <c r="P22" s="173"/>
      <c r="Q22" s="173"/>
      <c r="AW22" s="33" t="s">
        <v>7</v>
      </c>
      <c r="AX22" s="33" t="s">
        <v>8</v>
      </c>
      <c r="AY22" s="33" t="s">
        <v>9</v>
      </c>
    </row>
    <row r="23" spans="1:57" x14ac:dyDescent="0.25">
      <c r="A23" s="83" t="s">
        <v>10</v>
      </c>
      <c r="B23" s="1"/>
      <c r="C23" s="1"/>
      <c r="D23" s="5"/>
      <c r="E23" s="3"/>
      <c r="F23" s="9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AW23" s="34" t="e">
        <f>VLOOKUP(C23,'MNB árfolyam'!A:B,2,0)</f>
        <v>#N/A</v>
      </c>
      <c r="AX23" s="35">
        <f>IFERROR(ROUND(E23/AW23,0),0)</f>
        <v>0</v>
      </c>
      <c r="AY23" s="35">
        <f>IFERROR(ROUND(F23/AW23,0),0)</f>
        <v>0</v>
      </c>
    </row>
    <row r="24" spans="1:57" x14ac:dyDescent="0.25">
      <c r="A24" s="83" t="s">
        <v>11</v>
      </c>
      <c r="B24" s="1"/>
      <c r="C24" s="1"/>
      <c r="D24" s="2"/>
      <c r="E24" s="3"/>
      <c r="F24" s="9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AW24" s="34" t="e">
        <f>VLOOKUP(C24,'MNB árfolyam'!A:B,2,0)</f>
        <v>#N/A</v>
      </c>
      <c r="AX24" s="35">
        <f>IFERROR(ROUND(E24/AW24,0),0)</f>
        <v>0</v>
      </c>
      <c r="AY24" s="35">
        <f>IFERROR(ROUND(F24/AW24,0),0)</f>
        <v>0</v>
      </c>
    </row>
    <row r="25" spans="1:57" ht="15.75" thickBot="1" x14ac:dyDescent="0.3">
      <c r="A25" s="84" t="s">
        <v>12</v>
      </c>
      <c r="B25" s="7"/>
      <c r="C25" s="7"/>
      <c r="D25" s="10"/>
      <c r="E25" s="11"/>
      <c r="F25" s="12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AW25" s="34" t="e">
        <f>VLOOKUP(C25,'MNB árfolyam'!A:B,2,0)</f>
        <v>#N/A</v>
      </c>
      <c r="AX25" s="35">
        <f>IFERROR(ROUND(E25/AW25,0),0)</f>
        <v>0</v>
      </c>
      <c r="AY25" s="35">
        <f>IFERROR(ROUND(F25/AW25,0),0)</f>
        <v>0</v>
      </c>
    </row>
    <row r="26" spans="1:57" x14ac:dyDescent="0.25">
      <c r="A26" s="116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</row>
    <row r="27" spans="1:57" s="37" customFormat="1" ht="15.75" thickBot="1" x14ac:dyDescent="0.3">
      <c r="A27" s="714" t="str">
        <f>CONCATENATE(B8," ","KAPCSOLÓDÓ VÁLLALKOZÁSAI:")</f>
        <v xml:space="preserve"> KAPCSOLÓDÓ VÁLLALKOZÁSAI:</v>
      </c>
      <c r="B27" s="714"/>
      <c r="C27" s="714"/>
      <c r="D27" s="714"/>
      <c r="E27" s="714"/>
      <c r="F27" s="714"/>
      <c r="G27" s="714"/>
      <c r="H27" s="714"/>
      <c r="I27" s="714"/>
      <c r="J27" s="714"/>
      <c r="K27" s="714"/>
      <c r="L27" s="714"/>
      <c r="M27" s="714"/>
      <c r="N27" s="714"/>
      <c r="O27" s="714"/>
      <c r="P27" s="714"/>
      <c r="Q27" s="714"/>
      <c r="R27" s="36"/>
      <c r="S27" s="39"/>
      <c r="T27" s="39"/>
      <c r="U27" s="36"/>
      <c r="V27" s="39"/>
      <c r="W27" s="39"/>
      <c r="X27" s="39"/>
      <c r="Y27" s="36"/>
      <c r="Z27" s="36"/>
    </row>
    <row r="28" spans="1:57" s="37" customFormat="1" ht="375" customHeight="1" thickBot="1" x14ac:dyDescent="0.3">
      <c r="A28" s="699" t="s">
        <v>259</v>
      </c>
      <c r="B28" s="700"/>
      <c r="C28" s="700"/>
      <c r="D28" s="700"/>
      <c r="E28" s="700"/>
      <c r="F28" s="701"/>
      <c r="G28" s="177"/>
      <c r="H28" s="177"/>
      <c r="I28" s="175"/>
      <c r="J28" s="175"/>
      <c r="K28" s="176"/>
      <c r="L28" s="176"/>
      <c r="M28" s="175"/>
      <c r="N28" s="176"/>
      <c r="O28" s="176"/>
      <c r="P28" s="176"/>
      <c r="Q28" s="175"/>
      <c r="R28" s="36"/>
      <c r="S28" s="39"/>
      <c r="T28" s="39"/>
      <c r="U28" s="36"/>
      <c r="V28" s="39"/>
      <c r="W28" s="39"/>
      <c r="X28" s="39"/>
      <c r="Y28" s="36"/>
      <c r="Z28" s="36"/>
    </row>
    <row r="29" spans="1:57" s="37" customFormat="1" ht="18.75" customHeight="1" thickBot="1" x14ac:dyDescent="0.3">
      <c r="A29" s="681" t="str">
        <f>IF(PÁLYÁZÓ!D16&lt;&gt;"","A pályázó vállalkozás három üzleti évre adta meg az adatokat, ezért a partner vállalkozás kapcsolódó vállalkozása esetén is három évre kérünk adatot, ha a vállalkozás működött ebben az időtartamban.",IF(PÁLYÁZÓ!D15&lt;&gt;"","A pályázó vállalkozás két üzleti évre adta meg az adatokat, ezért a partner vállalkozás kapcsolódó vállalkozása esetén is két évre kérünk adatot, ha a vállalkozás működött ebben az időtartamban.",IF(PÁLYÁZÓ!D14&lt;&gt;"","A pályázó vállalkozás egy üzleti évre adta meg az adatokat, ezért a partner vállalkozás kapcsolódó vállalkozása H32esetén is egy évre kérünk adatot, ha a vállalkozás működött ebben az időtartamban.","")))</f>
        <v/>
      </c>
      <c r="B29" s="682"/>
      <c r="C29" s="682"/>
      <c r="D29" s="682"/>
      <c r="E29" s="682"/>
      <c r="F29" s="683"/>
      <c r="G29" s="177"/>
      <c r="H29" s="177"/>
      <c r="I29" s="175"/>
      <c r="J29" s="175"/>
      <c r="K29" s="176"/>
      <c r="L29" s="176"/>
      <c r="M29" s="175"/>
      <c r="N29" s="176"/>
      <c r="O29" s="176"/>
      <c r="P29" s="176"/>
      <c r="Q29" s="175"/>
      <c r="R29" s="36"/>
      <c r="S29" s="39"/>
      <c r="T29" s="39"/>
      <c r="U29" s="36"/>
      <c r="V29" s="39"/>
      <c r="W29" s="39"/>
      <c r="X29" s="39"/>
      <c r="Y29" s="36"/>
      <c r="Z29" s="36"/>
    </row>
    <row r="30" spans="1:57" s="37" customFormat="1" ht="21.75" customHeight="1" thickBot="1" x14ac:dyDescent="0.3">
      <c r="A30" s="194"/>
      <c r="B30" s="194"/>
      <c r="C30" s="194"/>
      <c r="D30" s="194"/>
      <c r="E30" s="195">
        <f>SUM(E32:E56)</f>
        <v>0</v>
      </c>
      <c r="F30" s="194"/>
      <c r="G30" s="194"/>
      <c r="H30" s="194"/>
      <c r="I30" s="175"/>
      <c r="J30" s="195">
        <f>SUM(J32:J56)</f>
        <v>0</v>
      </c>
      <c r="K30" s="176"/>
      <c r="L30" s="176"/>
      <c r="M30" s="175"/>
      <c r="N30" s="176"/>
      <c r="O30" s="195">
        <f>SUM(O32:O56)</f>
        <v>0</v>
      </c>
      <c r="P30" s="176"/>
      <c r="Q30" s="175"/>
      <c r="R30" s="36"/>
      <c r="S30" s="39"/>
      <c r="T30" s="39"/>
      <c r="U30" s="36"/>
      <c r="V30" s="39"/>
      <c r="W30" s="39"/>
      <c r="X30" s="39"/>
      <c r="Y30" s="36"/>
      <c r="Z30" s="36"/>
      <c r="AX30" s="62">
        <f>SUM(AX32:AX56)</f>
        <v>0</v>
      </c>
      <c r="AY30" s="62">
        <f t="shared" ref="AY30:BE30" si="0">SUM(AY32:AY56)</f>
        <v>0</v>
      </c>
      <c r="AZ30" s="63"/>
      <c r="BA30" s="62">
        <f t="shared" si="0"/>
        <v>0</v>
      </c>
      <c r="BB30" s="62">
        <f t="shared" si="0"/>
        <v>0</v>
      </c>
      <c r="BC30" s="63"/>
      <c r="BD30" s="62">
        <f t="shared" si="0"/>
        <v>0</v>
      </c>
      <c r="BE30" s="62">
        <f t="shared" si="0"/>
        <v>0</v>
      </c>
    </row>
    <row r="31" spans="1:57" s="37" customFormat="1" ht="60.75" customHeight="1" x14ac:dyDescent="0.25">
      <c r="A31" s="205" t="s">
        <v>19</v>
      </c>
      <c r="B31" s="203" t="s">
        <v>20</v>
      </c>
      <c r="C31" s="201" t="s">
        <v>115</v>
      </c>
      <c r="D31" s="201" t="s">
        <v>114</v>
      </c>
      <c r="E31" s="201" t="s">
        <v>116</v>
      </c>
      <c r="F31" s="201" t="s">
        <v>128</v>
      </c>
      <c r="G31" s="201" t="s">
        <v>117</v>
      </c>
      <c r="H31" s="201" t="s">
        <v>118</v>
      </c>
      <c r="I31" s="201" t="s">
        <v>119</v>
      </c>
      <c r="J31" s="201" t="s">
        <v>120</v>
      </c>
      <c r="K31" s="201" t="s">
        <v>126</v>
      </c>
      <c r="L31" s="201" t="s">
        <v>121</v>
      </c>
      <c r="M31" s="201" t="s">
        <v>122</v>
      </c>
      <c r="N31" s="201" t="s">
        <v>123</v>
      </c>
      <c r="O31" s="201" t="s">
        <v>124</v>
      </c>
      <c r="P31" s="201" t="s">
        <v>125</v>
      </c>
      <c r="Q31" s="204" t="s">
        <v>127</v>
      </c>
      <c r="AW31" s="42" t="s">
        <v>34</v>
      </c>
      <c r="AX31" s="43" t="s">
        <v>22</v>
      </c>
      <c r="AY31" s="43" t="s">
        <v>23</v>
      </c>
      <c r="AZ31" s="42" t="s">
        <v>37</v>
      </c>
      <c r="BA31" s="43" t="s">
        <v>47</v>
      </c>
      <c r="BB31" s="43" t="s">
        <v>39</v>
      </c>
      <c r="BC31" s="42" t="s">
        <v>40</v>
      </c>
      <c r="BD31" s="43" t="s">
        <v>41</v>
      </c>
      <c r="BE31" s="43" t="s">
        <v>42</v>
      </c>
    </row>
    <row r="32" spans="1:57" s="37" customFormat="1" x14ac:dyDescent="0.25">
      <c r="A32" s="440"/>
      <c r="B32" s="433"/>
      <c r="C32" s="1"/>
      <c r="D32" s="1"/>
      <c r="E32" s="433"/>
      <c r="F32" s="441"/>
      <c r="G32" s="441"/>
      <c r="H32" s="1"/>
      <c r="I32" s="1"/>
      <c r="J32" s="433"/>
      <c r="K32" s="441"/>
      <c r="L32" s="441"/>
      <c r="M32" s="1"/>
      <c r="N32" s="1"/>
      <c r="O32" s="433"/>
      <c r="P32" s="441"/>
      <c r="Q32" s="441"/>
      <c r="AW32" s="44" t="e">
        <f>VLOOKUP(D32,'MNB árfolyam'!A:B,2,0)</f>
        <v>#N/A</v>
      </c>
      <c r="AX32" s="45" t="str">
        <f t="shared" ref="AX32:AX56" si="1">IF(ISBLANK(F32),"",ROUND(F32/AW32,0))</f>
        <v/>
      </c>
      <c r="AY32" s="45" t="str">
        <f t="shared" ref="AY32:AY56" si="2">IF(ISBLANK(G32),"",ROUND(G32/AW32,0))</f>
        <v/>
      </c>
      <c r="AZ32" s="44" t="e">
        <f>VLOOKUP(I32,'MNB árfolyam'!A:B,2,0)</f>
        <v>#N/A</v>
      </c>
      <c r="BA32" s="44" t="str">
        <f t="shared" ref="BA32:BA56" si="3">IF(ISBLANK(K32),"",ROUND(K32/AZ32,0))</f>
        <v/>
      </c>
      <c r="BB32" s="44" t="str">
        <f t="shared" ref="BB32:BB56" si="4">IF(ISBLANK(L32),"",ROUND(L32/AZ32,0))</f>
        <v/>
      </c>
      <c r="BC32" s="44" t="e">
        <f>VLOOKUP(N32,'MNB árfolyam'!A:B,2,0)</f>
        <v>#N/A</v>
      </c>
      <c r="BD32" s="44" t="str">
        <f t="shared" ref="BD32:BD56" si="5">IF(ISBLANK(P32),"",ROUND(P32/BC32,0))</f>
        <v/>
      </c>
      <c r="BE32" s="44" t="str">
        <f t="shared" ref="BE32:BE56" si="6">IF(ISBLANK(Q32),"",ROUND(Q32/BC32,0))</f>
        <v/>
      </c>
    </row>
    <row r="33" spans="1:57" s="37" customFormat="1" x14ac:dyDescent="0.25">
      <c r="A33" s="440"/>
      <c r="B33" s="433"/>
      <c r="C33" s="1"/>
      <c r="D33" s="1"/>
      <c r="E33" s="433"/>
      <c r="F33" s="441"/>
      <c r="G33" s="441"/>
      <c r="H33" s="1"/>
      <c r="I33" s="1"/>
      <c r="J33" s="433"/>
      <c r="K33" s="441"/>
      <c r="L33" s="441"/>
      <c r="M33" s="1"/>
      <c r="N33" s="1"/>
      <c r="O33" s="433"/>
      <c r="P33" s="441"/>
      <c r="Q33" s="441"/>
      <c r="AW33" s="44" t="e">
        <f>VLOOKUP(D33,'MNB árfolyam'!A:B,2,0)</f>
        <v>#N/A</v>
      </c>
      <c r="AX33" s="45" t="str">
        <f t="shared" si="1"/>
        <v/>
      </c>
      <c r="AY33" s="45" t="str">
        <f t="shared" si="2"/>
        <v/>
      </c>
      <c r="AZ33" s="44" t="e">
        <f>VLOOKUP(I33,'MNB árfolyam'!A:B,2,0)</f>
        <v>#N/A</v>
      </c>
      <c r="BA33" s="44" t="str">
        <f t="shared" si="3"/>
        <v/>
      </c>
      <c r="BB33" s="44" t="str">
        <f t="shared" si="4"/>
        <v/>
      </c>
      <c r="BC33" s="44" t="e">
        <f>VLOOKUP(N33,'MNB árfolyam'!A:B,2,0)</f>
        <v>#N/A</v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40"/>
      <c r="B34" s="433"/>
      <c r="C34" s="1"/>
      <c r="D34" s="1"/>
      <c r="E34" s="433"/>
      <c r="F34" s="441"/>
      <c r="G34" s="441"/>
      <c r="H34" s="1"/>
      <c r="I34" s="1"/>
      <c r="J34" s="433"/>
      <c r="K34" s="441"/>
      <c r="L34" s="441"/>
      <c r="M34" s="1"/>
      <c r="N34" s="1"/>
      <c r="O34" s="433"/>
      <c r="P34" s="441"/>
      <c r="Q34" s="441"/>
      <c r="AW34" s="44" t="e">
        <f>VLOOKUP(D34,'MNB árfolyam'!A:B,2,0)</f>
        <v>#N/A</v>
      </c>
      <c r="AX34" s="45" t="str">
        <f t="shared" si="1"/>
        <v/>
      </c>
      <c r="AY34" s="45" t="str">
        <f t="shared" si="2"/>
        <v/>
      </c>
      <c r="AZ34" s="44" t="e">
        <f>VLOOKUP(I34,'MNB árfolyam'!A:B,2,0)</f>
        <v>#N/A</v>
      </c>
      <c r="BA34" s="44" t="str">
        <f t="shared" si="3"/>
        <v/>
      </c>
      <c r="BB34" s="44" t="str">
        <f t="shared" si="4"/>
        <v/>
      </c>
      <c r="BC34" s="44" t="e">
        <f>VLOOKUP(N34,'MNB árfolyam'!A:B,2,0)</f>
        <v>#N/A</v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40"/>
      <c r="B35" s="433"/>
      <c r="C35" s="1"/>
      <c r="D35" s="1"/>
      <c r="E35" s="433"/>
      <c r="F35" s="441"/>
      <c r="G35" s="441"/>
      <c r="H35" s="1"/>
      <c r="I35" s="1"/>
      <c r="J35" s="433"/>
      <c r="K35" s="441"/>
      <c r="L35" s="441"/>
      <c r="M35" s="1"/>
      <c r="N35" s="1"/>
      <c r="O35" s="433"/>
      <c r="P35" s="441"/>
      <c r="Q35" s="441"/>
      <c r="AW35" s="44" t="e">
        <f>VLOOKUP(D35,'MNB árfolyam'!A:B,2,0)</f>
        <v>#N/A</v>
      </c>
      <c r="AX35" s="45" t="str">
        <f t="shared" si="1"/>
        <v/>
      </c>
      <c r="AY35" s="45" t="str">
        <f t="shared" si="2"/>
        <v/>
      </c>
      <c r="AZ35" s="44" t="e">
        <f>VLOOKUP(I35,'MNB árfolyam'!A:B,2,0)</f>
        <v>#N/A</v>
      </c>
      <c r="BA35" s="44" t="str">
        <f t="shared" si="3"/>
        <v/>
      </c>
      <c r="BB35" s="44" t="str">
        <f t="shared" si="4"/>
        <v/>
      </c>
      <c r="BC35" s="44" t="e">
        <f>VLOOKUP(N35,'MNB árfolyam'!A:B,2,0)</f>
        <v>#N/A</v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40"/>
      <c r="B36" s="433"/>
      <c r="C36" s="1"/>
      <c r="D36" s="1"/>
      <c r="E36" s="433"/>
      <c r="F36" s="441"/>
      <c r="G36" s="441"/>
      <c r="H36" s="1"/>
      <c r="I36" s="1"/>
      <c r="J36" s="433"/>
      <c r="K36" s="441"/>
      <c r="L36" s="441"/>
      <c r="M36" s="1"/>
      <c r="N36" s="1"/>
      <c r="O36" s="433"/>
      <c r="P36" s="441"/>
      <c r="Q36" s="441"/>
      <c r="AW36" s="44" t="e">
        <f>VLOOKUP(D36,'MNB árfolyam'!A:B,2,0)</f>
        <v>#N/A</v>
      </c>
      <c r="AX36" s="45" t="str">
        <f t="shared" si="1"/>
        <v/>
      </c>
      <c r="AY36" s="45" t="str">
        <f t="shared" si="2"/>
        <v/>
      </c>
      <c r="AZ36" s="44" t="e">
        <f>VLOOKUP(I36,'MNB árfolyam'!A:B,2,0)</f>
        <v>#N/A</v>
      </c>
      <c r="BA36" s="44" t="str">
        <f t="shared" si="3"/>
        <v/>
      </c>
      <c r="BB36" s="44" t="str">
        <f t="shared" si="4"/>
        <v/>
      </c>
      <c r="BC36" s="44" t="e">
        <f>VLOOKUP(N36,'MNB árfolyam'!A:B,2,0)</f>
        <v>#N/A</v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40"/>
      <c r="B37" s="433"/>
      <c r="C37" s="1"/>
      <c r="D37" s="1"/>
      <c r="E37" s="433"/>
      <c r="F37" s="441"/>
      <c r="G37" s="441"/>
      <c r="H37" s="1"/>
      <c r="I37" s="1"/>
      <c r="J37" s="433"/>
      <c r="K37" s="441"/>
      <c r="L37" s="441"/>
      <c r="M37" s="1"/>
      <c r="N37" s="1"/>
      <c r="O37" s="433"/>
      <c r="P37" s="441"/>
      <c r="Q37" s="441"/>
      <c r="AW37" s="44" t="e">
        <f>VLOOKUP(D37,'MNB árfolyam'!A:B,2,0)</f>
        <v>#N/A</v>
      </c>
      <c r="AX37" s="45" t="str">
        <f t="shared" si="1"/>
        <v/>
      </c>
      <c r="AY37" s="45" t="str">
        <f t="shared" si="2"/>
        <v/>
      </c>
      <c r="AZ37" s="44" t="e">
        <f>VLOOKUP(I37,'MNB árfolyam'!A:B,2,0)</f>
        <v>#N/A</v>
      </c>
      <c r="BA37" s="44" t="str">
        <f t="shared" si="3"/>
        <v/>
      </c>
      <c r="BB37" s="44" t="str">
        <f t="shared" si="4"/>
        <v/>
      </c>
      <c r="BC37" s="44" t="e">
        <f>VLOOKUP(N37,'MNB árfolyam'!A:B,2,0)</f>
        <v>#N/A</v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40"/>
      <c r="B38" s="433"/>
      <c r="C38" s="1"/>
      <c r="D38" s="1"/>
      <c r="E38" s="433"/>
      <c r="F38" s="441"/>
      <c r="G38" s="441"/>
      <c r="H38" s="1"/>
      <c r="I38" s="1"/>
      <c r="J38" s="433"/>
      <c r="K38" s="441"/>
      <c r="L38" s="441"/>
      <c r="M38" s="1"/>
      <c r="N38" s="1"/>
      <c r="O38" s="433"/>
      <c r="P38" s="441"/>
      <c r="Q38" s="441"/>
      <c r="AW38" s="44" t="e">
        <f>VLOOKUP(D38,'MNB árfolyam'!A:B,2,0)</f>
        <v>#N/A</v>
      </c>
      <c r="AX38" s="45" t="str">
        <f t="shared" si="1"/>
        <v/>
      </c>
      <c r="AY38" s="45" t="str">
        <f t="shared" si="2"/>
        <v/>
      </c>
      <c r="AZ38" s="44" t="e">
        <f>VLOOKUP(I38,'MNB árfolyam'!A:B,2,0)</f>
        <v>#N/A</v>
      </c>
      <c r="BA38" s="44" t="str">
        <f t="shared" si="3"/>
        <v/>
      </c>
      <c r="BB38" s="44" t="str">
        <f t="shared" si="4"/>
        <v/>
      </c>
      <c r="BC38" s="44" t="e">
        <f>VLOOKUP(N38,'MNB árfolyam'!A:B,2,0)</f>
        <v>#N/A</v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40"/>
      <c r="B39" s="433"/>
      <c r="C39" s="1"/>
      <c r="D39" s="1"/>
      <c r="E39" s="433"/>
      <c r="F39" s="441"/>
      <c r="G39" s="441"/>
      <c r="H39" s="1"/>
      <c r="I39" s="1"/>
      <c r="J39" s="433"/>
      <c r="K39" s="441"/>
      <c r="L39" s="441"/>
      <c r="M39" s="1"/>
      <c r="N39" s="1"/>
      <c r="O39" s="433"/>
      <c r="P39" s="441"/>
      <c r="Q39" s="441"/>
      <c r="AW39" s="44" t="e">
        <f>VLOOKUP(D39,'MNB árfolyam'!A:B,2,0)</f>
        <v>#N/A</v>
      </c>
      <c r="AX39" s="45" t="str">
        <f t="shared" si="1"/>
        <v/>
      </c>
      <c r="AY39" s="45" t="str">
        <f t="shared" si="2"/>
        <v/>
      </c>
      <c r="AZ39" s="44" t="e">
        <f>VLOOKUP(I39,'MNB árfolyam'!A:B,2,0)</f>
        <v>#N/A</v>
      </c>
      <c r="BA39" s="44" t="str">
        <f t="shared" si="3"/>
        <v/>
      </c>
      <c r="BB39" s="44" t="str">
        <f t="shared" si="4"/>
        <v/>
      </c>
      <c r="BC39" s="44" t="e">
        <f>VLOOKUP(N39,'MNB árfolyam'!A:B,2,0)</f>
        <v>#N/A</v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40"/>
      <c r="B40" s="433"/>
      <c r="C40" s="1"/>
      <c r="D40" s="1"/>
      <c r="E40" s="433"/>
      <c r="F40" s="441"/>
      <c r="G40" s="441"/>
      <c r="H40" s="1"/>
      <c r="I40" s="1"/>
      <c r="J40" s="433"/>
      <c r="K40" s="441"/>
      <c r="L40" s="441"/>
      <c r="M40" s="1"/>
      <c r="N40" s="1"/>
      <c r="O40" s="433"/>
      <c r="P40" s="441"/>
      <c r="Q40" s="441"/>
      <c r="AW40" s="44" t="e">
        <f>VLOOKUP(D40,'MNB árfolyam'!A:B,2,0)</f>
        <v>#N/A</v>
      </c>
      <c r="AX40" s="45" t="str">
        <f t="shared" si="1"/>
        <v/>
      </c>
      <c r="AY40" s="45" t="str">
        <f t="shared" si="2"/>
        <v/>
      </c>
      <c r="AZ40" s="44" t="e">
        <f>VLOOKUP(I40,'MNB árfolyam'!A:B,2,0)</f>
        <v>#N/A</v>
      </c>
      <c r="BA40" s="44" t="str">
        <f t="shared" si="3"/>
        <v/>
      </c>
      <c r="BB40" s="44" t="str">
        <f t="shared" si="4"/>
        <v/>
      </c>
      <c r="BC40" s="44" t="e">
        <f>VLOOKUP(N40,'MNB árfolyam'!A:B,2,0)</f>
        <v>#N/A</v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40"/>
      <c r="B41" s="433"/>
      <c r="C41" s="1"/>
      <c r="D41" s="1"/>
      <c r="E41" s="433"/>
      <c r="F41" s="441"/>
      <c r="G41" s="441"/>
      <c r="H41" s="1"/>
      <c r="I41" s="1"/>
      <c r="J41" s="433"/>
      <c r="K41" s="441"/>
      <c r="L41" s="441"/>
      <c r="M41" s="1"/>
      <c r="N41" s="1"/>
      <c r="O41" s="433"/>
      <c r="P41" s="441"/>
      <c r="Q41" s="441"/>
      <c r="AW41" s="44" t="e">
        <f>VLOOKUP(D41,'MNB árfolyam'!A:B,2,0)</f>
        <v>#N/A</v>
      </c>
      <c r="AX41" s="45" t="str">
        <f t="shared" si="1"/>
        <v/>
      </c>
      <c r="AY41" s="45" t="str">
        <f t="shared" si="2"/>
        <v/>
      </c>
      <c r="AZ41" s="44" t="e">
        <f>VLOOKUP(I41,'MNB árfolyam'!A:B,2,0)</f>
        <v>#N/A</v>
      </c>
      <c r="BA41" s="44" t="str">
        <f t="shared" si="3"/>
        <v/>
      </c>
      <c r="BB41" s="44" t="str">
        <f t="shared" si="4"/>
        <v/>
      </c>
      <c r="BC41" s="44" t="e">
        <f>VLOOKUP(N41,'MNB árfolyam'!A:B,2,0)</f>
        <v>#N/A</v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40"/>
      <c r="B42" s="433"/>
      <c r="C42" s="1"/>
      <c r="D42" s="1"/>
      <c r="E42" s="433"/>
      <c r="F42" s="441"/>
      <c r="G42" s="441"/>
      <c r="H42" s="1"/>
      <c r="I42" s="1"/>
      <c r="J42" s="433"/>
      <c r="K42" s="441"/>
      <c r="L42" s="441"/>
      <c r="M42" s="1"/>
      <c r="N42" s="1"/>
      <c r="O42" s="433"/>
      <c r="P42" s="441"/>
      <c r="Q42" s="441"/>
      <c r="AW42" s="44" t="e">
        <f>VLOOKUP(D42,'MNB árfolyam'!A:B,2,0)</f>
        <v>#N/A</v>
      </c>
      <c r="AX42" s="45" t="str">
        <f t="shared" si="1"/>
        <v/>
      </c>
      <c r="AY42" s="45" t="str">
        <f t="shared" si="2"/>
        <v/>
      </c>
      <c r="AZ42" s="44" t="e">
        <f>VLOOKUP(I42,'MNB árfolyam'!A:B,2,0)</f>
        <v>#N/A</v>
      </c>
      <c r="BA42" s="44" t="str">
        <f t="shared" si="3"/>
        <v/>
      </c>
      <c r="BB42" s="44" t="str">
        <f t="shared" si="4"/>
        <v/>
      </c>
      <c r="BC42" s="44" t="e">
        <f>VLOOKUP(N42,'MNB árfolyam'!A:B,2,0)</f>
        <v>#N/A</v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40"/>
      <c r="B43" s="433"/>
      <c r="C43" s="1"/>
      <c r="D43" s="1"/>
      <c r="E43" s="433"/>
      <c r="F43" s="441"/>
      <c r="G43" s="441"/>
      <c r="H43" s="1"/>
      <c r="I43" s="1"/>
      <c r="J43" s="433"/>
      <c r="K43" s="441"/>
      <c r="L43" s="441"/>
      <c r="M43" s="1"/>
      <c r="N43" s="1"/>
      <c r="O43" s="433"/>
      <c r="P43" s="441"/>
      <c r="Q43" s="441"/>
      <c r="AW43" s="44" t="e">
        <f>VLOOKUP(D43,'MNB árfolyam'!A:B,2,0)</f>
        <v>#N/A</v>
      </c>
      <c r="AX43" s="45" t="str">
        <f t="shared" si="1"/>
        <v/>
      </c>
      <c r="AY43" s="45" t="str">
        <f t="shared" si="2"/>
        <v/>
      </c>
      <c r="AZ43" s="44" t="e">
        <f>VLOOKUP(I43,'MNB árfolyam'!A:B,2,0)</f>
        <v>#N/A</v>
      </c>
      <c r="BA43" s="44" t="str">
        <f t="shared" si="3"/>
        <v/>
      </c>
      <c r="BB43" s="44" t="str">
        <f t="shared" si="4"/>
        <v/>
      </c>
      <c r="BC43" s="44" t="e">
        <f>VLOOKUP(N43,'MNB árfolyam'!A:B,2,0)</f>
        <v>#N/A</v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40"/>
      <c r="B44" s="433"/>
      <c r="C44" s="1"/>
      <c r="D44" s="1"/>
      <c r="E44" s="433"/>
      <c r="F44" s="441"/>
      <c r="G44" s="441"/>
      <c r="H44" s="1"/>
      <c r="I44" s="1"/>
      <c r="J44" s="433"/>
      <c r="K44" s="441"/>
      <c r="L44" s="441"/>
      <c r="M44" s="1"/>
      <c r="N44" s="1"/>
      <c r="O44" s="433"/>
      <c r="P44" s="441"/>
      <c r="Q44" s="441"/>
      <c r="AW44" s="44" t="e">
        <f>VLOOKUP(D44,'MNB árfolyam'!A:B,2,0)</f>
        <v>#N/A</v>
      </c>
      <c r="AX44" s="45" t="str">
        <f t="shared" si="1"/>
        <v/>
      </c>
      <c r="AY44" s="45" t="str">
        <f t="shared" si="2"/>
        <v/>
      </c>
      <c r="AZ44" s="44" t="e">
        <f>VLOOKUP(I44,'MNB árfolyam'!A:B,2,0)</f>
        <v>#N/A</v>
      </c>
      <c r="BA44" s="44" t="str">
        <f t="shared" si="3"/>
        <v/>
      </c>
      <c r="BB44" s="44" t="str">
        <f t="shared" si="4"/>
        <v/>
      </c>
      <c r="BC44" s="44" t="e">
        <f>VLOOKUP(N44,'MNB árfolyam'!A:B,2,0)</f>
        <v>#N/A</v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40"/>
      <c r="B45" s="433"/>
      <c r="C45" s="1"/>
      <c r="D45" s="1"/>
      <c r="E45" s="433"/>
      <c r="F45" s="441"/>
      <c r="G45" s="441"/>
      <c r="H45" s="1"/>
      <c r="I45" s="1"/>
      <c r="J45" s="433"/>
      <c r="K45" s="441"/>
      <c r="L45" s="441"/>
      <c r="M45" s="1"/>
      <c r="N45" s="1"/>
      <c r="O45" s="433"/>
      <c r="P45" s="441"/>
      <c r="Q45" s="441"/>
      <c r="AW45" s="44" t="e">
        <f>VLOOKUP(D45,'MNB árfolyam'!A:B,2,0)</f>
        <v>#N/A</v>
      </c>
      <c r="AX45" s="45" t="str">
        <f t="shared" si="1"/>
        <v/>
      </c>
      <c r="AY45" s="45" t="str">
        <f t="shared" si="2"/>
        <v/>
      </c>
      <c r="AZ45" s="44" t="e">
        <f>VLOOKUP(I45,'MNB árfolyam'!A:B,2,0)</f>
        <v>#N/A</v>
      </c>
      <c r="BA45" s="44" t="str">
        <f t="shared" si="3"/>
        <v/>
      </c>
      <c r="BB45" s="44" t="str">
        <f t="shared" si="4"/>
        <v/>
      </c>
      <c r="BC45" s="44" t="e">
        <f>VLOOKUP(N45,'MNB árfolyam'!A:B,2,0)</f>
        <v>#N/A</v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40"/>
      <c r="B46" s="433"/>
      <c r="C46" s="1"/>
      <c r="D46" s="1"/>
      <c r="E46" s="433"/>
      <c r="F46" s="441"/>
      <c r="G46" s="441"/>
      <c r="H46" s="1"/>
      <c r="I46" s="1"/>
      <c r="J46" s="433"/>
      <c r="K46" s="441"/>
      <c r="L46" s="441"/>
      <c r="M46" s="1"/>
      <c r="N46" s="1"/>
      <c r="O46" s="433"/>
      <c r="P46" s="441"/>
      <c r="Q46" s="441"/>
      <c r="AW46" s="44" t="e">
        <f>VLOOKUP(D46,'MNB árfolyam'!A:B,2,0)</f>
        <v>#N/A</v>
      </c>
      <c r="AX46" s="45" t="str">
        <f t="shared" si="1"/>
        <v/>
      </c>
      <c r="AY46" s="45" t="str">
        <f t="shared" si="2"/>
        <v/>
      </c>
      <c r="AZ46" s="44" t="e">
        <f>VLOOKUP(I46,'MNB árfolyam'!A:B,2,0)</f>
        <v>#N/A</v>
      </c>
      <c r="BA46" s="44" t="str">
        <f t="shared" si="3"/>
        <v/>
      </c>
      <c r="BB46" s="44" t="str">
        <f t="shared" si="4"/>
        <v/>
      </c>
      <c r="BC46" s="44" t="e">
        <f>VLOOKUP(N46,'MNB árfolyam'!A:B,2,0)</f>
        <v>#N/A</v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40"/>
      <c r="B47" s="433"/>
      <c r="C47" s="1"/>
      <c r="D47" s="1"/>
      <c r="E47" s="433"/>
      <c r="F47" s="441"/>
      <c r="G47" s="441"/>
      <c r="H47" s="1"/>
      <c r="I47" s="1"/>
      <c r="J47" s="433"/>
      <c r="K47" s="441"/>
      <c r="L47" s="441"/>
      <c r="M47" s="1"/>
      <c r="N47" s="1"/>
      <c r="O47" s="433"/>
      <c r="P47" s="441"/>
      <c r="Q47" s="441"/>
      <c r="AW47" s="44" t="e">
        <f>VLOOKUP(D47,'MNB árfolyam'!A:B,2,0)</f>
        <v>#N/A</v>
      </c>
      <c r="AX47" s="45" t="str">
        <f t="shared" si="1"/>
        <v/>
      </c>
      <c r="AY47" s="45" t="str">
        <f t="shared" si="2"/>
        <v/>
      </c>
      <c r="AZ47" s="44" t="e">
        <f>VLOOKUP(I47,'MNB árfolyam'!A:B,2,0)</f>
        <v>#N/A</v>
      </c>
      <c r="BA47" s="44" t="str">
        <f t="shared" si="3"/>
        <v/>
      </c>
      <c r="BB47" s="44" t="str">
        <f t="shared" si="4"/>
        <v/>
      </c>
      <c r="BC47" s="44" t="e">
        <f>VLOOKUP(N47,'MNB árfolyam'!A:B,2,0)</f>
        <v>#N/A</v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40"/>
      <c r="B48" s="433"/>
      <c r="C48" s="1"/>
      <c r="D48" s="1"/>
      <c r="E48" s="433"/>
      <c r="F48" s="441"/>
      <c r="G48" s="441"/>
      <c r="H48" s="1"/>
      <c r="I48" s="1"/>
      <c r="J48" s="433"/>
      <c r="K48" s="441"/>
      <c r="L48" s="441"/>
      <c r="M48" s="1"/>
      <c r="N48" s="1"/>
      <c r="O48" s="433"/>
      <c r="P48" s="441"/>
      <c r="Q48" s="441"/>
      <c r="AW48" s="44" t="e">
        <f>VLOOKUP(D48,'MNB árfolyam'!A:B,2,0)</f>
        <v>#N/A</v>
      </c>
      <c r="AX48" s="45" t="str">
        <f t="shared" si="1"/>
        <v/>
      </c>
      <c r="AY48" s="45" t="str">
        <f t="shared" si="2"/>
        <v/>
      </c>
      <c r="AZ48" s="44" t="e">
        <f>VLOOKUP(I48,'MNB árfolyam'!A:B,2,0)</f>
        <v>#N/A</v>
      </c>
      <c r="BA48" s="44" t="str">
        <f t="shared" si="3"/>
        <v/>
      </c>
      <c r="BB48" s="44" t="str">
        <f t="shared" si="4"/>
        <v/>
      </c>
      <c r="BC48" s="44" t="e">
        <f>VLOOKUP(N48,'MNB árfolyam'!A:B,2,0)</f>
        <v>#N/A</v>
      </c>
      <c r="BD48" s="44" t="str">
        <f t="shared" si="5"/>
        <v/>
      </c>
      <c r="BE48" s="44" t="str">
        <f t="shared" si="6"/>
        <v/>
      </c>
    </row>
    <row r="49" spans="1:57" s="37" customFormat="1" x14ac:dyDescent="0.25">
      <c r="A49" s="440"/>
      <c r="B49" s="433"/>
      <c r="C49" s="1"/>
      <c r="D49" s="1"/>
      <c r="E49" s="433"/>
      <c r="F49" s="441"/>
      <c r="G49" s="441"/>
      <c r="H49" s="1"/>
      <c r="I49" s="1"/>
      <c r="J49" s="433"/>
      <c r="K49" s="441"/>
      <c r="L49" s="441"/>
      <c r="M49" s="1"/>
      <c r="N49" s="1"/>
      <c r="O49" s="433"/>
      <c r="P49" s="441"/>
      <c r="Q49" s="441"/>
      <c r="AW49" s="44" t="e">
        <f>VLOOKUP(D49,'MNB árfolyam'!A:B,2,0)</f>
        <v>#N/A</v>
      </c>
      <c r="AX49" s="45" t="str">
        <f t="shared" si="1"/>
        <v/>
      </c>
      <c r="AY49" s="45" t="str">
        <f t="shared" si="2"/>
        <v/>
      </c>
      <c r="AZ49" s="44" t="e">
        <f>VLOOKUP(I49,'MNB árfolyam'!A:B,2,0)</f>
        <v>#N/A</v>
      </c>
      <c r="BA49" s="44" t="str">
        <f t="shared" si="3"/>
        <v/>
      </c>
      <c r="BB49" s="44" t="str">
        <f t="shared" si="4"/>
        <v/>
      </c>
      <c r="BC49" s="44" t="e">
        <f>VLOOKUP(N49,'MNB árfolyam'!A:B,2,0)</f>
        <v>#N/A</v>
      </c>
      <c r="BD49" s="44" t="str">
        <f t="shared" si="5"/>
        <v/>
      </c>
      <c r="BE49" s="44" t="str">
        <f t="shared" si="6"/>
        <v/>
      </c>
    </row>
    <row r="50" spans="1:57" s="37" customFormat="1" x14ac:dyDescent="0.25">
      <c r="A50" s="440"/>
      <c r="B50" s="433"/>
      <c r="C50" s="1"/>
      <c r="D50" s="1"/>
      <c r="E50" s="433"/>
      <c r="F50" s="441"/>
      <c r="G50" s="441"/>
      <c r="H50" s="1"/>
      <c r="I50" s="1"/>
      <c r="J50" s="433"/>
      <c r="K50" s="441"/>
      <c r="L50" s="441"/>
      <c r="M50" s="1"/>
      <c r="N50" s="1"/>
      <c r="O50" s="433"/>
      <c r="P50" s="441"/>
      <c r="Q50" s="441"/>
      <c r="AW50" s="44" t="e">
        <f>VLOOKUP(D50,'MNB árfolyam'!A:B,2,0)</f>
        <v>#N/A</v>
      </c>
      <c r="AX50" s="45" t="str">
        <f t="shared" si="1"/>
        <v/>
      </c>
      <c r="AY50" s="45" t="str">
        <f t="shared" si="2"/>
        <v/>
      </c>
      <c r="AZ50" s="44" t="e">
        <f>VLOOKUP(I50,'MNB árfolyam'!A:B,2,0)</f>
        <v>#N/A</v>
      </c>
      <c r="BA50" s="44" t="str">
        <f t="shared" si="3"/>
        <v/>
      </c>
      <c r="BB50" s="44" t="str">
        <f t="shared" si="4"/>
        <v/>
      </c>
      <c r="BC50" s="44" t="e">
        <f>VLOOKUP(N50,'MNB árfolyam'!A:B,2,0)</f>
        <v>#N/A</v>
      </c>
      <c r="BD50" s="44" t="str">
        <f t="shared" si="5"/>
        <v/>
      </c>
      <c r="BE50" s="44" t="str">
        <f t="shared" si="6"/>
        <v/>
      </c>
    </row>
    <row r="51" spans="1:57" s="37" customFormat="1" x14ac:dyDescent="0.25">
      <c r="A51" s="440"/>
      <c r="B51" s="433"/>
      <c r="C51" s="1"/>
      <c r="D51" s="1"/>
      <c r="E51" s="433"/>
      <c r="F51" s="441"/>
      <c r="G51" s="441"/>
      <c r="H51" s="1"/>
      <c r="I51" s="1"/>
      <c r="J51" s="433"/>
      <c r="K51" s="441"/>
      <c r="L51" s="441"/>
      <c r="M51" s="1"/>
      <c r="N51" s="1"/>
      <c r="O51" s="433"/>
      <c r="P51" s="441"/>
      <c r="Q51" s="441"/>
      <c r="AW51" s="44" t="e">
        <f>VLOOKUP(D51,'MNB árfolyam'!A:B,2,0)</f>
        <v>#N/A</v>
      </c>
      <c r="AX51" s="45" t="str">
        <f t="shared" si="1"/>
        <v/>
      </c>
      <c r="AY51" s="45" t="str">
        <f t="shared" si="2"/>
        <v/>
      </c>
      <c r="AZ51" s="44" t="e">
        <f>VLOOKUP(I51,'MNB árfolyam'!A:B,2,0)</f>
        <v>#N/A</v>
      </c>
      <c r="BA51" s="44" t="str">
        <f t="shared" si="3"/>
        <v/>
      </c>
      <c r="BB51" s="44" t="str">
        <f t="shared" si="4"/>
        <v/>
      </c>
      <c r="BC51" s="44" t="e">
        <f>VLOOKUP(N51,'MNB árfolyam'!A:B,2,0)</f>
        <v>#N/A</v>
      </c>
      <c r="BD51" s="44" t="str">
        <f t="shared" si="5"/>
        <v/>
      </c>
      <c r="BE51" s="44" t="str">
        <f t="shared" si="6"/>
        <v/>
      </c>
    </row>
    <row r="52" spans="1:57" s="37" customFormat="1" x14ac:dyDescent="0.25">
      <c r="A52" s="440"/>
      <c r="B52" s="433"/>
      <c r="C52" s="1"/>
      <c r="D52" s="1"/>
      <c r="E52" s="433"/>
      <c r="F52" s="441"/>
      <c r="G52" s="441"/>
      <c r="H52" s="1"/>
      <c r="I52" s="1"/>
      <c r="J52" s="433"/>
      <c r="K52" s="441"/>
      <c r="L52" s="441"/>
      <c r="M52" s="1"/>
      <c r="N52" s="1"/>
      <c r="O52" s="433"/>
      <c r="P52" s="441"/>
      <c r="Q52" s="441"/>
      <c r="AW52" s="44" t="e">
        <f>VLOOKUP(D52,'MNB árfolyam'!A:B,2,0)</f>
        <v>#N/A</v>
      </c>
      <c r="AX52" s="45" t="str">
        <f t="shared" si="1"/>
        <v/>
      </c>
      <c r="AY52" s="45" t="str">
        <f t="shared" si="2"/>
        <v/>
      </c>
      <c r="AZ52" s="44" t="e">
        <f>VLOOKUP(I52,'MNB árfolyam'!A:B,2,0)</f>
        <v>#N/A</v>
      </c>
      <c r="BA52" s="44" t="str">
        <f t="shared" si="3"/>
        <v/>
      </c>
      <c r="BB52" s="44" t="str">
        <f t="shared" si="4"/>
        <v/>
      </c>
      <c r="BC52" s="44" t="e">
        <f>VLOOKUP(N52,'MNB árfolyam'!A:B,2,0)</f>
        <v>#N/A</v>
      </c>
      <c r="BD52" s="44" t="str">
        <f t="shared" si="5"/>
        <v/>
      </c>
      <c r="BE52" s="44" t="str">
        <f t="shared" si="6"/>
        <v/>
      </c>
    </row>
    <row r="53" spans="1:57" s="37" customFormat="1" x14ac:dyDescent="0.25">
      <c r="A53" s="440"/>
      <c r="B53" s="433"/>
      <c r="C53" s="1"/>
      <c r="D53" s="1"/>
      <c r="E53" s="433"/>
      <c r="F53" s="441"/>
      <c r="G53" s="441"/>
      <c r="H53" s="1"/>
      <c r="I53" s="1"/>
      <c r="J53" s="433"/>
      <c r="K53" s="441"/>
      <c r="L53" s="441"/>
      <c r="M53" s="1"/>
      <c r="N53" s="1"/>
      <c r="O53" s="433"/>
      <c r="P53" s="441"/>
      <c r="Q53" s="441"/>
      <c r="AW53" s="44" t="e">
        <f>VLOOKUP(D53,'MNB árfolyam'!A:B,2,0)</f>
        <v>#N/A</v>
      </c>
      <c r="AX53" s="45" t="str">
        <f t="shared" si="1"/>
        <v/>
      </c>
      <c r="AY53" s="45" t="str">
        <f t="shared" si="2"/>
        <v/>
      </c>
      <c r="AZ53" s="44" t="e">
        <f>VLOOKUP(I53,'MNB árfolyam'!A:B,2,0)</f>
        <v>#N/A</v>
      </c>
      <c r="BA53" s="44" t="str">
        <f t="shared" si="3"/>
        <v/>
      </c>
      <c r="BB53" s="44" t="str">
        <f t="shared" si="4"/>
        <v/>
      </c>
      <c r="BC53" s="44" t="e">
        <f>VLOOKUP(N53,'MNB árfolyam'!A:B,2,0)</f>
        <v>#N/A</v>
      </c>
      <c r="BD53" s="44" t="str">
        <f t="shared" si="5"/>
        <v/>
      </c>
      <c r="BE53" s="44" t="str">
        <f t="shared" si="6"/>
        <v/>
      </c>
    </row>
    <row r="54" spans="1:57" s="37" customFormat="1" x14ac:dyDescent="0.25">
      <c r="A54" s="440"/>
      <c r="B54" s="433"/>
      <c r="C54" s="1"/>
      <c r="D54" s="1"/>
      <c r="E54" s="433"/>
      <c r="F54" s="441"/>
      <c r="G54" s="441"/>
      <c r="H54" s="1"/>
      <c r="I54" s="1"/>
      <c r="J54" s="433"/>
      <c r="K54" s="441"/>
      <c r="L54" s="441"/>
      <c r="M54" s="1"/>
      <c r="N54" s="1"/>
      <c r="O54" s="433"/>
      <c r="P54" s="441"/>
      <c r="Q54" s="441"/>
      <c r="AW54" s="44" t="e">
        <f>VLOOKUP(D54,'MNB árfolyam'!A:B,2,0)</f>
        <v>#N/A</v>
      </c>
      <c r="AX54" s="45" t="str">
        <f t="shared" si="1"/>
        <v/>
      </c>
      <c r="AY54" s="45" t="str">
        <f t="shared" si="2"/>
        <v/>
      </c>
      <c r="AZ54" s="44" t="e">
        <f>VLOOKUP(I54,'MNB árfolyam'!A:B,2,0)</f>
        <v>#N/A</v>
      </c>
      <c r="BA54" s="44" t="str">
        <f t="shared" si="3"/>
        <v/>
      </c>
      <c r="BB54" s="44" t="str">
        <f t="shared" si="4"/>
        <v/>
      </c>
      <c r="BC54" s="44" t="e">
        <f>VLOOKUP(N54,'MNB árfolyam'!A:B,2,0)</f>
        <v>#N/A</v>
      </c>
      <c r="BD54" s="44" t="str">
        <f t="shared" si="5"/>
        <v/>
      </c>
      <c r="BE54" s="44" t="str">
        <f t="shared" si="6"/>
        <v/>
      </c>
    </row>
    <row r="55" spans="1:57" s="37" customFormat="1" x14ac:dyDescent="0.25">
      <c r="A55" s="440"/>
      <c r="B55" s="433"/>
      <c r="C55" s="1"/>
      <c r="D55" s="1"/>
      <c r="E55" s="433"/>
      <c r="F55" s="441"/>
      <c r="G55" s="441"/>
      <c r="H55" s="1"/>
      <c r="I55" s="1"/>
      <c r="J55" s="433"/>
      <c r="K55" s="441"/>
      <c r="L55" s="441"/>
      <c r="M55" s="1"/>
      <c r="N55" s="1"/>
      <c r="O55" s="433"/>
      <c r="P55" s="441"/>
      <c r="Q55" s="441"/>
      <c r="AW55" s="44" t="e">
        <f>VLOOKUP(D55,'MNB árfolyam'!A:B,2,0)</f>
        <v>#N/A</v>
      </c>
      <c r="AX55" s="45" t="str">
        <f t="shared" si="1"/>
        <v/>
      </c>
      <c r="AY55" s="45" t="str">
        <f t="shared" si="2"/>
        <v/>
      </c>
      <c r="AZ55" s="44" t="e">
        <f>VLOOKUP(I55,'MNB árfolyam'!A:B,2,0)</f>
        <v>#N/A</v>
      </c>
      <c r="BA55" s="44" t="str">
        <f t="shared" si="3"/>
        <v/>
      </c>
      <c r="BB55" s="44" t="str">
        <f t="shared" si="4"/>
        <v/>
      </c>
      <c r="BC55" s="44" t="e">
        <f>VLOOKUP(N55,'MNB árfolyam'!A:B,2,0)</f>
        <v>#N/A</v>
      </c>
      <c r="BD55" s="44" t="str">
        <f t="shared" si="5"/>
        <v/>
      </c>
      <c r="BE55" s="44" t="str">
        <f t="shared" si="6"/>
        <v/>
      </c>
    </row>
    <row r="56" spans="1:57" s="37" customFormat="1" x14ac:dyDescent="0.25">
      <c r="A56" s="440"/>
      <c r="B56" s="433"/>
      <c r="C56" s="1"/>
      <c r="D56" s="1"/>
      <c r="E56" s="433"/>
      <c r="F56" s="441"/>
      <c r="G56" s="441"/>
      <c r="H56" s="1"/>
      <c r="I56" s="1"/>
      <c r="J56" s="433"/>
      <c r="K56" s="441"/>
      <c r="L56" s="441"/>
      <c r="M56" s="1"/>
      <c r="N56" s="1"/>
      <c r="O56" s="433"/>
      <c r="P56" s="441"/>
      <c r="Q56" s="441"/>
      <c r="AW56" s="44" t="e">
        <f>VLOOKUP(D56,'MNB árfolyam'!A:B,2,0)</f>
        <v>#N/A</v>
      </c>
      <c r="AX56" s="45" t="str">
        <f t="shared" si="1"/>
        <v/>
      </c>
      <c r="AY56" s="45" t="str">
        <f t="shared" si="2"/>
        <v/>
      </c>
      <c r="AZ56" s="44" t="e">
        <f>VLOOKUP(I56,'MNB árfolyam'!A:B,2,0)</f>
        <v>#N/A</v>
      </c>
      <c r="BA56" s="44" t="str">
        <f t="shared" si="3"/>
        <v/>
      </c>
      <c r="BB56" s="44" t="str">
        <f t="shared" si="4"/>
        <v/>
      </c>
      <c r="BC56" s="44" t="e">
        <f>VLOOKUP(N56,'MNB árfolyam'!A:B,2,0)</f>
        <v>#N/A</v>
      </c>
      <c r="BD56" s="44" t="str">
        <f t="shared" si="5"/>
        <v/>
      </c>
      <c r="BE56" s="44" t="str">
        <f t="shared" si="6"/>
        <v/>
      </c>
    </row>
    <row r="57" spans="1:57" hidden="1" x14ac:dyDescent="0.25">
      <c r="A57" s="469"/>
      <c r="B57" s="469"/>
      <c r="C57" s="469"/>
      <c r="D57" s="469"/>
      <c r="E57" s="469"/>
      <c r="F57" s="469"/>
      <c r="G57" s="469"/>
      <c r="H57" s="469"/>
      <c r="I57" s="469"/>
      <c r="J57" s="469"/>
      <c r="K57" s="441"/>
      <c r="L57" s="441"/>
      <c r="M57" s="469"/>
      <c r="N57" s="469"/>
      <c r="O57" s="469"/>
      <c r="P57" s="441"/>
      <c r="Q57" s="441"/>
    </row>
  </sheetData>
  <sheetProtection algorithmName="SHA-512" hashValue="Ibcw8zURznuY0sWWDtbaXfcB6CjN+7SwyDUIdSUzS1ydVyvYn6s2Fdd8H8/XJQcc0I4hVGwBkG1EQVNE6eFegQ==" saltValue="XkLzcVCMrOxd1jki4FyoAQ==" spinCount="100000" sheet="1" formatColumns="0" formatRows="0"/>
  <mergeCells count="10">
    <mergeCell ref="A7:Q7"/>
    <mergeCell ref="A11:Q11"/>
    <mergeCell ref="A27:Q27"/>
    <mergeCell ref="A1:D1"/>
    <mergeCell ref="A20:F20"/>
    <mergeCell ref="A28:F28"/>
    <mergeCell ref="A29:F29"/>
    <mergeCell ref="A12:D12"/>
    <mergeCell ref="A13:D13"/>
    <mergeCell ref="A19:F19"/>
  </mergeCells>
  <dataValidations count="6">
    <dataValidation type="whole" allowBlank="1" showInputMessage="1" showErrorMessage="1" sqref="K32:L56" xr:uid="{8C7D2FC4-8EA4-41A3-A1EF-896D64D28626}">
      <formula1>0</formula1>
      <formula2>9.99999999999999E+41</formula2>
    </dataValidation>
    <dataValidation type="whole" allowBlank="1" showInputMessage="1" showErrorMessage="1" sqref="F32:G56" xr:uid="{1AFD3B60-9F27-4F24-97C9-9FB306FFE0E7}">
      <formula1>0</formula1>
      <formula2>9.99999999999999E+43</formula2>
    </dataValidation>
    <dataValidation type="whole" allowBlank="1" showInputMessage="1" showErrorMessage="1" sqref="E23:F25" xr:uid="{C416F4A1-6523-4479-997D-4887528C6077}">
      <formula1>0</formula1>
      <formula2>9.99999999999999E+32</formula2>
    </dataValidation>
    <dataValidation type="date" allowBlank="1" showInputMessage="1" showErrorMessage="1" sqref="C32:D56 B23:C25" xr:uid="{888CC89C-ACD9-4408-9AB3-993612921C32}">
      <formula1>36526</formula1>
      <formula2>54789</formula2>
    </dataValidation>
    <dataValidation type="date" allowBlank="1" showInputMessage="1" showErrorMessage="1" sqref="B26:C26" xr:uid="{82ADA5B8-ED94-4F93-9C39-965585A41216}">
      <formula1>43831</formula1>
      <formula2>46022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B15:D16" xr:uid="{E31D5A18-3E9D-4FEE-BF38-650961F92B8B}">
      <formula1>0</formula1>
      <formula2>0.5</formula2>
    </dataValidation>
  </dataValidations>
  <hyperlinks>
    <hyperlink ref="F1" location="PÁLYÁZÓ!A1" display="VISSZA A PÁLYÁZÓ FÜLRE" xr:uid="{2F141B6E-EC3D-449F-B8B0-928E2DAD0126}"/>
  </hyperlink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0AC0-292B-4D23-B9ED-F5C22110FB9D}">
  <sheetPr codeName="Munka21">
    <tabColor theme="8" tint="-0.499984740745262"/>
  </sheetPr>
  <dimension ref="A1:BQ81"/>
  <sheetViews>
    <sheetView zoomScale="90" zoomScaleNormal="90" workbookViewId="0">
      <selection activeCell="F1" sqref="F1"/>
    </sheetView>
  </sheetViews>
  <sheetFormatPr defaultColWidth="0" defaultRowHeight="15" zeroHeight="1" x14ac:dyDescent="0.25"/>
  <cols>
    <col min="1" max="1" width="39.140625" style="32" customWidth="1"/>
    <col min="2" max="2" width="36.5703125" style="32" customWidth="1"/>
    <col min="3" max="3" width="34.7109375" style="32" customWidth="1"/>
    <col min="4" max="4" width="25.5703125" style="32" customWidth="1"/>
    <col min="5" max="5" width="30" style="32" customWidth="1"/>
    <col min="6" max="6" width="33.85546875" style="32" customWidth="1"/>
    <col min="7" max="7" width="29" style="32" customWidth="1"/>
    <col min="8" max="8" width="39.140625" style="32" customWidth="1"/>
    <col min="9" max="9" width="33" style="32" customWidth="1"/>
    <col min="10" max="10" width="28" style="32" customWidth="1"/>
    <col min="11" max="11" width="25.5703125" style="32" customWidth="1"/>
    <col min="12" max="12" width="40.28515625" style="32" customWidth="1"/>
    <col min="13" max="13" width="33.85546875" style="173" customWidth="1"/>
    <col min="14" max="14" width="33.7109375" style="173" customWidth="1"/>
    <col min="15" max="15" width="30" style="173" customWidth="1"/>
    <col min="16" max="18" width="25.5703125" style="173" customWidth="1"/>
    <col min="19" max="19" width="30.140625" style="173" customWidth="1"/>
    <col min="20" max="20" width="25.5703125" style="173" customWidth="1"/>
    <col min="21" max="21" width="28.85546875" style="173" customWidth="1"/>
    <col min="22" max="23" width="25.5703125" style="173" customWidth="1"/>
    <col min="24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60" width="25.5703125" style="32" hidden="1" customWidth="1"/>
    <col min="61" max="61" width="39.42578125" style="32" hidden="1" customWidth="1"/>
    <col min="62" max="62" width="31.5703125" style="32" hidden="1" customWidth="1"/>
    <col min="63" max="66" width="25.5703125" style="32" hidden="1" customWidth="1"/>
    <col min="67" max="67" width="33.140625" style="32" hidden="1" customWidth="1"/>
    <col min="68" max="68" width="27.28515625" style="32" hidden="1" customWidth="1"/>
    <col min="69" max="69" width="27.7109375" style="32" hidden="1" customWidth="1"/>
    <col min="70" max="16384" width="25.5703125" style="32" hidden="1"/>
  </cols>
  <sheetData>
    <row r="1" spans="1:51" ht="27" customHeight="1" thickBot="1" x14ac:dyDescent="0.3">
      <c r="A1" s="666" t="s">
        <v>104</v>
      </c>
      <c r="B1" s="667"/>
      <c r="C1" s="667"/>
      <c r="D1" s="668"/>
      <c r="E1" s="197"/>
      <c r="F1" s="731" t="s">
        <v>283</v>
      </c>
      <c r="G1" s="173"/>
      <c r="H1" s="173"/>
      <c r="I1" s="173"/>
      <c r="J1" s="173"/>
      <c r="K1" s="173"/>
      <c r="L1" s="173"/>
    </row>
    <row r="2" spans="1:51" ht="30.75" thickBot="1" x14ac:dyDescent="0.3">
      <c r="A2" s="134"/>
      <c r="B2" s="336" t="s">
        <v>4</v>
      </c>
      <c r="C2" s="135" t="s">
        <v>8</v>
      </c>
      <c r="D2" s="337" t="s">
        <v>9</v>
      </c>
      <c r="E2" s="197"/>
      <c r="F2" s="173"/>
      <c r="G2" s="173"/>
      <c r="H2" s="173"/>
      <c r="I2" s="173"/>
      <c r="J2" s="173"/>
      <c r="K2" s="173"/>
      <c r="L2" s="173"/>
    </row>
    <row r="3" spans="1:51" x14ac:dyDescent="0.25">
      <c r="A3" s="136" t="s">
        <v>10</v>
      </c>
      <c r="B3" s="454">
        <f>D14+E24+BI54</f>
        <v>0</v>
      </c>
      <c r="C3" s="320">
        <f>AX14+AX24+BJ54</f>
        <v>0</v>
      </c>
      <c r="D3" s="321">
        <f>AY14+AY24+BK54</f>
        <v>0</v>
      </c>
      <c r="E3" s="197"/>
      <c r="F3" s="173"/>
      <c r="G3" s="173"/>
      <c r="H3" s="173"/>
      <c r="I3" s="173"/>
      <c r="J3" s="173"/>
      <c r="K3" s="173"/>
      <c r="L3" s="173"/>
    </row>
    <row r="4" spans="1:51" x14ac:dyDescent="0.25">
      <c r="A4" s="137" t="s">
        <v>11</v>
      </c>
      <c r="B4" s="455">
        <f>D15+J24+BL54</f>
        <v>0</v>
      </c>
      <c r="C4" s="58">
        <f>AX15+BA24+BM54</f>
        <v>0</v>
      </c>
      <c r="D4" s="59">
        <f>AY15+BB24+BN54</f>
        <v>0</v>
      </c>
      <c r="E4" s="173"/>
      <c r="F4" s="173"/>
      <c r="G4" s="173"/>
      <c r="H4" s="173"/>
      <c r="I4" s="173"/>
      <c r="J4" s="173"/>
      <c r="K4" s="173"/>
      <c r="L4" s="173"/>
    </row>
    <row r="5" spans="1:51" ht="15.75" thickBot="1" x14ac:dyDescent="0.3">
      <c r="A5" s="141" t="s">
        <v>12</v>
      </c>
      <c r="B5" s="456">
        <f>D16+O24+BO54</f>
        <v>0</v>
      </c>
      <c r="C5" s="60">
        <f>AX16+BD24+BP54</f>
        <v>0</v>
      </c>
      <c r="D5" s="61">
        <f>AY16+BE24+BQ54</f>
        <v>0</v>
      </c>
      <c r="E5" s="197"/>
      <c r="F5" s="173"/>
      <c r="G5" s="173"/>
      <c r="H5" s="173"/>
      <c r="I5" s="173"/>
      <c r="J5" s="173"/>
      <c r="K5" s="173"/>
      <c r="L5" s="173"/>
    </row>
    <row r="6" spans="1:51" x14ac:dyDescent="0.25">
      <c r="A6" s="110"/>
      <c r="B6" s="198"/>
      <c r="C6" s="197"/>
      <c r="D6" s="197"/>
      <c r="E6" s="197"/>
      <c r="F6" s="173"/>
      <c r="G6" s="173"/>
      <c r="H6" s="173"/>
      <c r="I6" s="173"/>
      <c r="J6" s="173"/>
      <c r="K6" s="173"/>
      <c r="L6" s="173"/>
    </row>
    <row r="7" spans="1:51" ht="21.75" customHeight="1" thickBot="1" x14ac:dyDescent="0.3">
      <c r="A7" s="684" t="s">
        <v>33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</row>
    <row r="8" spans="1:51" ht="46.5" customHeight="1" x14ac:dyDescent="0.25">
      <c r="A8" s="205" t="s">
        <v>15</v>
      </c>
      <c r="B8" s="206"/>
      <c r="C8" s="173"/>
      <c r="D8" s="173"/>
      <c r="E8" s="173"/>
      <c r="F8" s="173"/>
      <c r="G8" s="173"/>
      <c r="H8" s="173"/>
      <c r="I8" s="173"/>
      <c r="J8" s="173"/>
      <c r="K8" s="173"/>
      <c r="L8" s="173"/>
    </row>
    <row r="9" spans="1:51" ht="30" customHeight="1" thickBot="1" x14ac:dyDescent="0.3">
      <c r="A9" s="207" t="s">
        <v>16</v>
      </c>
      <c r="B9" s="56"/>
      <c r="C9" s="173"/>
      <c r="D9" s="173"/>
      <c r="E9" s="173"/>
      <c r="F9" s="173"/>
      <c r="G9" s="173"/>
      <c r="H9" s="173"/>
      <c r="I9" s="173"/>
      <c r="J9" s="173"/>
      <c r="K9" s="173"/>
      <c r="L9" s="173"/>
    </row>
    <row r="10" spans="1:51" ht="15.75" thickBot="1" x14ac:dyDescent="0.3">
      <c r="A10" s="116"/>
      <c r="B10" s="99"/>
      <c r="C10" s="173"/>
      <c r="D10" s="173"/>
      <c r="E10" s="173"/>
      <c r="F10" s="173"/>
      <c r="G10" s="173"/>
      <c r="H10" s="173"/>
      <c r="I10" s="173"/>
      <c r="J10" s="173"/>
      <c r="K10" s="173"/>
      <c r="L10" s="173"/>
    </row>
    <row r="11" spans="1:51" ht="350.1" customHeight="1" thickBot="1" x14ac:dyDescent="0.3">
      <c r="A11" s="702" t="s">
        <v>254</v>
      </c>
      <c r="B11" s="703"/>
      <c r="C11" s="703"/>
      <c r="D11" s="703"/>
      <c r="E11" s="703"/>
      <c r="F11" s="704"/>
      <c r="G11" s="173"/>
      <c r="H11" s="173"/>
      <c r="I11" s="173"/>
      <c r="J11" s="173"/>
      <c r="K11" s="173"/>
      <c r="L11" s="173"/>
    </row>
    <row r="12" spans="1:51" ht="15" customHeight="1" thickBot="1" x14ac:dyDescent="0.3">
      <c r="A12" s="687" t="str">
        <f>IF(PÁLYÁZÓ!D16&lt;&gt;"","A pályázó vállalkozás három üzleti évre adta meg az adatokat, ezért a kapcsolódó vállalkozás esetén is három évre kérünk adatot, ha a vállalkozás működött ebben az időtartamban.",IF(PÁLYÁZÓ!D15&lt;&gt;"","A pályázó vállalkozás két üzleti évre adta meg az adatokat, ezért a kapcsolódó vállalkozás esetén is két évre kérünk adatot, ha a vállalkozás működött ebben az időtartamban.",IF(PÁLYÁZÓ!D14&lt;&gt;"","A pályázó vállalkozás egy üzleti évre adta meg az adatokat, ezért a kapcsolódó vállalkozás esetén is egy évre kérünk adatot, ha a vállalkozás működött ebben az időtartamban.","")))</f>
        <v/>
      </c>
      <c r="B12" s="688"/>
      <c r="C12" s="688"/>
      <c r="D12" s="688"/>
      <c r="E12" s="688"/>
      <c r="F12" s="689"/>
      <c r="G12" s="173"/>
      <c r="H12" s="173"/>
      <c r="I12" s="173"/>
      <c r="J12" s="173"/>
      <c r="K12" s="173"/>
      <c r="L12" s="173"/>
    </row>
    <row r="13" spans="1:51" ht="45" x14ac:dyDescent="0.25">
      <c r="A13" s="212"/>
      <c r="B13" s="200" t="s">
        <v>2</v>
      </c>
      <c r="C13" s="200" t="s">
        <v>3</v>
      </c>
      <c r="D13" s="201" t="s">
        <v>4</v>
      </c>
      <c r="E13" s="200" t="s">
        <v>5</v>
      </c>
      <c r="F13" s="202" t="s">
        <v>6</v>
      </c>
      <c r="G13" s="173"/>
      <c r="H13" s="173"/>
      <c r="I13" s="173"/>
      <c r="J13" s="173"/>
      <c r="K13" s="173"/>
      <c r="L13" s="173"/>
      <c r="AW13" s="33" t="s">
        <v>7</v>
      </c>
      <c r="AX13" s="33" t="s">
        <v>8</v>
      </c>
      <c r="AY13" s="33" t="s">
        <v>9</v>
      </c>
    </row>
    <row r="14" spans="1:51" x14ac:dyDescent="0.25">
      <c r="A14" s="83" t="s">
        <v>10</v>
      </c>
      <c r="B14" s="1"/>
      <c r="C14" s="1"/>
      <c r="D14" s="5"/>
      <c r="E14" s="3"/>
      <c r="F14" s="9"/>
      <c r="G14" s="173"/>
      <c r="H14" s="173"/>
      <c r="I14" s="173"/>
      <c r="J14" s="173"/>
      <c r="K14" s="173"/>
      <c r="L14" s="173"/>
      <c r="AW14" s="34" t="str">
        <f>IF(C14="","",VLOOKUP(C14,'MNB árfolyam'!A:B,2,0))</f>
        <v/>
      </c>
      <c r="AX14" s="35">
        <f>IFERROR(ROUND(E14/AW14,0),0)</f>
        <v>0</v>
      </c>
      <c r="AY14" s="35">
        <f>IFERROR(ROUND(F14/AW14,0),0)</f>
        <v>0</v>
      </c>
    </row>
    <row r="15" spans="1:51" x14ac:dyDescent="0.25">
      <c r="A15" s="83" t="s">
        <v>11</v>
      </c>
      <c r="B15" s="1"/>
      <c r="C15" s="1"/>
      <c r="D15" s="2"/>
      <c r="E15" s="3"/>
      <c r="F15" s="9"/>
      <c r="G15" s="173"/>
      <c r="H15" s="173"/>
      <c r="I15" s="173"/>
      <c r="J15" s="173"/>
      <c r="K15" s="173"/>
      <c r="L15" s="173"/>
      <c r="AW15" s="34" t="str">
        <f>IF(C15="","",VLOOKUP(C15,'MNB árfolyam'!A:B,2,0))</f>
        <v/>
      </c>
      <c r="AX15" s="35">
        <f>IFERROR(ROUND(E15/AW15,0),0)</f>
        <v>0</v>
      </c>
      <c r="AY15" s="35">
        <f>IFERROR(ROUND(F15/AW15,0),0)</f>
        <v>0</v>
      </c>
    </row>
    <row r="16" spans="1:51" ht="15.75" thickBot="1" x14ac:dyDescent="0.3">
      <c r="A16" s="84" t="s">
        <v>12</v>
      </c>
      <c r="B16" s="7"/>
      <c r="C16" s="7"/>
      <c r="D16" s="10"/>
      <c r="E16" s="11"/>
      <c r="F16" s="12"/>
      <c r="G16" s="173"/>
      <c r="H16" s="173"/>
      <c r="I16" s="173"/>
      <c r="J16" s="173"/>
      <c r="K16" s="173"/>
      <c r="L16" s="173"/>
      <c r="AW16" s="34" t="str">
        <f>IF(C16="","",VLOOKUP(C16,'MNB árfolyam'!A:B,2,0))</f>
        <v/>
      </c>
      <c r="AX16" s="35">
        <f>IFERROR(ROUND(E16/AW16,0),0)</f>
        <v>0</v>
      </c>
      <c r="AY16" s="35">
        <f>IFERROR(ROUND(F16/AW16,0),0)</f>
        <v>0</v>
      </c>
    </row>
    <row r="17" spans="1:57" ht="15.75" thickBot="1" x14ac:dyDescent="0.3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</row>
    <row r="18" spans="1:57" ht="15" customHeight="1" x14ac:dyDescent="0.25">
      <c r="A18" s="705" t="s">
        <v>137</v>
      </c>
      <c r="B18" s="706"/>
      <c r="C18" s="706"/>
      <c r="D18" s="706"/>
      <c r="E18" s="706"/>
      <c r="F18" s="707"/>
      <c r="G18" s="173"/>
      <c r="H18" s="173"/>
      <c r="I18" s="173"/>
      <c r="J18" s="173"/>
      <c r="K18" s="173"/>
      <c r="L18" s="173"/>
    </row>
    <row r="19" spans="1:57" ht="31.5" customHeight="1" thickBot="1" x14ac:dyDescent="0.3">
      <c r="A19" s="708"/>
      <c r="B19" s="709"/>
      <c r="C19" s="709"/>
      <c r="D19" s="709"/>
      <c r="E19" s="709"/>
      <c r="F19" s="710"/>
      <c r="G19" s="173"/>
      <c r="H19" s="173"/>
      <c r="I19" s="173"/>
      <c r="J19" s="173"/>
      <c r="K19" s="173"/>
      <c r="L19" s="173"/>
    </row>
    <row r="20" spans="1:57" x14ac:dyDescent="0.25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</row>
    <row r="21" spans="1:57" s="37" customFormat="1" ht="15.75" thickBot="1" x14ac:dyDescent="0.3">
      <c r="A21" s="714" t="str">
        <f>CONCATENATE(B8," ","KAPCSOLÓDÓ VÁLLALKOZÁSAI:")</f>
        <v xml:space="preserve"> KAPCSOLÓDÓ VÁLLALKOZÁSAI: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39"/>
      <c r="Y21" s="36"/>
      <c r="Z21" s="36"/>
    </row>
    <row r="22" spans="1:57" s="37" customFormat="1" ht="320.10000000000002" customHeight="1" thickBot="1" x14ac:dyDescent="0.3">
      <c r="A22" s="711" t="s">
        <v>260</v>
      </c>
      <c r="B22" s="712"/>
      <c r="C22" s="712"/>
      <c r="D22" s="712"/>
      <c r="E22" s="712"/>
      <c r="F22" s="712"/>
      <c r="G22" s="712"/>
      <c r="H22" s="713"/>
      <c r="I22" s="174"/>
      <c r="J22" s="174"/>
      <c r="K22" s="174"/>
      <c r="L22" s="174"/>
      <c r="M22" s="174"/>
      <c r="N22" s="174"/>
      <c r="O22" s="174"/>
      <c r="P22" s="174"/>
      <c r="Q22" s="174"/>
      <c r="R22" s="175"/>
      <c r="S22" s="176"/>
      <c r="T22" s="176"/>
      <c r="U22" s="175"/>
      <c r="V22" s="176"/>
      <c r="W22" s="176"/>
      <c r="X22" s="39"/>
      <c r="Y22" s="36"/>
      <c r="Z22" s="36"/>
    </row>
    <row r="23" spans="1:57" s="37" customFormat="1" ht="22.5" customHeight="1" thickBot="1" x14ac:dyDescent="0.3">
      <c r="A23" s="681" t="str">
        <f>A12</f>
        <v/>
      </c>
      <c r="B23" s="682"/>
      <c r="C23" s="682"/>
      <c r="D23" s="682"/>
      <c r="E23" s="682"/>
      <c r="F23" s="683"/>
      <c r="G23" s="178"/>
      <c r="H23" s="178"/>
      <c r="I23" s="174"/>
      <c r="J23" s="174"/>
      <c r="K23" s="174"/>
      <c r="L23" s="174"/>
      <c r="M23" s="174"/>
      <c r="N23" s="174"/>
      <c r="O23" s="174"/>
      <c r="P23" s="174"/>
      <c r="Q23" s="174"/>
      <c r="R23" s="175"/>
      <c r="S23" s="176"/>
      <c r="T23" s="176"/>
      <c r="U23" s="175"/>
      <c r="V23" s="176"/>
      <c r="W23" s="176"/>
      <c r="X23" s="39"/>
      <c r="Y23" s="36"/>
      <c r="Z23" s="36"/>
    </row>
    <row r="24" spans="1:57" s="37" customFormat="1" ht="17.25" customHeight="1" thickBot="1" x14ac:dyDescent="0.3">
      <c r="A24" s="721"/>
      <c r="B24" s="721"/>
      <c r="C24" s="721"/>
      <c r="D24" s="721"/>
      <c r="E24" s="177">
        <f>SUM(E26:E50)</f>
        <v>0</v>
      </c>
      <c r="F24" s="177"/>
      <c r="G24" s="176"/>
      <c r="H24" s="176"/>
      <c r="I24" s="175"/>
      <c r="J24" s="177">
        <f>SUM(J26:J50)</f>
        <v>0</v>
      </c>
      <c r="K24" s="176"/>
      <c r="L24" s="176"/>
      <c r="M24" s="175"/>
      <c r="N24" s="176"/>
      <c r="O24" s="177">
        <f>SUM(O26:O50)</f>
        <v>0</v>
      </c>
      <c r="P24" s="176"/>
      <c r="Q24" s="175"/>
      <c r="R24" s="175"/>
      <c r="S24" s="176"/>
      <c r="T24" s="176"/>
      <c r="U24" s="175"/>
      <c r="V24" s="176"/>
      <c r="W24" s="176"/>
      <c r="X24" s="39"/>
      <c r="Y24" s="36"/>
      <c r="Z24" s="36"/>
      <c r="AX24" s="41">
        <f>SUM(AX26:AX50)</f>
        <v>0</v>
      </c>
      <c r="AY24" s="41">
        <f t="shared" ref="AY24:BE24" si="0">SUM(AY26:AY50)</f>
        <v>0</v>
      </c>
      <c r="AZ24" s="41"/>
      <c r="BA24" s="41">
        <f t="shared" si="0"/>
        <v>0</v>
      </c>
      <c r="BB24" s="41">
        <f t="shared" si="0"/>
        <v>0</v>
      </c>
      <c r="BC24" s="41"/>
      <c r="BD24" s="41">
        <f t="shared" si="0"/>
        <v>0</v>
      </c>
      <c r="BE24" s="41">
        <f t="shared" si="0"/>
        <v>0</v>
      </c>
    </row>
    <row r="25" spans="1:57" s="37" customFormat="1" ht="45.75" thickBot="1" x14ac:dyDescent="0.3">
      <c r="A25" s="508" t="str">
        <f>CONCATENATE(B8," ","Kapcsolódó vállalkozásának neve")</f>
        <v xml:space="preserve"> Kapcsolódó vállalkozásának neve</v>
      </c>
      <c r="B25" s="509" t="s">
        <v>20</v>
      </c>
      <c r="C25" s="510" t="s">
        <v>115</v>
      </c>
      <c r="D25" s="510" t="s">
        <v>114</v>
      </c>
      <c r="E25" s="510" t="s">
        <v>116</v>
      </c>
      <c r="F25" s="510" t="s">
        <v>128</v>
      </c>
      <c r="G25" s="510" t="s">
        <v>117</v>
      </c>
      <c r="H25" s="510" t="s">
        <v>118</v>
      </c>
      <c r="I25" s="510" t="s">
        <v>119</v>
      </c>
      <c r="J25" s="510" t="s">
        <v>120</v>
      </c>
      <c r="K25" s="510" t="s">
        <v>126</v>
      </c>
      <c r="L25" s="510" t="s">
        <v>121</v>
      </c>
      <c r="M25" s="510" t="s">
        <v>122</v>
      </c>
      <c r="N25" s="510" t="s">
        <v>123</v>
      </c>
      <c r="O25" s="510" t="s">
        <v>124</v>
      </c>
      <c r="P25" s="510" t="s">
        <v>125</v>
      </c>
      <c r="Q25" s="511" t="s">
        <v>127</v>
      </c>
      <c r="R25" s="176"/>
      <c r="S25" s="176"/>
      <c r="T25" s="176"/>
      <c r="U25" s="176"/>
      <c r="V25" s="176"/>
      <c r="W25" s="176"/>
      <c r="AW25" s="42" t="s">
        <v>34</v>
      </c>
      <c r="AX25" s="43" t="s">
        <v>22</v>
      </c>
      <c r="AY25" s="43" t="s">
        <v>23</v>
      </c>
      <c r="AZ25" s="42" t="s">
        <v>37</v>
      </c>
      <c r="BA25" s="43" t="s">
        <v>47</v>
      </c>
      <c r="BB25" s="43" t="s">
        <v>39</v>
      </c>
      <c r="BC25" s="42" t="s">
        <v>40</v>
      </c>
      <c r="BD25" s="43" t="s">
        <v>41</v>
      </c>
      <c r="BE25" s="43" t="s">
        <v>42</v>
      </c>
    </row>
    <row r="26" spans="1:57" s="37" customFormat="1" x14ac:dyDescent="0.25">
      <c r="A26" s="518"/>
      <c r="B26" s="519"/>
      <c r="C26" s="411"/>
      <c r="D26" s="411"/>
      <c r="E26" s="519"/>
      <c r="F26" s="520"/>
      <c r="G26" s="520"/>
      <c r="H26" s="411"/>
      <c r="I26" s="411"/>
      <c r="J26" s="519"/>
      <c r="K26" s="520"/>
      <c r="L26" s="520"/>
      <c r="M26" s="411"/>
      <c r="N26" s="411"/>
      <c r="O26" s="519"/>
      <c r="P26" s="520"/>
      <c r="Q26" s="521"/>
      <c r="R26" s="176"/>
      <c r="S26" s="176"/>
      <c r="T26" s="176"/>
      <c r="U26" s="176"/>
      <c r="V26" s="176"/>
      <c r="W26" s="176"/>
      <c r="AW26" s="44" t="str">
        <f>IF(D26="","",VLOOKUP(D26,'MNB árfolyam'!A:B,2,0))</f>
        <v/>
      </c>
      <c r="AX26" s="45" t="str">
        <f>IF(ISBLANK(F26),"",ROUND(F26/AW26,0))</f>
        <v/>
      </c>
      <c r="AY26" s="45" t="str">
        <f>IF(ISBLANK(G26),"",ROUND(G26/AW26,0))</f>
        <v/>
      </c>
      <c r="AZ26" s="44" t="str">
        <f>IF(I26="","",VLOOKUP(I26,'MNB árfolyam'!A:B,2,0))</f>
        <v/>
      </c>
      <c r="BA26" s="44" t="str">
        <f>IF(ISBLANK(K26),"",ROUND(K26/AZ26,0))</f>
        <v/>
      </c>
      <c r="BB26" s="44" t="str">
        <f>IF(ISBLANK(L26),"",ROUND(L26/AZ26,0))</f>
        <v/>
      </c>
      <c r="BC26" s="44" t="str">
        <f>IF(N26="","",VLOOKUP(N26,'MNB árfolyam'!A:B,2,0))</f>
        <v/>
      </c>
      <c r="BD26" s="44" t="str">
        <f>IF(ISBLANK(P26),"",ROUND(P26/BC26,0))</f>
        <v/>
      </c>
      <c r="BE26" s="44" t="str">
        <f>IF(ISBLANK(Q26),"",ROUND(Q26/BC26,0))</f>
        <v/>
      </c>
    </row>
    <row r="27" spans="1:57" s="37" customFormat="1" x14ac:dyDescent="0.25">
      <c r="A27" s="457"/>
      <c r="B27" s="458"/>
      <c r="C27" s="1"/>
      <c r="D27" s="1"/>
      <c r="E27" s="458"/>
      <c r="F27" s="459"/>
      <c r="G27" s="459"/>
      <c r="H27" s="1"/>
      <c r="I27" s="1"/>
      <c r="J27" s="458"/>
      <c r="K27" s="459"/>
      <c r="L27" s="459"/>
      <c r="M27" s="1"/>
      <c r="N27" s="1"/>
      <c r="O27" s="458"/>
      <c r="P27" s="459"/>
      <c r="Q27" s="522"/>
      <c r="R27" s="176"/>
      <c r="S27" s="176"/>
      <c r="T27" s="176"/>
      <c r="U27" s="176"/>
      <c r="V27" s="176"/>
      <c r="W27" s="176"/>
      <c r="AW27" s="44" t="str">
        <f>IF(D27="","",VLOOKUP(D27,'MNB árfolyam'!A:B,2,0))</f>
        <v/>
      </c>
      <c r="AX27" s="45" t="str">
        <f t="shared" ref="AX27:AX50" si="1">IF(ISBLANK(F27),"",ROUND(F27/AW27,0))</f>
        <v/>
      </c>
      <c r="AY27" s="45" t="str">
        <f t="shared" ref="AY27:AY50" si="2">IF(ISBLANK(G27),"",ROUND(G27/AW27,0))</f>
        <v/>
      </c>
      <c r="AZ27" s="44" t="str">
        <f>IF(I27="","",VLOOKUP(I27,'MNB árfolyam'!A:B,2,0))</f>
        <v/>
      </c>
      <c r="BA27" s="44" t="str">
        <f t="shared" ref="BA27:BA50" si="3">IF(ISBLANK(K27),"",ROUND(K27/AZ27,0))</f>
        <v/>
      </c>
      <c r="BB27" s="44" t="str">
        <f t="shared" ref="BB27:BB50" si="4">IF(ISBLANK(L27),"",ROUND(L27/AZ27,0))</f>
        <v/>
      </c>
      <c r="BC27" s="44" t="str">
        <f>IF(N27="","",VLOOKUP(N27,'MNB árfolyam'!A:B,2,0))</f>
        <v/>
      </c>
      <c r="BD27" s="44" t="str">
        <f t="shared" ref="BD27:BD50" si="5">IF(ISBLANK(P27),"",ROUND(P27/BC27,0))</f>
        <v/>
      </c>
      <c r="BE27" s="44" t="str">
        <f t="shared" ref="BE27:BE50" si="6">IF(ISBLANK(Q27),"",ROUND(Q27/BC27,0))</f>
        <v/>
      </c>
    </row>
    <row r="28" spans="1:57" s="37" customFormat="1" x14ac:dyDescent="0.25">
      <c r="A28" s="457"/>
      <c r="B28" s="458"/>
      <c r="C28" s="1"/>
      <c r="D28" s="1"/>
      <c r="E28" s="458"/>
      <c r="F28" s="459"/>
      <c r="G28" s="459"/>
      <c r="H28" s="1"/>
      <c r="I28" s="1"/>
      <c r="J28" s="458"/>
      <c r="K28" s="459"/>
      <c r="L28" s="459"/>
      <c r="M28" s="1"/>
      <c r="N28" s="1"/>
      <c r="O28" s="458"/>
      <c r="P28" s="459"/>
      <c r="Q28" s="522"/>
      <c r="R28" s="176"/>
      <c r="S28" s="176"/>
      <c r="T28" s="176"/>
      <c r="U28" s="176"/>
      <c r="V28" s="176"/>
      <c r="W28" s="176"/>
      <c r="AW28" s="44" t="str">
        <f>IF(D28="","",VLOOKUP(D28,'MNB árfolyam'!A:B,2,0))</f>
        <v/>
      </c>
      <c r="AX28" s="45" t="str">
        <f t="shared" si="1"/>
        <v/>
      </c>
      <c r="AY28" s="45" t="str">
        <f t="shared" si="2"/>
        <v/>
      </c>
      <c r="AZ28" s="44" t="str">
        <f>IF(I28="","",VLOOKUP(I28,'MNB árfolyam'!A:B,2,0))</f>
        <v/>
      </c>
      <c r="BA28" s="44" t="str">
        <f t="shared" si="3"/>
        <v/>
      </c>
      <c r="BB28" s="44" t="str">
        <f t="shared" si="4"/>
        <v/>
      </c>
      <c r="BC28" s="44" t="str">
        <f>IF(N28="","",VLOOKUP(N28,'MNB árfolyam'!A:B,2,0))</f>
        <v/>
      </c>
      <c r="BD28" s="44" t="str">
        <f t="shared" si="5"/>
        <v/>
      </c>
      <c r="BE28" s="44" t="str">
        <f t="shared" si="6"/>
        <v/>
      </c>
    </row>
    <row r="29" spans="1:57" s="37" customFormat="1" x14ac:dyDescent="0.25">
      <c r="A29" s="457"/>
      <c r="B29" s="458"/>
      <c r="C29" s="1"/>
      <c r="D29" s="1"/>
      <c r="E29" s="458"/>
      <c r="F29" s="459"/>
      <c r="G29" s="459"/>
      <c r="H29" s="1"/>
      <c r="I29" s="1"/>
      <c r="J29" s="458"/>
      <c r="K29" s="459"/>
      <c r="L29" s="459"/>
      <c r="M29" s="1"/>
      <c r="N29" s="1"/>
      <c r="O29" s="458"/>
      <c r="P29" s="459"/>
      <c r="Q29" s="522"/>
      <c r="R29" s="176"/>
      <c r="S29" s="176"/>
      <c r="T29" s="176"/>
      <c r="U29" s="176"/>
      <c r="V29" s="176"/>
      <c r="W29" s="176"/>
      <c r="AW29" s="44" t="str">
        <f>IF(D29="","",VLOOKUP(D29,'MNB árfolyam'!A:B,2,0))</f>
        <v/>
      </c>
      <c r="AX29" s="45" t="str">
        <f t="shared" si="1"/>
        <v/>
      </c>
      <c r="AY29" s="45" t="str">
        <f t="shared" si="2"/>
        <v/>
      </c>
      <c r="AZ29" s="44" t="str">
        <f>IF(I29="","",VLOOKUP(I29,'MNB árfolyam'!A:B,2,0))</f>
        <v/>
      </c>
      <c r="BA29" s="44" t="str">
        <f t="shared" si="3"/>
        <v/>
      </c>
      <c r="BB29" s="44" t="str">
        <f t="shared" si="4"/>
        <v/>
      </c>
      <c r="BC29" s="44" t="str">
        <f>IF(N29="","",VLOOKUP(N29,'MNB árfolyam'!A:B,2,0))</f>
        <v/>
      </c>
      <c r="BD29" s="44" t="str">
        <f t="shared" si="5"/>
        <v/>
      </c>
      <c r="BE29" s="44" t="str">
        <f t="shared" si="6"/>
        <v/>
      </c>
    </row>
    <row r="30" spans="1:57" s="37" customFormat="1" x14ac:dyDescent="0.25">
      <c r="A30" s="457"/>
      <c r="B30" s="458"/>
      <c r="C30" s="1"/>
      <c r="D30" s="1"/>
      <c r="E30" s="458"/>
      <c r="F30" s="459"/>
      <c r="G30" s="459"/>
      <c r="H30" s="1"/>
      <c r="I30" s="1"/>
      <c r="J30" s="458"/>
      <c r="K30" s="459"/>
      <c r="L30" s="459"/>
      <c r="M30" s="1"/>
      <c r="N30" s="1"/>
      <c r="O30" s="458"/>
      <c r="P30" s="459"/>
      <c r="Q30" s="522"/>
      <c r="R30" s="176"/>
      <c r="S30" s="176"/>
      <c r="T30" s="176"/>
      <c r="U30" s="176"/>
      <c r="V30" s="176"/>
      <c r="W30" s="176"/>
      <c r="AW30" s="44" t="str">
        <f>IF(D30="","",VLOOKUP(D30,'MNB árfolyam'!A:B,2,0))</f>
        <v/>
      </c>
      <c r="AX30" s="45" t="str">
        <f t="shared" si="1"/>
        <v/>
      </c>
      <c r="AY30" s="45" t="str">
        <f t="shared" si="2"/>
        <v/>
      </c>
      <c r="AZ30" s="44" t="str">
        <f>IF(I30="","",VLOOKUP(I30,'MNB árfolyam'!A:B,2,0))</f>
        <v/>
      </c>
      <c r="BA30" s="44" t="str">
        <f t="shared" si="3"/>
        <v/>
      </c>
      <c r="BB30" s="44" t="str">
        <f t="shared" si="4"/>
        <v/>
      </c>
      <c r="BC30" s="44" t="str">
        <f>IF(N30="","",VLOOKUP(N30,'MNB árfolyam'!A:B,2,0))</f>
        <v/>
      </c>
      <c r="BD30" s="44" t="str">
        <f t="shared" si="5"/>
        <v/>
      </c>
      <c r="BE30" s="44" t="str">
        <f t="shared" si="6"/>
        <v/>
      </c>
    </row>
    <row r="31" spans="1:57" s="37" customFormat="1" x14ac:dyDescent="0.25">
      <c r="A31" s="457"/>
      <c r="B31" s="458"/>
      <c r="C31" s="1"/>
      <c r="D31" s="1"/>
      <c r="E31" s="458"/>
      <c r="F31" s="459"/>
      <c r="G31" s="459"/>
      <c r="H31" s="1"/>
      <c r="I31" s="1"/>
      <c r="J31" s="458"/>
      <c r="K31" s="459"/>
      <c r="L31" s="459"/>
      <c r="M31" s="1"/>
      <c r="N31" s="1"/>
      <c r="O31" s="458"/>
      <c r="P31" s="459"/>
      <c r="Q31" s="522"/>
      <c r="R31" s="176"/>
      <c r="S31" s="176"/>
      <c r="T31" s="176"/>
      <c r="U31" s="176"/>
      <c r="V31" s="176"/>
      <c r="W31" s="176"/>
      <c r="AW31" s="44" t="str">
        <f>IF(D31="","",VLOOKUP(D31,'MNB árfolyam'!A:B,2,0))</f>
        <v/>
      </c>
      <c r="AX31" s="45" t="str">
        <f t="shared" si="1"/>
        <v/>
      </c>
      <c r="AY31" s="45" t="str">
        <f t="shared" si="2"/>
        <v/>
      </c>
      <c r="AZ31" s="44" t="str">
        <f>IF(I31="","",VLOOKUP(I31,'MNB árfolyam'!A:B,2,0))</f>
        <v/>
      </c>
      <c r="BA31" s="44" t="str">
        <f t="shared" si="3"/>
        <v/>
      </c>
      <c r="BB31" s="44" t="str">
        <f t="shared" si="4"/>
        <v/>
      </c>
      <c r="BC31" s="44" t="str">
        <f>IF(N31="","",VLOOKUP(N31,'MNB árfolyam'!A:B,2,0))</f>
        <v/>
      </c>
      <c r="BD31" s="44" t="str">
        <f t="shared" si="5"/>
        <v/>
      </c>
      <c r="BE31" s="44" t="str">
        <f t="shared" si="6"/>
        <v/>
      </c>
    </row>
    <row r="32" spans="1:57" s="37" customFormat="1" x14ac:dyDescent="0.25">
      <c r="A32" s="457"/>
      <c r="B32" s="458"/>
      <c r="C32" s="1"/>
      <c r="D32" s="1"/>
      <c r="E32" s="458"/>
      <c r="F32" s="459"/>
      <c r="G32" s="459"/>
      <c r="H32" s="1"/>
      <c r="I32" s="1"/>
      <c r="J32" s="458"/>
      <c r="K32" s="459"/>
      <c r="L32" s="459"/>
      <c r="M32" s="1"/>
      <c r="N32" s="1"/>
      <c r="O32" s="458"/>
      <c r="P32" s="459"/>
      <c r="Q32" s="522"/>
      <c r="R32" s="176"/>
      <c r="S32" s="176"/>
      <c r="T32" s="176"/>
      <c r="U32" s="176"/>
      <c r="V32" s="176"/>
      <c r="W32" s="176"/>
      <c r="AW32" s="44" t="str">
        <f>IF(D32="","",VLOOKUP(D32,'MNB árfolyam'!A:B,2,0))</f>
        <v/>
      </c>
      <c r="AX32" s="45" t="str">
        <f t="shared" si="1"/>
        <v/>
      </c>
      <c r="AY32" s="45" t="str">
        <f t="shared" si="2"/>
        <v/>
      </c>
      <c r="AZ32" s="44" t="str">
        <f>IF(I32="","",VLOOKUP(I32,'MNB árfolyam'!A:B,2,0))</f>
        <v/>
      </c>
      <c r="BA32" s="44" t="str">
        <f t="shared" si="3"/>
        <v/>
      </c>
      <c r="BB32" s="44" t="str">
        <f t="shared" si="4"/>
        <v/>
      </c>
      <c r="BC32" s="44" t="str">
        <f>IF(N32="","",VLOOKUP(N32,'MNB árfolyam'!A:B,2,0))</f>
        <v/>
      </c>
      <c r="BD32" s="44" t="str">
        <f t="shared" si="5"/>
        <v/>
      </c>
      <c r="BE32" s="44" t="str">
        <f t="shared" si="6"/>
        <v/>
      </c>
    </row>
    <row r="33" spans="1:57" s="37" customFormat="1" x14ac:dyDescent="0.25">
      <c r="A33" s="457"/>
      <c r="B33" s="458"/>
      <c r="C33" s="1"/>
      <c r="D33" s="1"/>
      <c r="E33" s="458"/>
      <c r="F33" s="459"/>
      <c r="G33" s="459"/>
      <c r="H33" s="1"/>
      <c r="I33" s="1"/>
      <c r="J33" s="458"/>
      <c r="K33" s="459"/>
      <c r="L33" s="459"/>
      <c r="M33" s="1"/>
      <c r="N33" s="1"/>
      <c r="O33" s="458"/>
      <c r="P33" s="459"/>
      <c r="Q33" s="522"/>
      <c r="R33" s="176"/>
      <c r="S33" s="176"/>
      <c r="T33" s="176"/>
      <c r="U33" s="176"/>
      <c r="V33" s="176"/>
      <c r="W33" s="176"/>
      <c r="AW33" s="44" t="str">
        <f>IF(D33="","",VLOOKUP(D33,'MNB árfolyam'!A:B,2,0))</f>
        <v/>
      </c>
      <c r="AX33" s="45" t="str">
        <f t="shared" si="1"/>
        <v/>
      </c>
      <c r="AY33" s="45" t="str">
        <f t="shared" si="2"/>
        <v/>
      </c>
      <c r="AZ33" s="44" t="str">
        <f>IF(I33="","",VLOOKUP(I33,'MNB árfolyam'!A:B,2,0))</f>
        <v/>
      </c>
      <c r="BA33" s="44" t="str">
        <f t="shared" si="3"/>
        <v/>
      </c>
      <c r="BB33" s="44" t="str">
        <f t="shared" si="4"/>
        <v/>
      </c>
      <c r="BC33" s="44" t="str">
        <f>IF(N33="","",VLOOKUP(N33,'MNB árfolyam'!A:B,2,0))</f>
        <v/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57"/>
      <c r="B34" s="458"/>
      <c r="C34" s="1"/>
      <c r="D34" s="1"/>
      <c r="E34" s="458"/>
      <c r="F34" s="459"/>
      <c r="G34" s="459"/>
      <c r="H34" s="1"/>
      <c r="I34" s="1"/>
      <c r="J34" s="458"/>
      <c r="K34" s="459"/>
      <c r="L34" s="459"/>
      <c r="M34" s="1"/>
      <c r="N34" s="1"/>
      <c r="O34" s="458"/>
      <c r="P34" s="459"/>
      <c r="Q34" s="522"/>
      <c r="R34" s="176"/>
      <c r="S34" s="176"/>
      <c r="T34" s="176"/>
      <c r="U34" s="176"/>
      <c r="V34" s="176"/>
      <c r="W34" s="176"/>
      <c r="AW34" s="44" t="str">
        <f>IF(D34="","",VLOOKUP(D34,'MNB árfolyam'!A:B,2,0))</f>
        <v/>
      </c>
      <c r="AX34" s="45" t="str">
        <f t="shared" si="1"/>
        <v/>
      </c>
      <c r="AY34" s="45" t="str">
        <f t="shared" si="2"/>
        <v/>
      </c>
      <c r="AZ34" s="44" t="str">
        <f>IF(I34="","",VLOOKUP(I34,'MNB árfolyam'!A:B,2,0))</f>
        <v/>
      </c>
      <c r="BA34" s="44" t="str">
        <f t="shared" si="3"/>
        <v/>
      </c>
      <c r="BB34" s="44" t="str">
        <f t="shared" si="4"/>
        <v/>
      </c>
      <c r="BC34" s="44" t="str">
        <f>IF(N34="","",VLOOKUP(N34,'MNB árfolyam'!A:B,2,0))</f>
        <v/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57"/>
      <c r="B35" s="458"/>
      <c r="C35" s="1"/>
      <c r="D35" s="1"/>
      <c r="E35" s="458"/>
      <c r="F35" s="459"/>
      <c r="G35" s="459"/>
      <c r="H35" s="1"/>
      <c r="I35" s="1"/>
      <c r="J35" s="458"/>
      <c r="K35" s="459"/>
      <c r="L35" s="459"/>
      <c r="M35" s="1"/>
      <c r="N35" s="1"/>
      <c r="O35" s="458"/>
      <c r="P35" s="459"/>
      <c r="Q35" s="522"/>
      <c r="R35" s="176"/>
      <c r="S35" s="176"/>
      <c r="T35" s="176"/>
      <c r="U35" s="176"/>
      <c r="V35" s="176"/>
      <c r="W35" s="176"/>
      <c r="AW35" s="44" t="str">
        <f>IF(D35="","",VLOOKUP(D35,'MNB árfolyam'!A:B,2,0))</f>
        <v/>
      </c>
      <c r="AX35" s="45" t="str">
        <f t="shared" si="1"/>
        <v/>
      </c>
      <c r="AY35" s="45" t="str">
        <f t="shared" si="2"/>
        <v/>
      </c>
      <c r="AZ35" s="44" t="str">
        <f>IF(I35="","",VLOOKUP(I35,'MNB árfolyam'!A:B,2,0))</f>
        <v/>
      </c>
      <c r="BA35" s="44" t="str">
        <f t="shared" si="3"/>
        <v/>
      </c>
      <c r="BB35" s="44" t="str">
        <f t="shared" si="4"/>
        <v/>
      </c>
      <c r="BC35" s="44" t="str">
        <f>IF(N35="","",VLOOKUP(N35,'MNB árfolyam'!A:B,2,0))</f>
        <v/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57"/>
      <c r="B36" s="458"/>
      <c r="C36" s="1"/>
      <c r="D36" s="1"/>
      <c r="E36" s="458"/>
      <c r="F36" s="459"/>
      <c r="G36" s="459"/>
      <c r="H36" s="1"/>
      <c r="I36" s="1"/>
      <c r="J36" s="458"/>
      <c r="K36" s="459"/>
      <c r="L36" s="459"/>
      <c r="M36" s="1"/>
      <c r="N36" s="1"/>
      <c r="O36" s="458"/>
      <c r="P36" s="459"/>
      <c r="Q36" s="522"/>
      <c r="R36" s="176"/>
      <c r="S36" s="176"/>
      <c r="T36" s="176"/>
      <c r="U36" s="176"/>
      <c r="V36" s="176"/>
      <c r="W36" s="176"/>
      <c r="AW36" s="44" t="str">
        <f>IF(D36="","",VLOOKUP(D36,'MNB árfolyam'!A:B,2,0))</f>
        <v/>
      </c>
      <c r="AX36" s="45" t="str">
        <f t="shared" si="1"/>
        <v/>
      </c>
      <c r="AY36" s="45" t="str">
        <f t="shared" si="2"/>
        <v/>
      </c>
      <c r="AZ36" s="44" t="str">
        <f>IF(I36="","",VLOOKUP(I36,'MNB árfolyam'!A:B,2,0))</f>
        <v/>
      </c>
      <c r="BA36" s="44" t="str">
        <f t="shared" si="3"/>
        <v/>
      </c>
      <c r="BB36" s="44" t="str">
        <f t="shared" si="4"/>
        <v/>
      </c>
      <c r="BC36" s="44" t="str">
        <f>IF(N36="","",VLOOKUP(N36,'MNB árfolyam'!A:B,2,0))</f>
        <v/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57"/>
      <c r="B37" s="458"/>
      <c r="C37" s="1"/>
      <c r="D37" s="1"/>
      <c r="E37" s="458"/>
      <c r="F37" s="459"/>
      <c r="G37" s="459"/>
      <c r="H37" s="1"/>
      <c r="I37" s="1"/>
      <c r="J37" s="458"/>
      <c r="K37" s="459"/>
      <c r="L37" s="459"/>
      <c r="M37" s="1"/>
      <c r="N37" s="1"/>
      <c r="O37" s="458"/>
      <c r="P37" s="459"/>
      <c r="Q37" s="522"/>
      <c r="R37" s="176"/>
      <c r="S37" s="176"/>
      <c r="T37" s="176"/>
      <c r="U37" s="176"/>
      <c r="V37" s="176"/>
      <c r="W37" s="176"/>
      <c r="AW37" s="44" t="str">
        <f>IF(D37="","",VLOOKUP(D37,'MNB árfolyam'!A:B,2,0))</f>
        <v/>
      </c>
      <c r="AX37" s="45" t="str">
        <f t="shared" si="1"/>
        <v/>
      </c>
      <c r="AY37" s="45" t="str">
        <f t="shared" si="2"/>
        <v/>
      </c>
      <c r="AZ37" s="44" t="str">
        <f>IF(I37="","",VLOOKUP(I37,'MNB árfolyam'!A:B,2,0))</f>
        <v/>
      </c>
      <c r="BA37" s="44" t="str">
        <f t="shared" si="3"/>
        <v/>
      </c>
      <c r="BB37" s="44" t="str">
        <f t="shared" si="4"/>
        <v/>
      </c>
      <c r="BC37" s="44" t="str">
        <f>IF(N37="","",VLOOKUP(N37,'MNB árfolyam'!A:B,2,0))</f>
        <v/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57"/>
      <c r="B38" s="458"/>
      <c r="C38" s="1"/>
      <c r="D38" s="1"/>
      <c r="E38" s="458"/>
      <c r="F38" s="459"/>
      <c r="G38" s="459"/>
      <c r="H38" s="1"/>
      <c r="I38" s="1"/>
      <c r="J38" s="458"/>
      <c r="K38" s="459"/>
      <c r="L38" s="459"/>
      <c r="M38" s="1"/>
      <c r="N38" s="1"/>
      <c r="O38" s="458"/>
      <c r="P38" s="459"/>
      <c r="Q38" s="522"/>
      <c r="R38" s="176"/>
      <c r="S38" s="176"/>
      <c r="T38" s="176"/>
      <c r="U38" s="176"/>
      <c r="V38" s="176"/>
      <c r="W38" s="176"/>
      <c r="AW38" s="44" t="str">
        <f>IF(D38="","",VLOOKUP(D38,'MNB árfolyam'!A:B,2,0))</f>
        <v/>
      </c>
      <c r="AX38" s="45" t="str">
        <f t="shared" si="1"/>
        <v/>
      </c>
      <c r="AY38" s="45" t="str">
        <f t="shared" si="2"/>
        <v/>
      </c>
      <c r="AZ38" s="44" t="str">
        <f>IF(I38="","",VLOOKUP(I38,'MNB árfolyam'!A:B,2,0))</f>
        <v/>
      </c>
      <c r="BA38" s="44" t="str">
        <f t="shared" si="3"/>
        <v/>
      </c>
      <c r="BB38" s="44" t="str">
        <f t="shared" si="4"/>
        <v/>
      </c>
      <c r="BC38" s="44" t="str">
        <f>IF(N38="","",VLOOKUP(N38,'MNB árfolyam'!A:B,2,0))</f>
        <v/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57"/>
      <c r="B39" s="458"/>
      <c r="C39" s="1"/>
      <c r="D39" s="1"/>
      <c r="E39" s="458"/>
      <c r="F39" s="459"/>
      <c r="G39" s="459"/>
      <c r="H39" s="1"/>
      <c r="I39" s="1"/>
      <c r="J39" s="458"/>
      <c r="K39" s="459"/>
      <c r="L39" s="459"/>
      <c r="M39" s="1"/>
      <c r="N39" s="1"/>
      <c r="O39" s="458"/>
      <c r="P39" s="459"/>
      <c r="Q39" s="522"/>
      <c r="R39" s="176"/>
      <c r="S39" s="176"/>
      <c r="T39" s="176"/>
      <c r="U39" s="176"/>
      <c r="V39" s="176"/>
      <c r="W39" s="176"/>
      <c r="AW39" s="44" t="str">
        <f>IF(D39="","",VLOOKUP(D39,'MNB árfolyam'!A:B,2,0))</f>
        <v/>
      </c>
      <c r="AX39" s="45" t="str">
        <f t="shared" si="1"/>
        <v/>
      </c>
      <c r="AY39" s="45" t="str">
        <f t="shared" si="2"/>
        <v/>
      </c>
      <c r="AZ39" s="44" t="str">
        <f>IF(I39="","",VLOOKUP(I39,'MNB árfolyam'!A:B,2,0))</f>
        <v/>
      </c>
      <c r="BA39" s="44" t="str">
        <f t="shared" si="3"/>
        <v/>
      </c>
      <c r="BB39" s="44" t="str">
        <f t="shared" si="4"/>
        <v/>
      </c>
      <c r="BC39" s="44" t="str">
        <f>IF(N39="","",VLOOKUP(N39,'MNB árfolyam'!A:B,2,0))</f>
        <v/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57"/>
      <c r="B40" s="458"/>
      <c r="C40" s="1"/>
      <c r="D40" s="1"/>
      <c r="E40" s="458"/>
      <c r="F40" s="459"/>
      <c r="G40" s="459"/>
      <c r="H40" s="1"/>
      <c r="I40" s="1"/>
      <c r="J40" s="458"/>
      <c r="K40" s="459"/>
      <c r="L40" s="459"/>
      <c r="M40" s="1"/>
      <c r="N40" s="1"/>
      <c r="O40" s="458"/>
      <c r="P40" s="459"/>
      <c r="Q40" s="522"/>
      <c r="R40" s="176"/>
      <c r="S40" s="176"/>
      <c r="T40" s="176"/>
      <c r="U40" s="176"/>
      <c r="V40" s="176"/>
      <c r="W40" s="176"/>
      <c r="AW40" s="44" t="str">
        <f>IF(D40="","",VLOOKUP(D40,'MNB árfolyam'!A:B,2,0))</f>
        <v/>
      </c>
      <c r="AX40" s="45" t="str">
        <f t="shared" si="1"/>
        <v/>
      </c>
      <c r="AY40" s="45" t="str">
        <f t="shared" si="2"/>
        <v/>
      </c>
      <c r="AZ40" s="44" t="str">
        <f>IF(I40="","",VLOOKUP(I40,'MNB árfolyam'!A:B,2,0))</f>
        <v/>
      </c>
      <c r="BA40" s="44" t="str">
        <f t="shared" si="3"/>
        <v/>
      </c>
      <c r="BB40" s="44" t="str">
        <f t="shared" si="4"/>
        <v/>
      </c>
      <c r="BC40" s="44" t="str">
        <f>IF(N40="","",VLOOKUP(N40,'MNB árfolyam'!A:B,2,0))</f>
        <v/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57"/>
      <c r="B41" s="458"/>
      <c r="C41" s="1"/>
      <c r="D41" s="1"/>
      <c r="E41" s="458"/>
      <c r="F41" s="459"/>
      <c r="G41" s="459"/>
      <c r="H41" s="1"/>
      <c r="I41" s="1"/>
      <c r="J41" s="458"/>
      <c r="K41" s="459"/>
      <c r="L41" s="459"/>
      <c r="M41" s="1"/>
      <c r="N41" s="1"/>
      <c r="O41" s="458"/>
      <c r="P41" s="459"/>
      <c r="Q41" s="522"/>
      <c r="R41" s="176"/>
      <c r="S41" s="176"/>
      <c r="T41" s="176"/>
      <c r="U41" s="176"/>
      <c r="V41" s="176"/>
      <c r="W41" s="176"/>
      <c r="AW41" s="44" t="str">
        <f>IF(D41="","",VLOOKUP(D41,'MNB árfolyam'!A:B,2,0))</f>
        <v/>
      </c>
      <c r="AX41" s="45" t="str">
        <f t="shared" si="1"/>
        <v/>
      </c>
      <c r="AY41" s="45" t="str">
        <f t="shared" si="2"/>
        <v/>
      </c>
      <c r="AZ41" s="44" t="str">
        <f>IF(I41="","",VLOOKUP(I41,'MNB árfolyam'!A:B,2,0))</f>
        <v/>
      </c>
      <c r="BA41" s="44" t="str">
        <f t="shared" si="3"/>
        <v/>
      </c>
      <c r="BB41" s="44" t="str">
        <f t="shared" si="4"/>
        <v/>
      </c>
      <c r="BC41" s="44" t="str">
        <f>IF(N41="","",VLOOKUP(N41,'MNB árfolyam'!A:B,2,0))</f>
        <v/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57"/>
      <c r="B42" s="458"/>
      <c r="C42" s="1"/>
      <c r="D42" s="1"/>
      <c r="E42" s="458"/>
      <c r="F42" s="459"/>
      <c r="G42" s="459"/>
      <c r="H42" s="1"/>
      <c r="I42" s="1"/>
      <c r="J42" s="458"/>
      <c r="K42" s="459"/>
      <c r="L42" s="459"/>
      <c r="M42" s="1"/>
      <c r="N42" s="1"/>
      <c r="O42" s="458"/>
      <c r="P42" s="459"/>
      <c r="Q42" s="522"/>
      <c r="R42" s="176"/>
      <c r="S42" s="176"/>
      <c r="T42" s="176"/>
      <c r="U42" s="176"/>
      <c r="V42" s="176"/>
      <c r="W42" s="176"/>
      <c r="AW42" s="44" t="str">
        <f>IF(D42="","",VLOOKUP(D42,'MNB árfolyam'!A:B,2,0))</f>
        <v/>
      </c>
      <c r="AX42" s="45" t="str">
        <f t="shared" si="1"/>
        <v/>
      </c>
      <c r="AY42" s="45" t="str">
        <f t="shared" si="2"/>
        <v/>
      </c>
      <c r="AZ42" s="44" t="str">
        <f>IF(I42="","",VLOOKUP(I42,'MNB árfolyam'!A:B,2,0))</f>
        <v/>
      </c>
      <c r="BA42" s="44" t="str">
        <f t="shared" si="3"/>
        <v/>
      </c>
      <c r="BB42" s="44" t="str">
        <f t="shared" si="4"/>
        <v/>
      </c>
      <c r="BC42" s="44" t="str">
        <f>IF(N42="","",VLOOKUP(N42,'MNB árfolyam'!A:B,2,0))</f>
        <v/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57"/>
      <c r="B43" s="458"/>
      <c r="C43" s="1"/>
      <c r="D43" s="1"/>
      <c r="E43" s="458"/>
      <c r="F43" s="459"/>
      <c r="G43" s="459"/>
      <c r="H43" s="1"/>
      <c r="I43" s="1"/>
      <c r="J43" s="458"/>
      <c r="K43" s="459"/>
      <c r="L43" s="459"/>
      <c r="M43" s="1"/>
      <c r="N43" s="1"/>
      <c r="O43" s="458"/>
      <c r="P43" s="459"/>
      <c r="Q43" s="522"/>
      <c r="R43" s="176"/>
      <c r="S43" s="176"/>
      <c r="T43" s="176"/>
      <c r="U43" s="176"/>
      <c r="V43" s="176"/>
      <c r="W43" s="176"/>
      <c r="AW43" s="44" t="str">
        <f>IF(D43="","",VLOOKUP(D43,'MNB árfolyam'!A:B,2,0))</f>
        <v/>
      </c>
      <c r="AX43" s="45" t="str">
        <f t="shared" si="1"/>
        <v/>
      </c>
      <c r="AY43" s="45" t="str">
        <f t="shared" si="2"/>
        <v/>
      </c>
      <c r="AZ43" s="44" t="str">
        <f>IF(I43="","",VLOOKUP(I43,'MNB árfolyam'!A:B,2,0))</f>
        <v/>
      </c>
      <c r="BA43" s="44" t="str">
        <f t="shared" si="3"/>
        <v/>
      </c>
      <c r="BB43" s="44" t="str">
        <f t="shared" si="4"/>
        <v/>
      </c>
      <c r="BC43" s="44" t="str">
        <f>IF(N43="","",VLOOKUP(N43,'MNB árfolyam'!A:B,2,0))</f>
        <v/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57"/>
      <c r="B44" s="458"/>
      <c r="C44" s="1"/>
      <c r="D44" s="1"/>
      <c r="E44" s="458"/>
      <c r="F44" s="459"/>
      <c r="G44" s="459"/>
      <c r="H44" s="1"/>
      <c r="I44" s="1"/>
      <c r="J44" s="458"/>
      <c r="K44" s="459"/>
      <c r="L44" s="459"/>
      <c r="M44" s="1"/>
      <c r="N44" s="1"/>
      <c r="O44" s="458"/>
      <c r="P44" s="459"/>
      <c r="Q44" s="522"/>
      <c r="R44" s="176"/>
      <c r="S44" s="176"/>
      <c r="T44" s="176"/>
      <c r="U44" s="176"/>
      <c r="V44" s="176"/>
      <c r="W44" s="176"/>
      <c r="AW44" s="44" t="str">
        <f>IF(D44="","",VLOOKUP(D44,'MNB árfolyam'!A:B,2,0))</f>
        <v/>
      </c>
      <c r="AX44" s="45" t="str">
        <f t="shared" si="1"/>
        <v/>
      </c>
      <c r="AY44" s="45" t="str">
        <f t="shared" si="2"/>
        <v/>
      </c>
      <c r="AZ44" s="44" t="str">
        <f>IF(I44="","",VLOOKUP(I44,'MNB árfolyam'!A:B,2,0))</f>
        <v/>
      </c>
      <c r="BA44" s="44" t="str">
        <f t="shared" si="3"/>
        <v/>
      </c>
      <c r="BB44" s="44" t="str">
        <f t="shared" si="4"/>
        <v/>
      </c>
      <c r="BC44" s="44" t="str">
        <f>IF(N44="","",VLOOKUP(N44,'MNB árfolyam'!A:B,2,0))</f>
        <v/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57"/>
      <c r="B45" s="458"/>
      <c r="C45" s="1"/>
      <c r="D45" s="1"/>
      <c r="E45" s="458"/>
      <c r="F45" s="459"/>
      <c r="G45" s="459"/>
      <c r="H45" s="1"/>
      <c r="I45" s="1"/>
      <c r="J45" s="458"/>
      <c r="K45" s="459"/>
      <c r="L45" s="459"/>
      <c r="M45" s="1"/>
      <c r="N45" s="1"/>
      <c r="O45" s="458"/>
      <c r="P45" s="459"/>
      <c r="Q45" s="522"/>
      <c r="R45" s="176"/>
      <c r="S45" s="176"/>
      <c r="T45" s="176"/>
      <c r="U45" s="176"/>
      <c r="V45" s="176"/>
      <c r="W45" s="176"/>
      <c r="AW45" s="44" t="str">
        <f>IF(D45="","",VLOOKUP(D45,'MNB árfolyam'!A:B,2,0))</f>
        <v/>
      </c>
      <c r="AX45" s="45" t="str">
        <f t="shared" si="1"/>
        <v/>
      </c>
      <c r="AY45" s="45" t="str">
        <f t="shared" si="2"/>
        <v/>
      </c>
      <c r="AZ45" s="44" t="str">
        <f>IF(I45="","",VLOOKUP(I45,'MNB árfolyam'!A:B,2,0))</f>
        <v/>
      </c>
      <c r="BA45" s="44" t="str">
        <f t="shared" si="3"/>
        <v/>
      </c>
      <c r="BB45" s="44" t="str">
        <f t="shared" si="4"/>
        <v/>
      </c>
      <c r="BC45" s="44" t="str">
        <f>IF(N45="","",VLOOKUP(N45,'MNB árfolyam'!A:B,2,0))</f>
        <v/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57"/>
      <c r="B46" s="458"/>
      <c r="C46" s="1"/>
      <c r="D46" s="1"/>
      <c r="E46" s="458"/>
      <c r="F46" s="459"/>
      <c r="G46" s="459"/>
      <c r="H46" s="1"/>
      <c r="I46" s="1"/>
      <c r="J46" s="458"/>
      <c r="K46" s="459"/>
      <c r="L46" s="459"/>
      <c r="M46" s="1"/>
      <c r="N46" s="1"/>
      <c r="O46" s="458"/>
      <c r="P46" s="459"/>
      <c r="Q46" s="522"/>
      <c r="R46" s="176"/>
      <c r="S46" s="176"/>
      <c r="T46" s="176"/>
      <c r="U46" s="176"/>
      <c r="V46" s="176"/>
      <c r="W46" s="176"/>
      <c r="AW46" s="44" t="str">
        <f>IF(D46="","",VLOOKUP(D46,'MNB árfolyam'!A:B,2,0))</f>
        <v/>
      </c>
      <c r="AX46" s="45" t="str">
        <f t="shared" si="1"/>
        <v/>
      </c>
      <c r="AY46" s="45" t="str">
        <f t="shared" si="2"/>
        <v/>
      </c>
      <c r="AZ46" s="44" t="str">
        <f>IF(I46="","",VLOOKUP(I46,'MNB árfolyam'!A:B,2,0))</f>
        <v/>
      </c>
      <c r="BA46" s="44" t="str">
        <f t="shared" si="3"/>
        <v/>
      </c>
      <c r="BB46" s="44" t="str">
        <f t="shared" si="4"/>
        <v/>
      </c>
      <c r="BC46" s="44" t="str">
        <f>IF(N46="","",VLOOKUP(N46,'MNB árfolyam'!A:B,2,0))</f>
        <v/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57"/>
      <c r="B47" s="458"/>
      <c r="C47" s="1"/>
      <c r="D47" s="1"/>
      <c r="E47" s="458"/>
      <c r="F47" s="459"/>
      <c r="G47" s="459"/>
      <c r="H47" s="1"/>
      <c r="I47" s="1"/>
      <c r="J47" s="458"/>
      <c r="K47" s="459"/>
      <c r="L47" s="459"/>
      <c r="M47" s="1"/>
      <c r="N47" s="1"/>
      <c r="O47" s="458"/>
      <c r="P47" s="459"/>
      <c r="Q47" s="522"/>
      <c r="R47" s="176"/>
      <c r="S47" s="176"/>
      <c r="T47" s="176"/>
      <c r="U47" s="176"/>
      <c r="V47" s="176"/>
      <c r="W47" s="176"/>
      <c r="AW47" s="44" t="str">
        <f>IF(D47="","",VLOOKUP(D47,'MNB árfolyam'!A:B,2,0))</f>
        <v/>
      </c>
      <c r="AX47" s="45" t="str">
        <f t="shared" si="1"/>
        <v/>
      </c>
      <c r="AY47" s="45" t="str">
        <f t="shared" si="2"/>
        <v/>
      </c>
      <c r="AZ47" s="44" t="str">
        <f>IF(I47="","",VLOOKUP(I47,'MNB árfolyam'!A:B,2,0))</f>
        <v/>
      </c>
      <c r="BA47" s="44" t="str">
        <f t="shared" si="3"/>
        <v/>
      </c>
      <c r="BB47" s="44" t="str">
        <f t="shared" si="4"/>
        <v/>
      </c>
      <c r="BC47" s="44" t="str">
        <f>IF(N47="","",VLOOKUP(N47,'MNB árfolyam'!A:B,2,0))</f>
        <v/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57"/>
      <c r="B48" s="458"/>
      <c r="C48" s="1"/>
      <c r="D48" s="1"/>
      <c r="E48" s="458"/>
      <c r="F48" s="459"/>
      <c r="G48" s="459"/>
      <c r="H48" s="1"/>
      <c r="I48" s="1"/>
      <c r="J48" s="458"/>
      <c r="K48" s="459"/>
      <c r="L48" s="459"/>
      <c r="M48" s="1"/>
      <c r="N48" s="1"/>
      <c r="O48" s="458"/>
      <c r="P48" s="459"/>
      <c r="Q48" s="522"/>
      <c r="R48" s="176"/>
      <c r="S48" s="176"/>
      <c r="T48" s="176"/>
      <c r="U48" s="176"/>
      <c r="V48" s="176"/>
      <c r="W48" s="176"/>
      <c r="AW48" s="44" t="str">
        <f>IF(D48="","",VLOOKUP(D48,'MNB árfolyam'!A:B,2,0))</f>
        <v/>
      </c>
      <c r="AX48" s="45" t="str">
        <f t="shared" si="1"/>
        <v/>
      </c>
      <c r="AY48" s="45" t="str">
        <f t="shared" si="2"/>
        <v/>
      </c>
      <c r="AZ48" s="44" t="str">
        <f>IF(I48="","",VLOOKUP(I48,'MNB árfolyam'!A:B,2,0))</f>
        <v/>
      </c>
      <c r="BA48" s="44" t="str">
        <f t="shared" si="3"/>
        <v/>
      </c>
      <c r="BB48" s="44" t="str">
        <f t="shared" si="4"/>
        <v/>
      </c>
      <c r="BC48" s="44" t="str">
        <f>IF(N48="","",VLOOKUP(N48,'MNB árfolyam'!A:B,2,0))</f>
        <v/>
      </c>
      <c r="BD48" s="44" t="str">
        <f t="shared" si="5"/>
        <v/>
      </c>
      <c r="BE48" s="44" t="str">
        <f t="shared" si="6"/>
        <v/>
      </c>
    </row>
    <row r="49" spans="1:69" s="37" customFormat="1" x14ac:dyDescent="0.25">
      <c r="A49" s="457"/>
      <c r="B49" s="458"/>
      <c r="C49" s="1"/>
      <c r="D49" s="1"/>
      <c r="E49" s="458"/>
      <c r="F49" s="459"/>
      <c r="G49" s="459"/>
      <c r="H49" s="1"/>
      <c r="I49" s="1"/>
      <c r="J49" s="458"/>
      <c r="K49" s="459"/>
      <c r="L49" s="459"/>
      <c r="M49" s="1"/>
      <c r="N49" s="1"/>
      <c r="O49" s="458"/>
      <c r="P49" s="459"/>
      <c r="Q49" s="522"/>
      <c r="R49" s="176"/>
      <c r="S49" s="176"/>
      <c r="T49" s="176"/>
      <c r="U49" s="176"/>
      <c r="V49" s="176"/>
      <c r="W49" s="176"/>
      <c r="AW49" s="44" t="str">
        <f>IF(D49="","",VLOOKUP(D49,'MNB árfolyam'!A:B,2,0))</f>
        <v/>
      </c>
      <c r="AX49" s="45" t="str">
        <f t="shared" si="1"/>
        <v/>
      </c>
      <c r="AY49" s="45" t="str">
        <f t="shared" si="2"/>
        <v/>
      </c>
      <c r="AZ49" s="44" t="str">
        <f>IF(I49="","",VLOOKUP(I49,'MNB árfolyam'!A:B,2,0))</f>
        <v/>
      </c>
      <c r="BA49" s="44" t="str">
        <f t="shared" si="3"/>
        <v/>
      </c>
      <c r="BB49" s="44" t="str">
        <f t="shared" si="4"/>
        <v/>
      </c>
      <c r="BC49" s="44" t="str">
        <f>IF(N49="","",VLOOKUP(N49,'MNB árfolyam'!A:B,2,0))</f>
        <v/>
      </c>
      <c r="BD49" s="44" t="str">
        <f t="shared" si="5"/>
        <v/>
      </c>
      <c r="BE49" s="44" t="str">
        <f t="shared" si="6"/>
        <v/>
      </c>
    </row>
    <row r="50" spans="1:69" s="37" customFormat="1" ht="15.75" thickBot="1" x14ac:dyDescent="0.3">
      <c r="A50" s="460"/>
      <c r="B50" s="461"/>
      <c r="C50" s="7"/>
      <c r="D50" s="7"/>
      <c r="E50" s="461"/>
      <c r="F50" s="462"/>
      <c r="G50" s="462"/>
      <c r="H50" s="7"/>
      <c r="I50" s="7"/>
      <c r="J50" s="461"/>
      <c r="K50" s="462"/>
      <c r="L50" s="462"/>
      <c r="M50" s="7"/>
      <c r="N50" s="7"/>
      <c r="O50" s="461"/>
      <c r="P50" s="462"/>
      <c r="Q50" s="523"/>
      <c r="R50" s="176"/>
      <c r="S50" s="176"/>
      <c r="T50" s="176"/>
      <c r="U50" s="176"/>
      <c r="V50" s="176"/>
      <c r="W50" s="176"/>
      <c r="AW50" s="44" t="str">
        <f>IF(D50="","",VLOOKUP(D50,'MNB árfolyam'!A:B,2,0))</f>
        <v/>
      </c>
      <c r="AX50" s="45" t="str">
        <f t="shared" si="1"/>
        <v/>
      </c>
      <c r="AY50" s="45" t="str">
        <f t="shared" si="2"/>
        <v/>
      </c>
      <c r="AZ50" s="44" t="str">
        <f>IF(I50="","",VLOOKUP(I50,'MNB árfolyam'!A:B,2,0))</f>
        <v/>
      </c>
      <c r="BA50" s="44" t="str">
        <f t="shared" si="3"/>
        <v/>
      </c>
      <c r="BB50" s="44" t="str">
        <f t="shared" si="4"/>
        <v/>
      </c>
      <c r="BC50" s="44" t="str">
        <f>IF(N50="","",VLOOKUP(N50,'MNB árfolyam'!A:B,2,0))</f>
        <v/>
      </c>
      <c r="BD50" s="44" t="str">
        <f t="shared" si="5"/>
        <v/>
      </c>
      <c r="BE50" s="44" t="str">
        <f t="shared" si="6"/>
        <v/>
      </c>
    </row>
    <row r="51" spans="1:69" x14ac:dyDescent="0.25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</row>
    <row r="52" spans="1:69" ht="21.75" customHeight="1" thickBot="1" x14ac:dyDescent="0.3">
      <c r="A52" s="686" t="str">
        <f>CONCATENATE(B8," ","PARTNER VÁLLALKOZÁSAI:")</f>
        <v xml:space="preserve"> PARTNER VÁLLALKOZÁSAI:</v>
      </c>
      <c r="B52" s="686"/>
      <c r="C52" s="686"/>
      <c r="D52" s="686"/>
      <c r="E52" s="686"/>
      <c r="F52" s="686"/>
      <c r="G52" s="686"/>
      <c r="H52" s="686"/>
      <c r="I52" s="686"/>
      <c r="J52" s="686"/>
      <c r="K52" s="686"/>
      <c r="L52" s="686"/>
      <c r="M52" s="686"/>
      <c r="N52" s="686"/>
      <c r="O52" s="686"/>
      <c r="P52" s="686"/>
      <c r="Q52" s="686"/>
      <c r="R52" s="686"/>
      <c r="S52" s="686"/>
      <c r="T52" s="686"/>
      <c r="U52" s="686"/>
      <c r="V52" s="686"/>
      <c r="W52" s="68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</row>
    <row r="53" spans="1:69" ht="320.10000000000002" customHeight="1" thickBot="1" x14ac:dyDescent="0.3">
      <c r="A53" s="699" t="s">
        <v>256</v>
      </c>
      <c r="B53" s="700"/>
      <c r="C53" s="700"/>
      <c r="D53" s="700"/>
      <c r="E53" s="700"/>
      <c r="F53" s="700"/>
      <c r="G53" s="700"/>
      <c r="H53" s="701"/>
      <c r="I53" s="180"/>
      <c r="J53" s="180"/>
      <c r="K53" s="180"/>
      <c r="L53" s="180"/>
      <c r="M53" s="18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</row>
    <row r="54" spans="1:69" ht="19.5" customHeight="1" thickBot="1" x14ac:dyDescent="0.3">
      <c r="A54" s="681" t="str">
        <f>IF(PÁLYÁZÓ!D16&lt;&gt;"","A pályázó vállalkozás három üzleti évre adta meg az adatokat, ezért ezen vállalkozások esetében is három évre kérünk adatot, ha a vállalkozások működtek ebben az időtartamban.",IF(PÁLYÁZÓ!D15&lt;&gt;"","A pályázó vállalkozás két üzleti évre adta meg az adatokat, ezért ezen vállalkozások esetén is két évre kérünk adatot, ha a vállalkozások működtek ebben az időtartamban.",IF(PÁLYÁZÓ!D14&lt;&gt;"","A pályázó vállalkozás egy üzleti évre adta meg az adatokat, ezért ezen vállalkozások esetén is egy évre kérünk adatot, ha a vállalkozások működtek ebben az időtartamban.","")))</f>
        <v/>
      </c>
      <c r="B54" s="682"/>
      <c r="C54" s="682"/>
      <c r="D54" s="682"/>
      <c r="E54" s="682"/>
      <c r="F54" s="683"/>
      <c r="G54" s="40">
        <f>SUM(G56:G80)</f>
        <v>0</v>
      </c>
      <c r="H54" s="180"/>
      <c r="I54" s="180"/>
      <c r="J54" s="180"/>
      <c r="K54" s="180"/>
      <c r="L54" s="180"/>
      <c r="M54" s="180"/>
      <c r="N54" s="177">
        <f>SUM(N56:N80)</f>
        <v>0</v>
      </c>
      <c r="O54" s="110"/>
      <c r="P54" s="110"/>
      <c r="Q54" s="110"/>
      <c r="R54" s="110"/>
      <c r="S54" s="110"/>
      <c r="T54" s="110"/>
      <c r="U54" s="177">
        <f>SUM(U56:U80)</f>
        <v>0</v>
      </c>
      <c r="V54" s="110"/>
      <c r="W54" s="110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BI54" s="47">
        <f>SUM(BI56:BI80)</f>
        <v>0</v>
      </c>
      <c r="BJ54" s="47">
        <f t="shared" ref="BJ54:BQ54" si="7">SUM(BJ56:BJ80)</f>
        <v>0</v>
      </c>
      <c r="BK54" s="47">
        <f t="shared" si="7"/>
        <v>0</v>
      </c>
      <c r="BL54" s="47">
        <f t="shared" si="7"/>
        <v>0</v>
      </c>
      <c r="BM54" s="47">
        <f t="shared" si="7"/>
        <v>0</v>
      </c>
      <c r="BN54" s="47">
        <f t="shared" si="7"/>
        <v>0</v>
      </c>
      <c r="BO54" s="47">
        <f t="shared" si="7"/>
        <v>0</v>
      </c>
      <c r="BP54" s="47">
        <f t="shared" si="7"/>
        <v>0</v>
      </c>
      <c r="BQ54" s="47">
        <f t="shared" si="7"/>
        <v>0</v>
      </c>
    </row>
    <row r="55" spans="1:69" s="48" customFormat="1" ht="31.5" customHeight="1" thickBot="1" x14ac:dyDescent="0.3">
      <c r="A55" s="508" t="str">
        <f>CONCATENATE(B8," ","Partnervállalkozásának megnevezése")</f>
        <v xml:space="preserve"> Partnervállalkozásának megnevezése</v>
      </c>
      <c r="B55" s="514" t="s">
        <v>138</v>
      </c>
      <c r="C55" s="514" t="s">
        <v>130</v>
      </c>
      <c r="D55" s="514" t="s">
        <v>129</v>
      </c>
      <c r="E55" s="514" t="s">
        <v>115</v>
      </c>
      <c r="F55" s="514" t="s">
        <v>114</v>
      </c>
      <c r="G55" s="514" t="s">
        <v>116</v>
      </c>
      <c r="H55" s="514" t="s">
        <v>128</v>
      </c>
      <c r="I55" s="514" t="s">
        <v>117</v>
      </c>
      <c r="J55" s="514" t="s">
        <v>131</v>
      </c>
      <c r="K55" s="514" t="s">
        <v>132</v>
      </c>
      <c r="L55" s="514" t="s">
        <v>118</v>
      </c>
      <c r="M55" s="514" t="s">
        <v>119</v>
      </c>
      <c r="N55" s="514" t="s">
        <v>120</v>
      </c>
      <c r="O55" s="514" t="s">
        <v>126</v>
      </c>
      <c r="P55" s="514" t="s">
        <v>121</v>
      </c>
      <c r="Q55" s="514" t="s">
        <v>133</v>
      </c>
      <c r="R55" s="514" t="s">
        <v>134</v>
      </c>
      <c r="S55" s="514" t="s">
        <v>122</v>
      </c>
      <c r="T55" s="514" t="s">
        <v>123</v>
      </c>
      <c r="U55" s="514" t="s">
        <v>124</v>
      </c>
      <c r="V55" s="514" t="s">
        <v>125</v>
      </c>
      <c r="W55" s="515" t="s">
        <v>127</v>
      </c>
      <c r="AW55" s="43" t="s">
        <v>43</v>
      </c>
      <c r="AX55" s="43" t="s">
        <v>34</v>
      </c>
      <c r="AY55" s="43" t="s">
        <v>35</v>
      </c>
      <c r="AZ55" s="43" t="s">
        <v>36</v>
      </c>
      <c r="BA55" s="43" t="s">
        <v>44</v>
      </c>
      <c r="BB55" s="43" t="s">
        <v>37</v>
      </c>
      <c r="BC55" s="43" t="s">
        <v>38</v>
      </c>
      <c r="BD55" s="43" t="s">
        <v>39</v>
      </c>
      <c r="BE55" s="43" t="s">
        <v>45</v>
      </c>
      <c r="BF55" s="43" t="s">
        <v>40</v>
      </c>
      <c r="BG55" s="43" t="s">
        <v>41</v>
      </c>
      <c r="BH55" s="43" t="s">
        <v>42</v>
      </c>
      <c r="BI55" s="49" t="s">
        <v>50</v>
      </c>
      <c r="BJ55" s="49" t="s">
        <v>48</v>
      </c>
      <c r="BK55" s="49" t="s">
        <v>49</v>
      </c>
      <c r="BL55" s="49" t="s">
        <v>51</v>
      </c>
      <c r="BM55" s="49" t="s">
        <v>52</v>
      </c>
      <c r="BN55" s="49" t="s">
        <v>53</v>
      </c>
      <c r="BO55" s="49" t="s">
        <v>54</v>
      </c>
      <c r="BP55" s="49" t="s">
        <v>55</v>
      </c>
      <c r="BQ55" s="49" t="s">
        <v>56</v>
      </c>
    </row>
    <row r="56" spans="1:69" x14ac:dyDescent="0.25">
      <c r="A56" s="490"/>
      <c r="B56" s="493"/>
      <c r="C56" s="492"/>
      <c r="D56" s="492"/>
      <c r="E56" s="411"/>
      <c r="F56" s="411"/>
      <c r="G56" s="493"/>
      <c r="H56" s="494"/>
      <c r="I56" s="494"/>
      <c r="J56" s="492"/>
      <c r="K56" s="492"/>
      <c r="L56" s="411"/>
      <c r="M56" s="411"/>
      <c r="N56" s="493"/>
      <c r="O56" s="494"/>
      <c r="P56" s="494"/>
      <c r="Q56" s="492"/>
      <c r="R56" s="492"/>
      <c r="S56" s="411"/>
      <c r="T56" s="411"/>
      <c r="U56" s="493"/>
      <c r="V56" s="494"/>
      <c r="W56" s="495"/>
      <c r="AW56" s="50" t="str">
        <f>IF(OR(C56="",D56=""),"",MAX(C56,D56))</f>
        <v/>
      </c>
      <c r="AX56" s="51" t="str">
        <f>IF(F56="","",VLOOKUP(F56,'MNB árfolyam'!A:B,2,0))</f>
        <v/>
      </c>
      <c r="AY56" s="52" t="str">
        <f>IF(OR(AX56=0,AX56=""),"",ROUND(H56/AX56,0))</f>
        <v/>
      </c>
      <c r="AZ56" s="53" t="str">
        <f>IF(OR(AX56=0,AX56=""),"",ROUND(I56/AX56,0))</f>
        <v/>
      </c>
      <c r="BA56" s="54" t="str">
        <f>IF(OR(J56="",K56=""),"",MAX(J56,K56))</f>
        <v/>
      </c>
      <c r="BB56" s="51" t="str">
        <f>IF(M56="","",VLOOKUP(M56,'MNB árfolyam'!A:B,2,0))</f>
        <v/>
      </c>
      <c r="BC56" s="51" t="str">
        <f>IF(OR(BB56=0,BB56=""),"",ROUND(O56/BB56,0))</f>
        <v/>
      </c>
      <c r="BD56" s="55" t="str">
        <f>IF(OR(BB56=0,BB56=""),"",ROUND(P56/BB56,0))</f>
        <v/>
      </c>
      <c r="BE56" s="54" t="str">
        <f>IF(OR(Q56="",R56=""),"",MAX(Q56,R56))</f>
        <v/>
      </c>
      <c r="BF56" s="55" t="str">
        <f>IF(T56="","",VLOOKUP(T56,'MNB árfolyam'!A:B,2,0))</f>
        <v/>
      </c>
      <c r="BG56" s="55" t="str">
        <f>IF(OR(BF56=0,BF56=""),"",ROUND(V56/BF56,0))</f>
        <v/>
      </c>
      <c r="BH56" s="55" t="str">
        <f>IF(OR(BF56=0,BF56=""),"",ROUND(W56/BF56,0))</f>
        <v/>
      </c>
      <c r="BI56" s="55" t="str">
        <f>IF(OR(AW56="",G56=""),"",AW56*G56)</f>
        <v/>
      </c>
      <c r="BJ56" s="51" t="str">
        <f>IF(OR(AW56="",AY56=""),"",AW56*AY56)</f>
        <v/>
      </c>
      <c r="BK56" s="51" t="str">
        <f>IF(OR(AW56="",AZ56=""),"",AW56*AZ56)</f>
        <v/>
      </c>
      <c r="BL56" s="51" t="str">
        <f>IF(OR(BA56="",N56=""),"",BA56*N56)</f>
        <v/>
      </c>
      <c r="BM56" s="51" t="str">
        <f>IF(OR(BA56="",BC56=""),"",BA56*BC56)</f>
        <v/>
      </c>
      <c r="BN56" s="51" t="str">
        <f>IF(OR(BA56="",BD56=""),"",BA56*BD56)</f>
        <v/>
      </c>
      <c r="BO56" s="51" t="str">
        <f>IF(OR(BE56="",U56=""),"",BE56*U56)</f>
        <v/>
      </c>
      <c r="BP56" s="51" t="str">
        <f>IF(OR(BE56="",BG56=""),"",BE56*BG56)</f>
        <v/>
      </c>
      <c r="BQ56" s="51" t="str">
        <f>IF(OR(BE56="",BH56=""),"",BE56*BH56)</f>
        <v/>
      </c>
    </row>
    <row r="57" spans="1:69" x14ac:dyDescent="0.25">
      <c r="A57" s="446"/>
      <c r="B57" s="447"/>
      <c r="C57" s="448"/>
      <c r="D57" s="448"/>
      <c r="E57" s="1"/>
      <c r="F57" s="1"/>
      <c r="G57" s="447"/>
      <c r="H57" s="449"/>
      <c r="I57" s="449"/>
      <c r="J57" s="448"/>
      <c r="K57" s="448"/>
      <c r="L57" s="1"/>
      <c r="M57" s="1"/>
      <c r="N57" s="447"/>
      <c r="O57" s="449"/>
      <c r="P57" s="449"/>
      <c r="Q57" s="448"/>
      <c r="R57" s="448"/>
      <c r="S57" s="1"/>
      <c r="T57" s="1"/>
      <c r="U57" s="447"/>
      <c r="V57" s="449"/>
      <c r="W57" s="516"/>
      <c r="AW57" s="50" t="str">
        <f t="shared" ref="AW57:AW80" si="8">IF(OR(C57="",D57=""),"",MAX(C57,D57))</f>
        <v/>
      </c>
      <c r="AX57" s="51" t="str">
        <f>IF(F57="","",VLOOKUP(F57,'MNB árfolyam'!A:B,2,0))</f>
        <v/>
      </c>
      <c r="AY57" s="52" t="str">
        <f t="shared" ref="AY57:AY80" si="9">IF(OR(AX57=0,AX57=""),"",ROUND(H57/AX57,0))</f>
        <v/>
      </c>
      <c r="AZ57" s="53" t="str">
        <f t="shared" ref="AZ57:AZ80" si="10">IF(OR(AX57=0,AX57=""),"",ROUND(I57/AX57,0))</f>
        <v/>
      </c>
      <c r="BA57" s="54" t="str">
        <f t="shared" ref="BA57:BA80" si="11">IF(OR(J57="",K57=""),"",MAX(J57,K57))</f>
        <v/>
      </c>
      <c r="BB57" s="51" t="str">
        <f>IF(M57="","",VLOOKUP(M57,'MNB árfolyam'!A:B,2,0))</f>
        <v/>
      </c>
      <c r="BC57" s="51" t="str">
        <f t="shared" ref="BC57:BC80" si="12">IF(OR(BB57=0,BB57=""),"",ROUND(O57/BB57,0))</f>
        <v/>
      </c>
      <c r="BD57" s="55" t="str">
        <f t="shared" ref="BD57:BD80" si="13">IF(OR(BB57=0,BB57=""),"",ROUND(P57/BB57,0))</f>
        <v/>
      </c>
      <c r="BE57" s="54" t="str">
        <f t="shared" ref="BE57:BE80" si="14">IF(OR(Q57="",R57=""),"",MAX(Q57,R57))</f>
        <v/>
      </c>
      <c r="BF57" s="55" t="str">
        <f>IF(T57="","",VLOOKUP(T57,'MNB árfolyam'!A:B,2,0))</f>
        <v/>
      </c>
      <c r="BG57" s="55" t="str">
        <f t="shared" ref="BG57:BG80" si="15">IF(OR(BF57=0,BF57=""),"",ROUND(V57/BF57,0))</f>
        <v/>
      </c>
      <c r="BH57" s="55" t="str">
        <f t="shared" ref="BH57:BH80" si="16">IF(OR(BF57=0,BF57=""),"",ROUND(W57/BF57,0))</f>
        <v/>
      </c>
      <c r="BI57" s="55" t="str">
        <f t="shared" ref="BI57:BI80" si="17">IF(OR(AW57="",G57=""),"",AW57*G57)</f>
        <v/>
      </c>
      <c r="BJ57" s="51" t="str">
        <f t="shared" ref="BJ57:BJ80" si="18">IF(OR(AW57="",AY57=""),"",AW57*AY57)</f>
        <v/>
      </c>
      <c r="BK57" s="51" t="str">
        <f t="shared" ref="BK57:BK80" si="19">IF(OR(AW57="",AZ57=""),"",AW57*AZ57)</f>
        <v/>
      </c>
      <c r="BL57" s="51" t="str">
        <f t="shared" ref="BL57:BL80" si="20">IF(OR(BA57="",N57=""),"",BA57*N57)</f>
        <v/>
      </c>
      <c r="BM57" s="51" t="str">
        <f t="shared" ref="BM57:BM80" si="21">IF(OR(BA57="",BC57=""),"",BA57*BC57)</f>
        <v/>
      </c>
      <c r="BN57" s="51" t="str">
        <f t="shared" ref="BN57:BN80" si="22">IF(OR(BA57="",BD57=""),"",BA57*BD57)</f>
        <v/>
      </c>
      <c r="BO57" s="51" t="str">
        <f t="shared" ref="BO57:BO80" si="23">IF(OR(BE57="",U57=""),"",BE57*U57)</f>
        <v/>
      </c>
      <c r="BP57" s="51" t="str">
        <f t="shared" ref="BP57:BP80" si="24">IF(OR(BE57="",BG57=""),"",BE57*BG57)</f>
        <v/>
      </c>
      <c r="BQ57" s="51" t="str">
        <f t="shared" ref="BQ57:BQ80" si="25">IF(OR(BE57="",BH57=""),"",BE57*BH57)</f>
        <v/>
      </c>
    </row>
    <row r="58" spans="1:69" x14ac:dyDescent="0.25">
      <c r="A58" s="446"/>
      <c r="B58" s="447"/>
      <c r="C58" s="448"/>
      <c r="D58" s="448"/>
      <c r="E58" s="1"/>
      <c r="F58" s="1"/>
      <c r="G58" s="447"/>
      <c r="H58" s="449"/>
      <c r="I58" s="449"/>
      <c r="J58" s="448"/>
      <c r="K58" s="448"/>
      <c r="L58" s="1"/>
      <c r="M58" s="1"/>
      <c r="N58" s="447"/>
      <c r="O58" s="449"/>
      <c r="P58" s="449"/>
      <c r="Q58" s="448"/>
      <c r="R58" s="448"/>
      <c r="S58" s="1"/>
      <c r="T58" s="1"/>
      <c r="U58" s="447"/>
      <c r="V58" s="449"/>
      <c r="W58" s="516"/>
      <c r="AW58" s="50" t="str">
        <f t="shared" si="8"/>
        <v/>
      </c>
      <c r="AX58" s="51" t="str">
        <f>IF(F58="","",VLOOKUP(F58,'MNB árfolyam'!A:B,2,0))</f>
        <v/>
      </c>
      <c r="AY58" s="52" t="str">
        <f t="shared" si="9"/>
        <v/>
      </c>
      <c r="AZ58" s="53" t="str">
        <f t="shared" si="10"/>
        <v/>
      </c>
      <c r="BA58" s="54" t="str">
        <f t="shared" si="11"/>
        <v/>
      </c>
      <c r="BB58" s="51" t="str">
        <f>IF(M58="","",VLOOKUP(M58,'MNB árfolyam'!A:B,2,0))</f>
        <v/>
      </c>
      <c r="BC58" s="51" t="str">
        <f t="shared" si="12"/>
        <v/>
      </c>
      <c r="BD58" s="55" t="str">
        <f t="shared" si="13"/>
        <v/>
      </c>
      <c r="BE58" s="54" t="str">
        <f t="shared" si="14"/>
        <v/>
      </c>
      <c r="BF58" s="55" t="str">
        <f>IF(T58="","",VLOOKUP(T58,'MNB árfolyam'!A:B,2,0))</f>
        <v/>
      </c>
      <c r="BG58" s="55" t="str">
        <f t="shared" si="15"/>
        <v/>
      </c>
      <c r="BH58" s="55" t="str">
        <f t="shared" si="16"/>
        <v/>
      </c>
      <c r="BI58" s="55" t="str">
        <f t="shared" si="17"/>
        <v/>
      </c>
      <c r="BJ58" s="51" t="str">
        <f t="shared" si="18"/>
        <v/>
      </c>
      <c r="BK58" s="51" t="str">
        <f t="shared" si="19"/>
        <v/>
      </c>
      <c r="BL58" s="51" t="str">
        <f t="shared" si="20"/>
        <v/>
      </c>
      <c r="BM58" s="51" t="str">
        <f t="shared" si="21"/>
        <v/>
      </c>
      <c r="BN58" s="51" t="str">
        <f t="shared" si="22"/>
        <v/>
      </c>
      <c r="BO58" s="51" t="str">
        <f t="shared" si="23"/>
        <v/>
      </c>
      <c r="BP58" s="51" t="str">
        <f t="shared" si="24"/>
        <v/>
      </c>
      <c r="BQ58" s="51" t="str">
        <f t="shared" si="25"/>
        <v/>
      </c>
    </row>
    <row r="59" spans="1:69" x14ac:dyDescent="0.25">
      <c r="A59" s="446"/>
      <c r="B59" s="447"/>
      <c r="C59" s="448"/>
      <c r="D59" s="448"/>
      <c r="E59" s="1"/>
      <c r="F59" s="1"/>
      <c r="G59" s="447"/>
      <c r="H59" s="449"/>
      <c r="I59" s="449"/>
      <c r="J59" s="448"/>
      <c r="K59" s="448"/>
      <c r="L59" s="1"/>
      <c r="M59" s="1"/>
      <c r="N59" s="447"/>
      <c r="O59" s="449"/>
      <c r="P59" s="449"/>
      <c r="Q59" s="448"/>
      <c r="R59" s="448"/>
      <c r="S59" s="1"/>
      <c r="T59" s="1"/>
      <c r="U59" s="447"/>
      <c r="V59" s="449"/>
      <c r="W59" s="516"/>
      <c r="AW59" s="50" t="str">
        <f t="shared" si="8"/>
        <v/>
      </c>
      <c r="AX59" s="51" t="str">
        <f>IF(F59="","",VLOOKUP(F59,'MNB árfolyam'!A:B,2,0))</f>
        <v/>
      </c>
      <c r="AY59" s="52" t="str">
        <f t="shared" si="9"/>
        <v/>
      </c>
      <c r="AZ59" s="53" t="str">
        <f t="shared" si="10"/>
        <v/>
      </c>
      <c r="BA59" s="54" t="str">
        <f t="shared" si="11"/>
        <v/>
      </c>
      <c r="BB59" s="51" t="str">
        <f>IF(M59="","",VLOOKUP(M59,'MNB árfolyam'!A:B,2,0))</f>
        <v/>
      </c>
      <c r="BC59" s="51" t="str">
        <f t="shared" si="12"/>
        <v/>
      </c>
      <c r="BD59" s="55" t="str">
        <f t="shared" si="13"/>
        <v/>
      </c>
      <c r="BE59" s="54" t="str">
        <f t="shared" si="14"/>
        <v/>
      </c>
      <c r="BF59" s="55" t="str">
        <f>IF(T59="","",VLOOKUP(T59,'MNB árfolyam'!A:B,2,0))</f>
        <v/>
      </c>
      <c r="BG59" s="55" t="str">
        <f t="shared" si="15"/>
        <v/>
      </c>
      <c r="BH59" s="55" t="str">
        <f t="shared" si="16"/>
        <v/>
      </c>
      <c r="BI59" s="55" t="str">
        <f t="shared" si="17"/>
        <v/>
      </c>
      <c r="BJ59" s="51" t="str">
        <f t="shared" si="18"/>
        <v/>
      </c>
      <c r="BK59" s="51" t="str">
        <f t="shared" si="19"/>
        <v/>
      </c>
      <c r="BL59" s="51" t="str">
        <f t="shared" si="20"/>
        <v/>
      </c>
      <c r="BM59" s="51" t="str">
        <f t="shared" si="21"/>
        <v/>
      </c>
      <c r="BN59" s="51" t="str">
        <f t="shared" si="22"/>
        <v/>
      </c>
      <c r="BO59" s="51" t="str">
        <f t="shared" si="23"/>
        <v/>
      </c>
      <c r="BP59" s="51" t="str">
        <f t="shared" si="24"/>
        <v/>
      </c>
      <c r="BQ59" s="51" t="str">
        <f t="shared" si="25"/>
        <v/>
      </c>
    </row>
    <row r="60" spans="1:69" x14ac:dyDescent="0.25">
      <c r="A60" s="446"/>
      <c r="B60" s="447"/>
      <c r="C60" s="448"/>
      <c r="D60" s="448"/>
      <c r="E60" s="1"/>
      <c r="F60" s="1"/>
      <c r="G60" s="447"/>
      <c r="H60" s="449"/>
      <c r="I60" s="449"/>
      <c r="J60" s="448"/>
      <c r="K60" s="448"/>
      <c r="L60" s="1"/>
      <c r="M60" s="1"/>
      <c r="N60" s="447"/>
      <c r="O60" s="449"/>
      <c r="P60" s="449"/>
      <c r="Q60" s="448"/>
      <c r="R60" s="448"/>
      <c r="S60" s="1"/>
      <c r="T60" s="1"/>
      <c r="U60" s="447"/>
      <c r="V60" s="449"/>
      <c r="W60" s="516"/>
      <c r="AW60" s="50" t="str">
        <f t="shared" si="8"/>
        <v/>
      </c>
      <c r="AX60" s="51" t="str">
        <f>IF(F60="","",VLOOKUP(F60,'MNB árfolyam'!A:B,2,0))</f>
        <v/>
      </c>
      <c r="AY60" s="52" t="str">
        <f t="shared" si="9"/>
        <v/>
      </c>
      <c r="AZ60" s="53" t="str">
        <f t="shared" si="10"/>
        <v/>
      </c>
      <c r="BA60" s="54" t="str">
        <f t="shared" si="11"/>
        <v/>
      </c>
      <c r="BB60" s="51" t="str">
        <f>IF(M60="","",VLOOKUP(M60,'MNB árfolyam'!A:B,2,0))</f>
        <v/>
      </c>
      <c r="BC60" s="51" t="str">
        <f t="shared" si="12"/>
        <v/>
      </c>
      <c r="BD60" s="55" t="str">
        <f t="shared" si="13"/>
        <v/>
      </c>
      <c r="BE60" s="54" t="str">
        <f t="shared" si="14"/>
        <v/>
      </c>
      <c r="BF60" s="55" t="str">
        <f>IF(T60="","",VLOOKUP(T60,'MNB árfolyam'!A:B,2,0))</f>
        <v/>
      </c>
      <c r="BG60" s="55" t="str">
        <f t="shared" si="15"/>
        <v/>
      </c>
      <c r="BH60" s="55" t="str">
        <f t="shared" si="16"/>
        <v/>
      </c>
      <c r="BI60" s="55" t="str">
        <f t="shared" si="17"/>
        <v/>
      </c>
      <c r="BJ60" s="51" t="str">
        <f t="shared" si="18"/>
        <v/>
      </c>
      <c r="BK60" s="51" t="str">
        <f t="shared" si="19"/>
        <v/>
      </c>
      <c r="BL60" s="51" t="str">
        <f t="shared" si="20"/>
        <v/>
      </c>
      <c r="BM60" s="51" t="str">
        <f t="shared" si="21"/>
        <v/>
      </c>
      <c r="BN60" s="51" t="str">
        <f t="shared" si="22"/>
        <v/>
      </c>
      <c r="BO60" s="51" t="str">
        <f t="shared" si="23"/>
        <v/>
      </c>
      <c r="BP60" s="51" t="str">
        <f t="shared" si="24"/>
        <v/>
      </c>
      <c r="BQ60" s="51" t="str">
        <f t="shared" si="25"/>
        <v/>
      </c>
    </row>
    <row r="61" spans="1:69" x14ac:dyDescent="0.25">
      <c r="A61" s="446"/>
      <c r="B61" s="447"/>
      <c r="C61" s="448"/>
      <c r="D61" s="448"/>
      <c r="E61" s="1"/>
      <c r="F61" s="1"/>
      <c r="G61" s="447"/>
      <c r="H61" s="449"/>
      <c r="I61" s="449"/>
      <c r="J61" s="448"/>
      <c r="K61" s="448"/>
      <c r="L61" s="1"/>
      <c r="M61" s="1"/>
      <c r="N61" s="447"/>
      <c r="O61" s="449"/>
      <c r="P61" s="449"/>
      <c r="Q61" s="448"/>
      <c r="R61" s="448"/>
      <c r="S61" s="1"/>
      <c r="T61" s="1"/>
      <c r="U61" s="447"/>
      <c r="V61" s="449"/>
      <c r="W61" s="516"/>
      <c r="AW61" s="50" t="str">
        <f t="shared" si="8"/>
        <v/>
      </c>
      <c r="AX61" s="51" t="str">
        <f>IF(F61="","",VLOOKUP(F61,'MNB árfolyam'!A:B,2,0))</f>
        <v/>
      </c>
      <c r="AY61" s="52" t="str">
        <f t="shared" si="9"/>
        <v/>
      </c>
      <c r="AZ61" s="53" t="str">
        <f t="shared" si="10"/>
        <v/>
      </c>
      <c r="BA61" s="54" t="str">
        <f t="shared" si="11"/>
        <v/>
      </c>
      <c r="BB61" s="51" t="str">
        <f>IF(M61="","",VLOOKUP(M61,'MNB árfolyam'!A:B,2,0))</f>
        <v/>
      </c>
      <c r="BC61" s="51" t="str">
        <f t="shared" si="12"/>
        <v/>
      </c>
      <c r="BD61" s="55" t="str">
        <f t="shared" si="13"/>
        <v/>
      </c>
      <c r="BE61" s="54" t="str">
        <f t="shared" si="14"/>
        <v/>
      </c>
      <c r="BF61" s="55" t="str">
        <f>IF(T61="","",VLOOKUP(T61,'MNB árfolyam'!A:B,2,0))</f>
        <v/>
      </c>
      <c r="BG61" s="55" t="str">
        <f t="shared" si="15"/>
        <v/>
      </c>
      <c r="BH61" s="55" t="str">
        <f t="shared" si="16"/>
        <v/>
      </c>
      <c r="BI61" s="55" t="str">
        <f t="shared" si="17"/>
        <v/>
      </c>
      <c r="BJ61" s="51" t="str">
        <f t="shared" si="18"/>
        <v/>
      </c>
      <c r="BK61" s="51" t="str">
        <f t="shared" si="19"/>
        <v/>
      </c>
      <c r="BL61" s="51" t="str">
        <f t="shared" si="20"/>
        <v/>
      </c>
      <c r="BM61" s="51" t="str">
        <f t="shared" si="21"/>
        <v/>
      </c>
      <c r="BN61" s="51" t="str">
        <f t="shared" si="22"/>
        <v/>
      </c>
      <c r="BO61" s="51" t="str">
        <f t="shared" si="23"/>
        <v/>
      </c>
      <c r="BP61" s="51" t="str">
        <f t="shared" si="24"/>
        <v/>
      </c>
      <c r="BQ61" s="51" t="str">
        <f t="shared" si="25"/>
        <v/>
      </c>
    </row>
    <row r="62" spans="1:69" x14ac:dyDescent="0.25">
      <c r="A62" s="446"/>
      <c r="B62" s="447"/>
      <c r="C62" s="448"/>
      <c r="D62" s="448"/>
      <c r="E62" s="1"/>
      <c r="F62" s="1"/>
      <c r="G62" s="447"/>
      <c r="H62" s="449"/>
      <c r="I62" s="449"/>
      <c r="J62" s="448"/>
      <c r="K62" s="448"/>
      <c r="L62" s="1"/>
      <c r="M62" s="1"/>
      <c r="N62" s="447"/>
      <c r="O62" s="449"/>
      <c r="P62" s="449"/>
      <c r="Q62" s="448"/>
      <c r="R62" s="448"/>
      <c r="S62" s="1"/>
      <c r="T62" s="1"/>
      <c r="U62" s="447"/>
      <c r="V62" s="449"/>
      <c r="W62" s="516"/>
      <c r="AW62" s="50" t="str">
        <f t="shared" si="8"/>
        <v/>
      </c>
      <c r="AX62" s="51" t="str">
        <f>IF(F62="","",VLOOKUP(F62,'MNB árfolyam'!A:B,2,0))</f>
        <v/>
      </c>
      <c r="AY62" s="52" t="str">
        <f t="shared" si="9"/>
        <v/>
      </c>
      <c r="AZ62" s="53" t="str">
        <f t="shared" si="10"/>
        <v/>
      </c>
      <c r="BA62" s="54" t="str">
        <f t="shared" si="11"/>
        <v/>
      </c>
      <c r="BB62" s="51" t="str">
        <f>IF(M62="","",VLOOKUP(M62,'MNB árfolyam'!A:B,2,0))</f>
        <v/>
      </c>
      <c r="BC62" s="51" t="str">
        <f t="shared" si="12"/>
        <v/>
      </c>
      <c r="BD62" s="55" t="str">
        <f t="shared" si="13"/>
        <v/>
      </c>
      <c r="BE62" s="54" t="str">
        <f t="shared" si="14"/>
        <v/>
      </c>
      <c r="BF62" s="55" t="str">
        <f>IF(T62="","",VLOOKUP(T62,'MNB árfolyam'!A:B,2,0))</f>
        <v/>
      </c>
      <c r="BG62" s="55" t="str">
        <f t="shared" si="15"/>
        <v/>
      </c>
      <c r="BH62" s="55" t="str">
        <f t="shared" si="16"/>
        <v/>
      </c>
      <c r="BI62" s="55" t="str">
        <f t="shared" si="17"/>
        <v/>
      </c>
      <c r="BJ62" s="51" t="str">
        <f t="shared" si="18"/>
        <v/>
      </c>
      <c r="BK62" s="51" t="str">
        <f t="shared" si="19"/>
        <v/>
      </c>
      <c r="BL62" s="51" t="str">
        <f t="shared" si="20"/>
        <v/>
      </c>
      <c r="BM62" s="51" t="str">
        <f t="shared" si="21"/>
        <v/>
      </c>
      <c r="BN62" s="51" t="str">
        <f t="shared" si="22"/>
        <v/>
      </c>
      <c r="BO62" s="51" t="str">
        <f t="shared" si="23"/>
        <v/>
      </c>
      <c r="BP62" s="51" t="str">
        <f t="shared" si="24"/>
        <v/>
      </c>
      <c r="BQ62" s="51" t="str">
        <f t="shared" si="25"/>
        <v/>
      </c>
    </row>
    <row r="63" spans="1:69" x14ac:dyDescent="0.25">
      <c r="A63" s="446"/>
      <c r="B63" s="447"/>
      <c r="C63" s="448"/>
      <c r="D63" s="448"/>
      <c r="E63" s="1"/>
      <c r="F63" s="1"/>
      <c r="G63" s="447"/>
      <c r="H63" s="449"/>
      <c r="I63" s="449"/>
      <c r="J63" s="448"/>
      <c r="K63" s="448"/>
      <c r="L63" s="1"/>
      <c r="M63" s="1"/>
      <c r="N63" s="447"/>
      <c r="O63" s="449"/>
      <c r="P63" s="449"/>
      <c r="Q63" s="448"/>
      <c r="R63" s="448"/>
      <c r="S63" s="1"/>
      <c r="T63" s="1"/>
      <c r="U63" s="447"/>
      <c r="V63" s="449"/>
      <c r="W63" s="516"/>
      <c r="AW63" s="50" t="str">
        <f t="shared" si="8"/>
        <v/>
      </c>
      <c r="AX63" s="51" t="str">
        <f>IF(F63="","",VLOOKUP(F63,'MNB árfolyam'!A:B,2,0))</f>
        <v/>
      </c>
      <c r="AY63" s="52" t="str">
        <f t="shared" si="9"/>
        <v/>
      </c>
      <c r="AZ63" s="53" t="str">
        <f t="shared" si="10"/>
        <v/>
      </c>
      <c r="BA63" s="54" t="str">
        <f t="shared" si="11"/>
        <v/>
      </c>
      <c r="BB63" s="51" t="str">
        <f>IF(M63="","",VLOOKUP(M63,'MNB árfolyam'!A:B,2,0))</f>
        <v/>
      </c>
      <c r="BC63" s="51" t="str">
        <f t="shared" si="12"/>
        <v/>
      </c>
      <c r="BD63" s="55" t="str">
        <f t="shared" si="13"/>
        <v/>
      </c>
      <c r="BE63" s="54" t="str">
        <f t="shared" si="14"/>
        <v/>
      </c>
      <c r="BF63" s="55" t="str">
        <f>IF(T63="","",VLOOKUP(T63,'MNB árfolyam'!A:B,2,0))</f>
        <v/>
      </c>
      <c r="BG63" s="55" t="str">
        <f t="shared" si="15"/>
        <v/>
      </c>
      <c r="BH63" s="55" t="str">
        <f t="shared" si="16"/>
        <v/>
      </c>
      <c r="BI63" s="55" t="str">
        <f t="shared" si="17"/>
        <v/>
      </c>
      <c r="BJ63" s="51" t="str">
        <f t="shared" si="18"/>
        <v/>
      </c>
      <c r="BK63" s="51" t="str">
        <f t="shared" si="19"/>
        <v/>
      </c>
      <c r="BL63" s="51" t="str">
        <f t="shared" si="20"/>
        <v/>
      </c>
      <c r="BM63" s="51" t="str">
        <f t="shared" si="21"/>
        <v/>
      </c>
      <c r="BN63" s="51" t="str">
        <f t="shared" si="22"/>
        <v/>
      </c>
      <c r="BO63" s="51" t="str">
        <f t="shared" si="23"/>
        <v/>
      </c>
      <c r="BP63" s="51" t="str">
        <f t="shared" si="24"/>
        <v/>
      </c>
      <c r="BQ63" s="51" t="str">
        <f t="shared" si="25"/>
        <v/>
      </c>
    </row>
    <row r="64" spans="1:69" x14ac:dyDescent="0.25">
      <c r="A64" s="446"/>
      <c r="B64" s="447"/>
      <c r="C64" s="448"/>
      <c r="D64" s="448"/>
      <c r="E64" s="1"/>
      <c r="F64" s="1"/>
      <c r="G64" s="447"/>
      <c r="H64" s="449"/>
      <c r="I64" s="449"/>
      <c r="J64" s="448"/>
      <c r="K64" s="448"/>
      <c r="L64" s="1"/>
      <c r="M64" s="1"/>
      <c r="N64" s="447"/>
      <c r="O64" s="449"/>
      <c r="P64" s="449"/>
      <c r="Q64" s="448"/>
      <c r="R64" s="448"/>
      <c r="S64" s="1"/>
      <c r="T64" s="1"/>
      <c r="U64" s="447"/>
      <c r="V64" s="449"/>
      <c r="W64" s="516"/>
      <c r="AW64" s="50" t="str">
        <f t="shared" si="8"/>
        <v/>
      </c>
      <c r="AX64" s="51" t="str">
        <f>IF(F64="","",VLOOKUP(F64,'MNB árfolyam'!A:B,2,0))</f>
        <v/>
      </c>
      <c r="AY64" s="52" t="str">
        <f t="shared" si="9"/>
        <v/>
      </c>
      <c r="AZ64" s="53" t="str">
        <f t="shared" si="10"/>
        <v/>
      </c>
      <c r="BA64" s="54" t="str">
        <f t="shared" si="11"/>
        <v/>
      </c>
      <c r="BB64" s="51" t="str">
        <f>IF(M64="","",VLOOKUP(M64,'MNB árfolyam'!A:B,2,0))</f>
        <v/>
      </c>
      <c r="BC64" s="51" t="str">
        <f t="shared" si="12"/>
        <v/>
      </c>
      <c r="BD64" s="55" t="str">
        <f t="shared" si="13"/>
        <v/>
      </c>
      <c r="BE64" s="54" t="str">
        <f t="shared" si="14"/>
        <v/>
      </c>
      <c r="BF64" s="55" t="str">
        <f>IF(T64="","",VLOOKUP(T64,'MNB árfolyam'!A:B,2,0))</f>
        <v/>
      </c>
      <c r="BG64" s="55" t="str">
        <f t="shared" si="15"/>
        <v/>
      </c>
      <c r="BH64" s="55" t="str">
        <f t="shared" si="16"/>
        <v/>
      </c>
      <c r="BI64" s="55" t="str">
        <f t="shared" si="17"/>
        <v/>
      </c>
      <c r="BJ64" s="51" t="str">
        <f t="shared" si="18"/>
        <v/>
      </c>
      <c r="BK64" s="51" t="str">
        <f t="shared" si="19"/>
        <v/>
      </c>
      <c r="BL64" s="51" t="str">
        <f t="shared" si="20"/>
        <v/>
      </c>
      <c r="BM64" s="51" t="str">
        <f t="shared" si="21"/>
        <v/>
      </c>
      <c r="BN64" s="51" t="str">
        <f t="shared" si="22"/>
        <v/>
      </c>
      <c r="BO64" s="51" t="str">
        <f t="shared" si="23"/>
        <v/>
      </c>
      <c r="BP64" s="51" t="str">
        <f t="shared" si="24"/>
        <v/>
      </c>
      <c r="BQ64" s="51" t="str">
        <f t="shared" si="25"/>
        <v/>
      </c>
    </row>
    <row r="65" spans="1:69" x14ac:dyDescent="0.25">
      <c r="A65" s="446"/>
      <c r="B65" s="447"/>
      <c r="C65" s="448"/>
      <c r="D65" s="448"/>
      <c r="E65" s="1"/>
      <c r="F65" s="1"/>
      <c r="G65" s="447"/>
      <c r="H65" s="449"/>
      <c r="I65" s="449"/>
      <c r="J65" s="448"/>
      <c r="K65" s="448"/>
      <c r="L65" s="1"/>
      <c r="M65" s="1"/>
      <c r="N65" s="447"/>
      <c r="O65" s="449"/>
      <c r="P65" s="449"/>
      <c r="Q65" s="448"/>
      <c r="R65" s="448"/>
      <c r="S65" s="1"/>
      <c r="T65" s="1"/>
      <c r="U65" s="447"/>
      <c r="V65" s="449"/>
      <c r="W65" s="516"/>
      <c r="AW65" s="50" t="str">
        <f t="shared" si="8"/>
        <v/>
      </c>
      <c r="AX65" s="51" t="str">
        <f>IF(F65="","",VLOOKUP(F65,'MNB árfolyam'!A:B,2,0))</f>
        <v/>
      </c>
      <c r="AY65" s="52" t="str">
        <f t="shared" si="9"/>
        <v/>
      </c>
      <c r="AZ65" s="53" t="str">
        <f t="shared" si="10"/>
        <v/>
      </c>
      <c r="BA65" s="54" t="str">
        <f t="shared" si="11"/>
        <v/>
      </c>
      <c r="BB65" s="51" t="str">
        <f>IF(M65="","",VLOOKUP(M65,'MNB árfolyam'!A:B,2,0))</f>
        <v/>
      </c>
      <c r="BC65" s="51" t="str">
        <f t="shared" si="12"/>
        <v/>
      </c>
      <c r="BD65" s="55" t="str">
        <f t="shared" si="13"/>
        <v/>
      </c>
      <c r="BE65" s="54" t="str">
        <f t="shared" si="14"/>
        <v/>
      </c>
      <c r="BF65" s="55" t="str">
        <f>IF(T65="","",VLOOKUP(T65,'MNB árfolyam'!A:B,2,0))</f>
        <v/>
      </c>
      <c r="BG65" s="55" t="str">
        <f t="shared" si="15"/>
        <v/>
      </c>
      <c r="BH65" s="55" t="str">
        <f t="shared" si="16"/>
        <v/>
      </c>
      <c r="BI65" s="55" t="str">
        <f t="shared" si="17"/>
        <v/>
      </c>
      <c r="BJ65" s="51" t="str">
        <f t="shared" si="18"/>
        <v/>
      </c>
      <c r="BK65" s="51" t="str">
        <f t="shared" si="19"/>
        <v/>
      </c>
      <c r="BL65" s="51" t="str">
        <f t="shared" si="20"/>
        <v/>
      </c>
      <c r="BM65" s="51" t="str">
        <f t="shared" si="21"/>
        <v/>
      </c>
      <c r="BN65" s="51" t="str">
        <f t="shared" si="22"/>
        <v/>
      </c>
      <c r="BO65" s="51" t="str">
        <f t="shared" si="23"/>
        <v/>
      </c>
      <c r="BP65" s="51" t="str">
        <f t="shared" si="24"/>
        <v/>
      </c>
      <c r="BQ65" s="51" t="str">
        <f t="shared" si="25"/>
        <v/>
      </c>
    </row>
    <row r="66" spans="1:69" x14ac:dyDescent="0.25">
      <c r="A66" s="446"/>
      <c r="B66" s="447"/>
      <c r="C66" s="448"/>
      <c r="D66" s="448"/>
      <c r="E66" s="1"/>
      <c r="F66" s="1"/>
      <c r="G66" s="447"/>
      <c r="H66" s="449"/>
      <c r="I66" s="449"/>
      <c r="J66" s="448"/>
      <c r="K66" s="448"/>
      <c r="L66" s="1"/>
      <c r="M66" s="1"/>
      <c r="N66" s="447"/>
      <c r="O66" s="449"/>
      <c r="P66" s="449"/>
      <c r="Q66" s="448"/>
      <c r="R66" s="448"/>
      <c r="S66" s="1"/>
      <c r="T66" s="1"/>
      <c r="U66" s="447"/>
      <c r="V66" s="449"/>
      <c r="W66" s="516"/>
      <c r="AW66" s="50" t="str">
        <f t="shared" si="8"/>
        <v/>
      </c>
      <c r="AX66" s="51" t="str">
        <f>IF(F66="","",VLOOKUP(F66,'MNB árfolyam'!A:B,2,0))</f>
        <v/>
      </c>
      <c r="AY66" s="52" t="str">
        <f t="shared" si="9"/>
        <v/>
      </c>
      <c r="AZ66" s="53" t="str">
        <f t="shared" si="10"/>
        <v/>
      </c>
      <c r="BA66" s="54" t="str">
        <f t="shared" si="11"/>
        <v/>
      </c>
      <c r="BB66" s="51" t="str">
        <f>IF(M66="","",VLOOKUP(M66,'MNB árfolyam'!A:B,2,0))</f>
        <v/>
      </c>
      <c r="BC66" s="51" t="str">
        <f t="shared" si="12"/>
        <v/>
      </c>
      <c r="BD66" s="55" t="str">
        <f t="shared" si="13"/>
        <v/>
      </c>
      <c r="BE66" s="54" t="str">
        <f t="shared" si="14"/>
        <v/>
      </c>
      <c r="BF66" s="55" t="str">
        <f>IF(T66="","",VLOOKUP(T66,'MNB árfolyam'!A:B,2,0))</f>
        <v/>
      </c>
      <c r="BG66" s="55" t="str">
        <f t="shared" si="15"/>
        <v/>
      </c>
      <c r="BH66" s="55" t="str">
        <f t="shared" si="16"/>
        <v/>
      </c>
      <c r="BI66" s="55" t="str">
        <f t="shared" si="17"/>
        <v/>
      </c>
      <c r="BJ66" s="51" t="str">
        <f t="shared" si="18"/>
        <v/>
      </c>
      <c r="BK66" s="51" t="str">
        <f t="shared" si="19"/>
        <v/>
      </c>
      <c r="BL66" s="51" t="str">
        <f t="shared" si="20"/>
        <v/>
      </c>
      <c r="BM66" s="51" t="str">
        <f t="shared" si="21"/>
        <v/>
      </c>
      <c r="BN66" s="51" t="str">
        <f t="shared" si="22"/>
        <v/>
      </c>
      <c r="BO66" s="51" t="str">
        <f t="shared" si="23"/>
        <v/>
      </c>
      <c r="BP66" s="51" t="str">
        <f t="shared" si="24"/>
        <v/>
      </c>
      <c r="BQ66" s="51" t="str">
        <f t="shared" si="25"/>
        <v/>
      </c>
    </row>
    <row r="67" spans="1:69" x14ac:dyDescent="0.25">
      <c r="A67" s="446"/>
      <c r="B67" s="447"/>
      <c r="C67" s="448"/>
      <c r="D67" s="448"/>
      <c r="E67" s="1"/>
      <c r="F67" s="1"/>
      <c r="G67" s="447"/>
      <c r="H67" s="449"/>
      <c r="I67" s="449"/>
      <c r="J67" s="448"/>
      <c r="K67" s="448"/>
      <c r="L67" s="1"/>
      <c r="M67" s="1"/>
      <c r="N67" s="447"/>
      <c r="O67" s="449"/>
      <c r="P67" s="449"/>
      <c r="Q67" s="448"/>
      <c r="R67" s="448"/>
      <c r="S67" s="1"/>
      <c r="T67" s="1"/>
      <c r="U67" s="447"/>
      <c r="V67" s="449"/>
      <c r="W67" s="516"/>
      <c r="AW67" s="50" t="str">
        <f t="shared" si="8"/>
        <v/>
      </c>
      <c r="AX67" s="51" t="str">
        <f>IF(F67="","",VLOOKUP(F67,'MNB árfolyam'!A:B,2,0))</f>
        <v/>
      </c>
      <c r="AY67" s="52" t="str">
        <f t="shared" si="9"/>
        <v/>
      </c>
      <c r="AZ67" s="53" t="str">
        <f t="shared" si="10"/>
        <v/>
      </c>
      <c r="BA67" s="54" t="str">
        <f t="shared" si="11"/>
        <v/>
      </c>
      <c r="BB67" s="51" t="str">
        <f>IF(M67="","",VLOOKUP(M67,'MNB árfolyam'!A:B,2,0))</f>
        <v/>
      </c>
      <c r="BC67" s="51" t="str">
        <f t="shared" si="12"/>
        <v/>
      </c>
      <c r="BD67" s="55" t="str">
        <f t="shared" si="13"/>
        <v/>
      </c>
      <c r="BE67" s="54" t="str">
        <f t="shared" si="14"/>
        <v/>
      </c>
      <c r="BF67" s="55" t="str">
        <f>IF(T67="","",VLOOKUP(T67,'MNB árfolyam'!A:B,2,0))</f>
        <v/>
      </c>
      <c r="BG67" s="55" t="str">
        <f t="shared" si="15"/>
        <v/>
      </c>
      <c r="BH67" s="55" t="str">
        <f t="shared" si="16"/>
        <v/>
      </c>
      <c r="BI67" s="55" t="str">
        <f t="shared" si="17"/>
        <v/>
      </c>
      <c r="BJ67" s="51" t="str">
        <f t="shared" si="18"/>
        <v/>
      </c>
      <c r="BK67" s="51" t="str">
        <f t="shared" si="19"/>
        <v/>
      </c>
      <c r="BL67" s="51" t="str">
        <f t="shared" si="20"/>
        <v/>
      </c>
      <c r="BM67" s="51" t="str">
        <f t="shared" si="21"/>
        <v/>
      </c>
      <c r="BN67" s="51" t="str">
        <f t="shared" si="22"/>
        <v/>
      </c>
      <c r="BO67" s="51" t="str">
        <f t="shared" si="23"/>
        <v/>
      </c>
      <c r="BP67" s="51" t="str">
        <f t="shared" si="24"/>
        <v/>
      </c>
      <c r="BQ67" s="51" t="str">
        <f t="shared" si="25"/>
        <v/>
      </c>
    </row>
    <row r="68" spans="1:69" x14ac:dyDescent="0.25">
      <c r="A68" s="446"/>
      <c r="B68" s="447"/>
      <c r="C68" s="448"/>
      <c r="D68" s="448"/>
      <c r="E68" s="1"/>
      <c r="F68" s="1"/>
      <c r="G68" s="447"/>
      <c r="H68" s="449"/>
      <c r="I68" s="449"/>
      <c r="J68" s="448"/>
      <c r="K68" s="448"/>
      <c r="L68" s="1"/>
      <c r="M68" s="1"/>
      <c r="N68" s="447"/>
      <c r="O68" s="449"/>
      <c r="P68" s="449"/>
      <c r="Q68" s="448"/>
      <c r="R68" s="448"/>
      <c r="S68" s="1"/>
      <c r="T68" s="1"/>
      <c r="U68" s="447"/>
      <c r="V68" s="449"/>
      <c r="W68" s="516"/>
      <c r="AW68" s="50" t="str">
        <f t="shared" si="8"/>
        <v/>
      </c>
      <c r="AX68" s="51" t="str">
        <f>IF(F68="","",VLOOKUP(F68,'MNB árfolyam'!A:B,2,0))</f>
        <v/>
      </c>
      <c r="AY68" s="52" t="str">
        <f t="shared" si="9"/>
        <v/>
      </c>
      <c r="AZ68" s="53" t="str">
        <f t="shared" si="10"/>
        <v/>
      </c>
      <c r="BA68" s="54" t="str">
        <f t="shared" si="11"/>
        <v/>
      </c>
      <c r="BB68" s="51" t="str">
        <f>IF(M68="","",VLOOKUP(M68,'MNB árfolyam'!A:B,2,0))</f>
        <v/>
      </c>
      <c r="BC68" s="51" t="str">
        <f t="shared" si="12"/>
        <v/>
      </c>
      <c r="BD68" s="55" t="str">
        <f t="shared" si="13"/>
        <v/>
      </c>
      <c r="BE68" s="54" t="str">
        <f t="shared" si="14"/>
        <v/>
      </c>
      <c r="BF68" s="55" t="str">
        <f>IF(T68="","",VLOOKUP(T68,'MNB árfolyam'!A:B,2,0))</f>
        <v/>
      </c>
      <c r="BG68" s="55" t="str">
        <f t="shared" si="15"/>
        <v/>
      </c>
      <c r="BH68" s="55" t="str">
        <f t="shared" si="16"/>
        <v/>
      </c>
      <c r="BI68" s="55" t="str">
        <f t="shared" si="17"/>
        <v/>
      </c>
      <c r="BJ68" s="51" t="str">
        <f t="shared" si="18"/>
        <v/>
      </c>
      <c r="BK68" s="51" t="str">
        <f t="shared" si="19"/>
        <v/>
      </c>
      <c r="BL68" s="51" t="str">
        <f t="shared" si="20"/>
        <v/>
      </c>
      <c r="BM68" s="51" t="str">
        <f t="shared" si="21"/>
        <v/>
      </c>
      <c r="BN68" s="51" t="str">
        <f t="shared" si="22"/>
        <v/>
      </c>
      <c r="BO68" s="51" t="str">
        <f t="shared" si="23"/>
        <v/>
      </c>
      <c r="BP68" s="51" t="str">
        <f t="shared" si="24"/>
        <v/>
      </c>
      <c r="BQ68" s="51" t="str">
        <f t="shared" si="25"/>
        <v/>
      </c>
    </row>
    <row r="69" spans="1:69" x14ac:dyDescent="0.25">
      <c r="A69" s="446"/>
      <c r="B69" s="447"/>
      <c r="C69" s="448"/>
      <c r="D69" s="448"/>
      <c r="E69" s="1"/>
      <c r="F69" s="1"/>
      <c r="G69" s="447"/>
      <c r="H69" s="449"/>
      <c r="I69" s="449"/>
      <c r="J69" s="448"/>
      <c r="K69" s="448"/>
      <c r="L69" s="1"/>
      <c r="M69" s="1"/>
      <c r="N69" s="447"/>
      <c r="O69" s="449"/>
      <c r="P69" s="449"/>
      <c r="Q69" s="448"/>
      <c r="R69" s="448"/>
      <c r="S69" s="1"/>
      <c r="T69" s="1"/>
      <c r="U69" s="447"/>
      <c r="V69" s="449"/>
      <c r="W69" s="516"/>
      <c r="AW69" s="50" t="str">
        <f t="shared" si="8"/>
        <v/>
      </c>
      <c r="AX69" s="51" t="str">
        <f>IF(F69="","",VLOOKUP(F69,'MNB árfolyam'!A:B,2,0))</f>
        <v/>
      </c>
      <c r="AY69" s="52" t="str">
        <f t="shared" si="9"/>
        <v/>
      </c>
      <c r="AZ69" s="53" t="str">
        <f t="shared" si="10"/>
        <v/>
      </c>
      <c r="BA69" s="54" t="str">
        <f t="shared" si="11"/>
        <v/>
      </c>
      <c r="BB69" s="51" t="str">
        <f>IF(M69="","",VLOOKUP(M69,'MNB árfolyam'!A:B,2,0))</f>
        <v/>
      </c>
      <c r="BC69" s="51" t="str">
        <f t="shared" si="12"/>
        <v/>
      </c>
      <c r="BD69" s="55" t="str">
        <f t="shared" si="13"/>
        <v/>
      </c>
      <c r="BE69" s="54" t="str">
        <f t="shared" si="14"/>
        <v/>
      </c>
      <c r="BF69" s="55" t="str">
        <f>IF(T69="","",VLOOKUP(T69,'MNB árfolyam'!A:B,2,0))</f>
        <v/>
      </c>
      <c r="BG69" s="55" t="str">
        <f t="shared" si="15"/>
        <v/>
      </c>
      <c r="BH69" s="55" t="str">
        <f t="shared" si="16"/>
        <v/>
      </c>
      <c r="BI69" s="55" t="str">
        <f t="shared" si="17"/>
        <v/>
      </c>
      <c r="BJ69" s="51" t="str">
        <f t="shared" si="18"/>
        <v/>
      </c>
      <c r="BK69" s="51" t="str">
        <f t="shared" si="19"/>
        <v/>
      </c>
      <c r="BL69" s="51" t="str">
        <f t="shared" si="20"/>
        <v/>
      </c>
      <c r="BM69" s="51" t="str">
        <f t="shared" si="21"/>
        <v/>
      </c>
      <c r="BN69" s="51" t="str">
        <f t="shared" si="22"/>
        <v/>
      </c>
      <c r="BO69" s="51" t="str">
        <f t="shared" si="23"/>
        <v/>
      </c>
      <c r="BP69" s="51" t="str">
        <f t="shared" si="24"/>
        <v/>
      </c>
      <c r="BQ69" s="51" t="str">
        <f t="shared" si="25"/>
        <v/>
      </c>
    </row>
    <row r="70" spans="1:69" x14ac:dyDescent="0.25">
      <c r="A70" s="446"/>
      <c r="B70" s="447"/>
      <c r="C70" s="448"/>
      <c r="D70" s="448"/>
      <c r="E70" s="1"/>
      <c r="F70" s="1"/>
      <c r="G70" s="447"/>
      <c r="H70" s="449"/>
      <c r="I70" s="449"/>
      <c r="J70" s="448"/>
      <c r="K70" s="448"/>
      <c r="L70" s="1"/>
      <c r="M70" s="1"/>
      <c r="N70" s="447"/>
      <c r="O70" s="449"/>
      <c r="P70" s="449"/>
      <c r="Q70" s="448"/>
      <c r="R70" s="448"/>
      <c r="S70" s="1"/>
      <c r="T70" s="1"/>
      <c r="U70" s="447"/>
      <c r="V70" s="449"/>
      <c r="W70" s="516"/>
      <c r="AW70" s="50" t="str">
        <f t="shared" si="8"/>
        <v/>
      </c>
      <c r="AX70" s="51" t="str">
        <f>IF(F70="","",VLOOKUP(F70,'MNB árfolyam'!A:B,2,0))</f>
        <v/>
      </c>
      <c r="AY70" s="52" t="str">
        <f t="shared" si="9"/>
        <v/>
      </c>
      <c r="AZ70" s="53" t="str">
        <f t="shared" si="10"/>
        <v/>
      </c>
      <c r="BA70" s="54" t="str">
        <f t="shared" si="11"/>
        <v/>
      </c>
      <c r="BB70" s="51" t="str">
        <f>IF(M70="","",VLOOKUP(M70,'MNB árfolyam'!A:B,2,0))</f>
        <v/>
      </c>
      <c r="BC70" s="51" t="str">
        <f t="shared" si="12"/>
        <v/>
      </c>
      <c r="BD70" s="55" t="str">
        <f t="shared" si="13"/>
        <v/>
      </c>
      <c r="BE70" s="54" t="str">
        <f t="shared" si="14"/>
        <v/>
      </c>
      <c r="BF70" s="55" t="str">
        <f>IF(T70="","",VLOOKUP(T70,'MNB árfolyam'!A:B,2,0))</f>
        <v/>
      </c>
      <c r="BG70" s="55" t="str">
        <f t="shared" si="15"/>
        <v/>
      </c>
      <c r="BH70" s="55" t="str">
        <f t="shared" si="16"/>
        <v/>
      </c>
      <c r="BI70" s="55" t="str">
        <f t="shared" si="17"/>
        <v/>
      </c>
      <c r="BJ70" s="51" t="str">
        <f t="shared" si="18"/>
        <v/>
      </c>
      <c r="BK70" s="51" t="str">
        <f t="shared" si="19"/>
        <v/>
      </c>
      <c r="BL70" s="51" t="str">
        <f t="shared" si="20"/>
        <v/>
      </c>
      <c r="BM70" s="51" t="str">
        <f t="shared" si="21"/>
        <v/>
      </c>
      <c r="BN70" s="51" t="str">
        <f t="shared" si="22"/>
        <v/>
      </c>
      <c r="BO70" s="51" t="str">
        <f t="shared" si="23"/>
        <v/>
      </c>
      <c r="BP70" s="51" t="str">
        <f t="shared" si="24"/>
        <v/>
      </c>
      <c r="BQ70" s="51" t="str">
        <f t="shared" si="25"/>
        <v/>
      </c>
    </row>
    <row r="71" spans="1:69" x14ac:dyDescent="0.25">
      <c r="A71" s="446"/>
      <c r="B71" s="447"/>
      <c r="C71" s="448"/>
      <c r="D71" s="448"/>
      <c r="E71" s="1"/>
      <c r="F71" s="1"/>
      <c r="G71" s="447"/>
      <c r="H71" s="449"/>
      <c r="I71" s="449"/>
      <c r="J71" s="448"/>
      <c r="K71" s="448"/>
      <c r="L71" s="1"/>
      <c r="M71" s="1"/>
      <c r="N71" s="447"/>
      <c r="O71" s="449"/>
      <c r="P71" s="449"/>
      <c r="Q71" s="448"/>
      <c r="R71" s="448"/>
      <c r="S71" s="1"/>
      <c r="T71" s="1"/>
      <c r="U71" s="447"/>
      <c r="V71" s="449"/>
      <c r="W71" s="516"/>
      <c r="AW71" s="50" t="str">
        <f t="shared" si="8"/>
        <v/>
      </c>
      <c r="AX71" s="51" t="str">
        <f>IF(F71="","",VLOOKUP(F71,'MNB árfolyam'!A:B,2,0))</f>
        <v/>
      </c>
      <c r="AY71" s="52" t="str">
        <f t="shared" si="9"/>
        <v/>
      </c>
      <c r="AZ71" s="53" t="str">
        <f t="shared" si="10"/>
        <v/>
      </c>
      <c r="BA71" s="54" t="str">
        <f t="shared" si="11"/>
        <v/>
      </c>
      <c r="BB71" s="51" t="str">
        <f>IF(M71="","",VLOOKUP(M71,'MNB árfolyam'!A:B,2,0))</f>
        <v/>
      </c>
      <c r="BC71" s="51" t="str">
        <f t="shared" si="12"/>
        <v/>
      </c>
      <c r="BD71" s="55" t="str">
        <f t="shared" si="13"/>
        <v/>
      </c>
      <c r="BE71" s="54" t="str">
        <f t="shared" si="14"/>
        <v/>
      </c>
      <c r="BF71" s="55" t="str">
        <f>IF(T71="","",VLOOKUP(T71,'MNB árfolyam'!A:B,2,0))</f>
        <v/>
      </c>
      <c r="BG71" s="55" t="str">
        <f t="shared" si="15"/>
        <v/>
      </c>
      <c r="BH71" s="55" t="str">
        <f t="shared" si="16"/>
        <v/>
      </c>
      <c r="BI71" s="55" t="str">
        <f t="shared" si="17"/>
        <v/>
      </c>
      <c r="BJ71" s="51" t="str">
        <f t="shared" si="18"/>
        <v/>
      </c>
      <c r="BK71" s="51" t="str">
        <f t="shared" si="19"/>
        <v/>
      </c>
      <c r="BL71" s="51" t="str">
        <f t="shared" si="20"/>
        <v/>
      </c>
      <c r="BM71" s="51" t="str">
        <f t="shared" si="21"/>
        <v/>
      </c>
      <c r="BN71" s="51" t="str">
        <f t="shared" si="22"/>
        <v/>
      </c>
      <c r="BO71" s="51" t="str">
        <f t="shared" si="23"/>
        <v/>
      </c>
      <c r="BP71" s="51" t="str">
        <f t="shared" si="24"/>
        <v/>
      </c>
      <c r="BQ71" s="51" t="str">
        <f t="shared" si="25"/>
        <v/>
      </c>
    </row>
    <row r="72" spans="1:69" x14ac:dyDescent="0.25">
      <c r="A72" s="446"/>
      <c r="B72" s="447"/>
      <c r="C72" s="448"/>
      <c r="D72" s="448"/>
      <c r="E72" s="1"/>
      <c r="F72" s="1"/>
      <c r="G72" s="447"/>
      <c r="H72" s="449"/>
      <c r="I72" s="449"/>
      <c r="J72" s="448"/>
      <c r="K72" s="448"/>
      <c r="L72" s="1"/>
      <c r="M72" s="1"/>
      <c r="N72" s="447"/>
      <c r="O72" s="449"/>
      <c r="P72" s="449"/>
      <c r="Q72" s="448"/>
      <c r="R72" s="448"/>
      <c r="S72" s="1"/>
      <c r="T72" s="1"/>
      <c r="U72" s="447"/>
      <c r="V72" s="449"/>
      <c r="W72" s="516"/>
      <c r="AW72" s="50" t="str">
        <f t="shared" si="8"/>
        <v/>
      </c>
      <c r="AX72" s="51" t="str">
        <f>IF(F72="","",VLOOKUP(F72,'MNB árfolyam'!A:B,2,0))</f>
        <v/>
      </c>
      <c r="AY72" s="52" t="str">
        <f t="shared" si="9"/>
        <v/>
      </c>
      <c r="AZ72" s="53" t="str">
        <f t="shared" si="10"/>
        <v/>
      </c>
      <c r="BA72" s="54" t="str">
        <f t="shared" si="11"/>
        <v/>
      </c>
      <c r="BB72" s="51" t="str">
        <f>IF(M72="","",VLOOKUP(M72,'MNB árfolyam'!A:B,2,0))</f>
        <v/>
      </c>
      <c r="BC72" s="51" t="str">
        <f t="shared" si="12"/>
        <v/>
      </c>
      <c r="BD72" s="55" t="str">
        <f t="shared" si="13"/>
        <v/>
      </c>
      <c r="BE72" s="54" t="str">
        <f t="shared" si="14"/>
        <v/>
      </c>
      <c r="BF72" s="55" t="str">
        <f>IF(T72="","",VLOOKUP(T72,'MNB árfolyam'!A:B,2,0))</f>
        <v/>
      </c>
      <c r="BG72" s="55" t="str">
        <f t="shared" si="15"/>
        <v/>
      </c>
      <c r="BH72" s="55" t="str">
        <f t="shared" si="16"/>
        <v/>
      </c>
      <c r="BI72" s="55" t="str">
        <f t="shared" si="17"/>
        <v/>
      </c>
      <c r="BJ72" s="51" t="str">
        <f t="shared" si="18"/>
        <v/>
      </c>
      <c r="BK72" s="51" t="str">
        <f t="shared" si="19"/>
        <v/>
      </c>
      <c r="BL72" s="51" t="str">
        <f t="shared" si="20"/>
        <v/>
      </c>
      <c r="BM72" s="51" t="str">
        <f t="shared" si="21"/>
        <v/>
      </c>
      <c r="BN72" s="51" t="str">
        <f t="shared" si="22"/>
        <v/>
      </c>
      <c r="BO72" s="51" t="str">
        <f t="shared" si="23"/>
        <v/>
      </c>
      <c r="BP72" s="51" t="str">
        <f t="shared" si="24"/>
        <v/>
      </c>
      <c r="BQ72" s="51" t="str">
        <f t="shared" si="25"/>
        <v/>
      </c>
    </row>
    <row r="73" spans="1:69" x14ac:dyDescent="0.25">
      <c r="A73" s="446"/>
      <c r="B73" s="447"/>
      <c r="C73" s="448"/>
      <c r="D73" s="448"/>
      <c r="E73" s="1"/>
      <c r="F73" s="1"/>
      <c r="G73" s="447"/>
      <c r="H73" s="449"/>
      <c r="I73" s="449"/>
      <c r="J73" s="448"/>
      <c r="K73" s="448"/>
      <c r="L73" s="1"/>
      <c r="M73" s="1"/>
      <c r="N73" s="447"/>
      <c r="O73" s="449"/>
      <c r="P73" s="449"/>
      <c r="Q73" s="448"/>
      <c r="R73" s="448"/>
      <c r="S73" s="1"/>
      <c r="T73" s="1"/>
      <c r="U73" s="447"/>
      <c r="V73" s="449"/>
      <c r="W73" s="516"/>
      <c r="AW73" s="50" t="str">
        <f t="shared" si="8"/>
        <v/>
      </c>
      <c r="AX73" s="51" t="str">
        <f>IF(F73="","",VLOOKUP(F73,'MNB árfolyam'!A:B,2,0))</f>
        <v/>
      </c>
      <c r="AY73" s="52" t="str">
        <f t="shared" si="9"/>
        <v/>
      </c>
      <c r="AZ73" s="53" t="str">
        <f t="shared" si="10"/>
        <v/>
      </c>
      <c r="BA73" s="54" t="str">
        <f t="shared" si="11"/>
        <v/>
      </c>
      <c r="BB73" s="51" t="str">
        <f>IF(M73="","",VLOOKUP(M73,'MNB árfolyam'!A:B,2,0))</f>
        <v/>
      </c>
      <c r="BC73" s="51" t="str">
        <f t="shared" si="12"/>
        <v/>
      </c>
      <c r="BD73" s="55" t="str">
        <f t="shared" si="13"/>
        <v/>
      </c>
      <c r="BE73" s="54" t="str">
        <f t="shared" si="14"/>
        <v/>
      </c>
      <c r="BF73" s="55" t="str">
        <f>IF(T73="","",VLOOKUP(T73,'MNB árfolyam'!A:B,2,0))</f>
        <v/>
      </c>
      <c r="BG73" s="55" t="str">
        <f t="shared" si="15"/>
        <v/>
      </c>
      <c r="BH73" s="55" t="str">
        <f t="shared" si="16"/>
        <v/>
      </c>
      <c r="BI73" s="55" t="str">
        <f t="shared" si="17"/>
        <v/>
      </c>
      <c r="BJ73" s="51" t="str">
        <f t="shared" si="18"/>
        <v/>
      </c>
      <c r="BK73" s="51" t="str">
        <f t="shared" si="19"/>
        <v/>
      </c>
      <c r="BL73" s="51" t="str">
        <f t="shared" si="20"/>
        <v/>
      </c>
      <c r="BM73" s="51" t="str">
        <f t="shared" si="21"/>
        <v/>
      </c>
      <c r="BN73" s="51" t="str">
        <f t="shared" si="22"/>
        <v/>
      </c>
      <c r="BO73" s="51" t="str">
        <f t="shared" si="23"/>
        <v/>
      </c>
      <c r="BP73" s="51" t="str">
        <f t="shared" si="24"/>
        <v/>
      </c>
      <c r="BQ73" s="51" t="str">
        <f t="shared" si="25"/>
        <v/>
      </c>
    </row>
    <row r="74" spans="1:69" x14ac:dyDescent="0.25">
      <c r="A74" s="446"/>
      <c r="B74" s="447"/>
      <c r="C74" s="448"/>
      <c r="D74" s="448"/>
      <c r="E74" s="1"/>
      <c r="F74" s="1"/>
      <c r="G74" s="447"/>
      <c r="H74" s="449"/>
      <c r="I74" s="449"/>
      <c r="J74" s="448"/>
      <c r="K74" s="448"/>
      <c r="L74" s="1"/>
      <c r="M74" s="1"/>
      <c r="N74" s="447"/>
      <c r="O74" s="449"/>
      <c r="P74" s="449"/>
      <c r="Q74" s="448"/>
      <c r="R74" s="448"/>
      <c r="S74" s="1"/>
      <c r="T74" s="1"/>
      <c r="U74" s="447"/>
      <c r="V74" s="449"/>
      <c r="W74" s="516"/>
      <c r="AW74" s="50" t="str">
        <f t="shared" si="8"/>
        <v/>
      </c>
      <c r="AX74" s="51" t="str">
        <f>IF(F74="","",VLOOKUP(F74,'MNB árfolyam'!A:B,2,0))</f>
        <v/>
      </c>
      <c r="AY74" s="52" t="str">
        <f t="shared" si="9"/>
        <v/>
      </c>
      <c r="AZ74" s="53" t="str">
        <f t="shared" si="10"/>
        <v/>
      </c>
      <c r="BA74" s="54" t="str">
        <f t="shared" si="11"/>
        <v/>
      </c>
      <c r="BB74" s="51" t="str">
        <f>IF(M74="","",VLOOKUP(M74,'MNB árfolyam'!A:B,2,0))</f>
        <v/>
      </c>
      <c r="BC74" s="51" t="str">
        <f t="shared" si="12"/>
        <v/>
      </c>
      <c r="BD74" s="55" t="str">
        <f t="shared" si="13"/>
        <v/>
      </c>
      <c r="BE74" s="54" t="str">
        <f t="shared" si="14"/>
        <v/>
      </c>
      <c r="BF74" s="55" t="str">
        <f>IF(T74="","",VLOOKUP(T74,'MNB árfolyam'!A:B,2,0))</f>
        <v/>
      </c>
      <c r="BG74" s="55" t="str">
        <f t="shared" si="15"/>
        <v/>
      </c>
      <c r="BH74" s="55" t="str">
        <f t="shared" si="16"/>
        <v/>
      </c>
      <c r="BI74" s="55" t="str">
        <f t="shared" si="17"/>
        <v/>
      </c>
      <c r="BJ74" s="51" t="str">
        <f t="shared" si="18"/>
        <v/>
      </c>
      <c r="BK74" s="51" t="str">
        <f t="shared" si="19"/>
        <v/>
      </c>
      <c r="BL74" s="51" t="str">
        <f t="shared" si="20"/>
        <v/>
      </c>
      <c r="BM74" s="51" t="str">
        <f t="shared" si="21"/>
        <v/>
      </c>
      <c r="BN74" s="51" t="str">
        <f t="shared" si="22"/>
        <v/>
      </c>
      <c r="BO74" s="51" t="str">
        <f t="shared" si="23"/>
        <v/>
      </c>
      <c r="BP74" s="51" t="str">
        <f t="shared" si="24"/>
        <v/>
      </c>
      <c r="BQ74" s="51" t="str">
        <f t="shared" si="25"/>
        <v/>
      </c>
    </row>
    <row r="75" spans="1:69" x14ac:dyDescent="0.25">
      <c r="A75" s="446"/>
      <c r="B75" s="447"/>
      <c r="C75" s="448"/>
      <c r="D75" s="448"/>
      <c r="E75" s="1"/>
      <c r="F75" s="1"/>
      <c r="G75" s="447"/>
      <c r="H75" s="449"/>
      <c r="I75" s="449"/>
      <c r="J75" s="448"/>
      <c r="K75" s="448"/>
      <c r="L75" s="1"/>
      <c r="M75" s="1"/>
      <c r="N75" s="447"/>
      <c r="O75" s="449"/>
      <c r="P75" s="449"/>
      <c r="Q75" s="448"/>
      <c r="R75" s="448"/>
      <c r="S75" s="1"/>
      <c r="T75" s="1"/>
      <c r="U75" s="447"/>
      <c r="V75" s="449"/>
      <c r="W75" s="516"/>
      <c r="AW75" s="50" t="str">
        <f t="shared" si="8"/>
        <v/>
      </c>
      <c r="AX75" s="51" t="str">
        <f>IF(F75="","",VLOOKUP(F75,'MNB árfolyam'!A:B,2,0))</f>
        <v/>
      </c>
      <c r="AY75" s="52" t="str">
        <f t="shared" si="9"/>
        <v/>
      </c>
      <c r="AZ75" s="53" t="str">
        <f t="shared" si="10"/>
        <v/>
      </c>
      <c r="BA75" s="54" t="str">
        <f t="shared" si="11"/>
        <v/>
      </c>
      <c r="BB75" s="51" t="str">
        <f>IF(M75="","",VLOOKUP(M75,'MNB árfolyam'!A:B,2,0))</f>
        <v/>
      </c>
      <c r="BC75" s="51" t="str">
        <f t="shared" si="12"/>
        <v/>
      </c>
      <c r="BD75" s="55" t="str">
        <f t="shared" si="13"/>
        <v/>
      </c>
      <c r="BE75" s="54" t="str">
        <f t="shared" si="14"/>
        <v/>
      </c>
      <c r="BF75" s="55" t="str">
        <f>IF(T75="","",VLOOKUP(T75,'MNB árfolyam'!A:B,2,0))</f>
        <v/>
      </c>
      <c r="BG75" s="55" t="str">
        <f t="shared" si="15"/>
        <v/>
      </c>
      <c r="BH75" s="55" t="str">
        <f t="shared" si="16"/>
        <v/>
      </c>
      <c r="BI75" s="55" t="str">
        <f t="shared" si="17"/>
        <v/>
      </c>
      <c r="BJ75" s="51" t="str">
        <f t="shared" si="18"/>
        <v/>
      </c>
      <c r="BK75" s="51" t="str">
        <f t="shared" si="19"/>
        <v/>
      </c>
      <c r="BL75" s="51" t="str">
        <f t="shared" si="20"/>
        <v/>
      </c>
      <c r="BM75" s="51" t="str">
        <f t="shared" si="21"/>
        <v/>
      </c>
      <c r="BN75" s="51" t="str">
        <f t="shared" si="22"/>
        <v/>
      </c>
      <c r="BO75" s="51" t="str">
        <f t="shared" si="23"/>
        <v/>
      </c>
      <c r="BP75" s="51" t="str">
        <f t="shared" si="24"/>
        <v/>
      </c>
      <c r="BQ75" s="51" t="str">
        <f t="shared" si="25"/>
        <v/>
      </c>
    </row>
    <row r="76" spans="1:69" x14ac:dyDescent="0.25">
      <c r="A76" s="446"/>
      <c r="B76" s="447"/>
      <c r="C76" s="448"/>
      <c r="D76" s="448"/>
      <c r="E76" s="1"/>
      <c r="F76" s="1"/>
      <c r="G76" s="447"/>
      <c r="H76" s="449"/>
      <c r="I76" s="449"/>
      <c r="J76" s="448"/>
      <c r="K76" s="448"/>
      <c r="L76" s="1"/>
      <c r="M76" s="1"/>
      <c r="N76" s="447"/>
      <c r="O76" s="449"/>
      <c r="P76" s="449"/>
      <c r="Q76" s="448"/>
      <c r="R76" s="448"/>
      <c r="S76" s="1"/>
      <c r="T76" s="1"/>
      <c r="U76" s="447"/>
      <c r="V76" s="449"/>
      <c r="W76" s="516"/>
      <c r="AW76" s="50" t="str">
        <f t="shared" si="8"/>
        <v/>
      </c>
      <c r="AX76" s="51" t="str">
        <f>IF(F76="","",VLOOKUP(F76,'MNB árfolyam'!A:B,2,0))</f>
        <v/>
      </c>
      <c r="AY76" s="52" t="str">
        <f t="shared" si="9"/>
        <v/>
      </c>
      <c r="AZ76" s="53" t="str">
        <f t="shared" si="10"/>
        <v/>
      </c>
      <c r="BA76" s="54" t="str">
        <f t="shared" si="11"/>
        <v/>
      </c>
      <c r="BB76" s="51" t="str">
        <f>IF(M76="","",VLOOKUP(M76,'MNB árfolyam'!A:B,2,0))</f>
        <v/>
      </c>
      <c r="BC76" s="51" t="str">
        <f t="shared" si="12"/>
        <v/>
      </c>
      <c r="BD76" s="55" t="str">
        <f t="shared" si="13"/>
        <v/>
      </c>
      <c r="BE76" s="54" t="str">
        <f t="shared" si="14"/>
        <v/>
      </c>
      <c r="BF76" s="55" t="str">
        <f>IF(T76="","",VLOOKUP(T76,'MNB árfolyam'!A:B,2,0))</f>
        <v/>
      </c>
      <c r="BG76" s="55" t="str">
        <f t="shared" si="15"/>
        <v/>
      </c>
      <c r="BH76" s="55" t="str">
        <f t="shared" si="16"/>
        <v/>
      </c>
      <c r="BI76" s="55" t="str">
        <f t="shared" si="17"/>
        <v/>
      </c>
      <c r="BJ76" s="51" t="str">
        <f t="shared" si="18"/>
        <v/>
      </c>
      <c r="BK76" s="51" t="str">
        <f t="shared" si="19"/>
        <v/>
      </c>
      <c r="BL76" s="51" t="str">
        <f t="shared" si="20"/>
        <v/>
      </c>
      <c r="BM76" s="51" t="str">
        <f t="shared" si="21"/>
        <v/>
      </c>
      <c r="BN76" s="51" t="str">
        <f t="shared" si="22"/>
        <v/>
      </c>
      <c r="BO76" s="51" t="str">
        <f t="shared" si="23"/>
        <v/>
      </c>
      <c r="BP76" s="51" t="str">
        <f t="shared" si="24"/>
        <v/>
      </c>
      <c r="BQ76" s="51" t="str">
        <f t="shared" si="25"/>
        <v/>
      </c>
    </row>
    <row r="77" spans="1:69" x14ac:dyDescent="0.25">
      <c r="A77" s="446"/>
      <c r="B77" s="447"/>
      <c r="C77" s="448"/>
      <c r="D77" s="448"/>
      <c r="E77" s="1"/>
      <c r="F77" s="1"/>
      <c r="G77" s="447"/>
      <c r="H77" s="449"/>
      <c r="I77" s="449"/>
      <c r="J77" s="448"/>
      <c r="K77" s="448"/>
      <c r="L77" s="1"/>
      <c r="M77" s="1"/>
      <c r="N77" s="447"/>
      <c r="O77" s="449"/>
      <c r="P77" s="449"/>
      <c r="Q77" s="448"/>
      <c r="R77" s="448"/>
      <c r="S77" s="1"/>
      <c r="T77" s="1"/>
      <c r="U77" s="447"/>
      <c r="V77" s="449"/>
      <c r="W77" s="516"/>
      <c r="AW77" s="50" t="str">
        <f t="shared" si="8"/>
        <v/>
      </c>
      <c r="AX77" s="51" t="str">
        <f>IF(F77="","",VLOOKUP(F77,'MNB árfolyam'!A:B,2,0))</f>
        <v/>
      </c>
      <c r="AY77" s="52" t="str">
        <f t="shared" si="9"/>
        <v/>
      </c>
      <c r="AZ77" s="53" t="str">
        <f t="shared" si="10"/>
        <v/>
      </c>
      <c r="BA77" s="54" t="str">
        <f t="shared" si="11"/>
        <v/>
      </c>
      <c r="BB77" s="51" t="str">
        <f>IF(M77="","",VLOOKUP(M77,'MNB árfolyam'!A:B,2,0))</f>
        <v/>
      </c>
      <c r="BC77" s="51" t="str">
        <f t="shared" si="12"/>
        <v/>
      </c>
      <c r="BD77" s="55" t="str">
        <f t="shared" si="13"/>
        <v/>
      </c>
      <c r="BE77" s="54" t="str">
        <f t="shared" si="14"/>
        <v/>
      </c>
      <c r="BF77" s="55" t="str">
        <f>IF(T77="","",VLOOKUP(T77,'MNB árfolyam'!A:B,2,0))</f>
        <v/>
      </c>
      <c r="BG77" s="55" t="str">
        <f t="shared" si="15"/>
        <v/>
      </c>
      <c r="BH77" s="55" t="str">
        <f t="shared" si="16"/>
        <v/>
      </c>
      <c r="BI77" s="55" t="str">
        <f t="shared" si="17"/>
        <v/>
      </c>
      <c r="BJ77" s="51" t="str">
        <f t="shared" si="18"/>
        <v/>
      </c>
      <c r="BK77" s="51" t="str">
        <f t="shared" si="19"/>
        <v/>
      </c>
      <c r="BL77" s="51" t="str">
        <f t="shared" si="20"/>
        <v/>
      </c>
      <c r="BM77" s="51" t="str">
        <f t="shared" si="21"/>
        <v/>
      </c>
      <c r="BN77" s="51" t="str">
        <f t="shared" si="22"/>
        <v/>
      </c>
      <c r="BO77" s="51" t="str">
        <f t="shared" si="23"/>
        <v/>
      </c>
      <c r="BP77" s="51" t="str">
        <f t="shared" si="24"/>
        <v/>
      </c>
      <c r="BQ77" s="51" t="str">
        <f t="shared" si="25"/>
        <v/>
      </c>
    </row>
    <row r="78" spans="1:69" x14ac:dyDescent="0.25">
      <c r="A78" s="446"/>
      <c r="B78" s="447"/>
      <c r="C78" s="448"/>
      <c r="D78" s="448"/>
      <c r="E78" s="1"/>
      <c r="F78" s="1"/>
      <c r="G78" s="447"/>
      <c r="H78" s="449"/>
      <c r="I78" s="449"/>
      <c r="J78" s="448"/>
      <c r="K78" s="448"/>
      <c r="L78" s="1"/>
      <c r="M78" s="1"/>
      <c r="N78" s="447"/>
      <c r="O78" s="449"/>
      <c r="P78" s="449"/>
      <c r="Q78" s="448"/>
      <c r="R78" s="448"/>
      <c r="S78" s="1"/>
      <c r="T78" s="1"/>
      <c r="U78" s="447"/>
      <c r="V78" s="449"/>
      <c r="W78" s="516"/>
      <c r="AW78" s="50" t="str">
        <f t="shared" si="8"/>
        <v/>
      </c>
      <c r="AX78" s="51" t="str">
        <f>IF(F78="","",VLOOKUP(F78,'MNB árfolyam'!A:B,2,0))</f>
        <v/>
      </c>
      <c r="AY78" s="52" t="str">
        <f t="shared" si="9"/>
        <v/>
      </c>
      <c r="AZ78" s="53" t="str">
        <f t="shared" si="10"/>
        <v/>
      </c>
      <c r="BA78" s="54" t="str">
        <f t="shared" si="11"/>
        <v/>
      </c>
      <c r="BB78" s="51" t="str">
        <f>IF(M78="","",VLOOKUP(M78,'MNB árfolyam'!A:B,2,0))</f>
        <v/>
      </c>
      <c r="BC78" s="51" t="str">
        <f t="shared" si="12"/>
        <v/>
      </c>
      <c r="BD78" s="55" t="str">
        <f t="shared" si="13"/>
        <v/>
      </c>
      <c r="BE78" s="54" t="str">
        <f t="shared" si="14"/>
        <v/>
      </c>
      <c r="BF78" s="55" t="str">
        <f>IF(T78="","",VLOOKUP(T78,'MNB árfolyam'!A:B,2,0))</f>
        <v/>
      </c>
      <c r="BG78" s="55" t="str">
        <f t="shared" si="15"/>
        <v/>
      </c>
      <c r="BH78" s="55" t="str">
        <f t="shared" si="16"/>
        <v/>
      </c>
      <c r="BI78" s="55" t="str">
        <f t="shared" si="17"/>
        <v/>
      </c>
      <c r="BJ78" s="51" t="str">
        <f t="shared" si="18"/>
        <v/>
      </c>
      <c r="BK78" s="51" t="str">
        <f t="shared" si="19"/>
        <v/>
      </c>
      <c r="BL78" s="51" t="str">
        <f t="shared" si="20"/>
        <v/>
      </c>
      <c r="BM78" s="51" t="str">
        <f t="shared" si="21"/>
        <v/>
      </c>
      <c r="BN78" s="51" t="str">
        <f t="shared" si="22"/>
        <v/>
      </c>
      <c r="BO78" s="51" t="str">
        <f t="shared" si="23"/>
        <v/>
      </c>
      <c r="BP78" s="51" t="str">
        <f t="shared" si="24"/>
        <v/>
      </c>
      <c r="BQ78" s="51" t="str">
        <f t="shared" si="25"/>
        <v/>
      </c>
    </row>
    <row r="79" spans="1:69" x14ac:dyDescent="0.25">
      <c r="A79" s="446"/>
      <c r="B79" s="447"/>
      <c r="C79" s="448"/>
      <c r="D79" s="448"/>
      <c r="E79" s="1"/>
      <c r="F79" s="1"/>
      <c r="G79" s="447"/>
      <c r="H79" s="449"/>
      <c r="I79" s="449"/>
      <c r="J79" s="448"/>
      <c r="K79" s="448"/>
      <c r="L79" s="1"/>
      <c r="M79" s="1"/>
      <c r="N79" s="447"/>
      <c r="O79" s="449"/>
      <c r="P79" s="449"/>
      <c r="Q79" s="448"/>
      <c r="R79" s="448"/>
      <c r="S79" s="1"/>
      <c r="T79" s="1"/>
      <c r="U79" s="447"/>
      <c r="V79" s="449"/>
      <c r="W79" s="516"/>
      <c r="AW79" s="50" t="str">
        <f t="shared" si="8"/>
        <v/>
      </c>
      <c r="AX79" s="51" t="str">
        <f>IF(F79="","",VLOOKUP(F79,'MNB árfolyam'!A:B,2,0))</f>
        <v/>
      </c>
      <c r="AY79" s="52" t="str">
        <f t="shared" si="9"/>
        <v/>
      </c>
      <c r="AZ79" s="53" t="str">
        <f t="shared" si="10"/>
        <v/>
      </c>
      <c r="BA79" s="54" t="str">
        <f t="shared" si="11"/>
        <v/>
      </c>
      <c r="BB79" s="51" t="str">
        <f>IF(M79="","",VLOOKUP(M79,'MNB árfolyam'!A:B,2,0))</f>
        <v/>
      </c>
      <c r="BC79" s="51" t="str">
        <f t="shared" si="12"/>
        <v/>
      </c>
      <c r="BD79" s="55" t="str">
        <f t="shared" si="13"/>
        <v/>
      </c>
      <c r="BE79" s="54" t="str">
        <f t="shared" si="14"/>
        <v/>
      </c>
      <c r="BF79" s="55" t="str">
        <f>IF(T79="","",VLOOKUP(T79,'MNB árfolyam'!A:B,2,0))</f>
        <v/>
      </c>
      <c r="BG79" s="55" t="str">
        <f t="shared" si="15"/>
        <v/>
      </c>
      <c r="BH79" s="55" t="str">
        <f t="shared" si="16"/>
        <v/>
      </c>
      <c r="BI79" s="55" t="str">
        <f t="shared" si="17"/>
        <v/>
      </c>
      <c r="BJ79" s="51" t="str">
        <f t="shared" si="18"/>
        <v/>
      </c>
      <c r="BK79" s="51" t="str">
        <f t="shared" si="19"/>
        <v/>
      </c>
      <c r="BL79" s="51" t="str">
        <f t="shared" si="20"/>
        <v/>
      </c>
      <c r="BM79" s="51" t="str">
        <f t="shared" si="21"/>
        <v/>
      </c>
      <c r="BN79" s="51" t="str">
        <f t="shared" si="22"/>
        <v/>
      </c>
      <c r="BO79" s="51" t="str">
        <f t="shared" si="23"/>
        <v/>
      </c>
      <c r="BP79" s="51" t="str">
        <f t="shared" si="24"/>
        <v/>
      </c>
      <c r="BQ79" s="51" t="str">
        <f t="shared" si="25"/>
        <v/>
      </c>
    </row>
    <row r="80" spans="1:69" ht="15.75" thickBot="1" x14ac:dyDescent="0.3">
      <c r="A80" s="450"/>
      <c r="B80" s="451"/>
      <c r="C80" s="452"/>
      <c r="D80" s="452"/>
      <c r="E80" s="7"/>
      <c r="F80" s="7"/>
      <c r="G80" s="451"/>
      <c r="H80" s="453"/>
      <c r="I80" s="453"/>
      <c r="J80" s="452"/>
      <c r="K80" s="452"/>
      <c r="L80" s="7"/>
      <c r="M80" s="7"/>
      <c r="N80" s="451"/>
      <c r="O80" s="453"/>
      <c r="P80" s="453"/>
      <c r="Q80" s="452"/>
      <c r="R80" s="452"/>
      <c r="S80" s="7"/>
      <c r="T80" s="7"/>
      <c r="U80" s="451"/>
      <c r="V80" s="453"/>
      <c r="W80" s="517"/>
      <c r="AW80" s="50" t="str">
        <f t="shared" si="8"/>
        <v/>
      </c>
      <c r="AX80" s="51" t="str">
        <f>IF(F80="","",VLOOKUP(F80,'MNB árfolyam'!A:B,2,0))</f>
        <v/>
      </c>
      <c r="AY80" s="52" t="str">
        <f t="shared" si="9"/>
        <v/>
      </c>
      <c r="AZ80" s="53" t="str">
        <f t="shared" si="10"/>
        <v/>
      </c>
      <c r="BA80" s="54" t="str">
        <f t="shared" si="11"/>
        <v/>
      </c>
      <c r="BB80" s="51" t="str">
        <f>IF(M80="","",VLOOKUP(M80,'MNB árfolyam'!A:B,2,0))</f>
        <v/>
      </c>
      <c r="BC80" s="51" t="str">
        <f t="shared" si="12"/>
        <v/>
      </c>
      <c r="BD80" s="55" t="str">
        <f t="shared" si="13"/>
        <v/>
      </c>
      <c r="BE80" s="54" t="str">
        <f t="shared" si="14"/>
        <v/>
      </c>
      <c r="BF80" s="55" t="str">
        <f>IF(T80="","",VLOOKUP(T80,'MNB árfolyam'!A:B,2,0))</f>
        <v/>
      </c>
      <c r="BG80" s="55" t="str">
        <f t="shared" si="15"/>
        <v/>
      </c>
      <c r="BH80" s="55" t="str">
        <f t="shared" si="16"/>
        <v/>
      </c>
      <c r="BI80" s="55" t="str">
        <f t="shared" si="17"/>
        <v/>
      </c>
      <c r="BJ80" s="51" t="str">
        <f t="shared" si="18"/>
        <v/>
      </c>
      <c r="BK80" s="51" t="str">
        <f t="shared" si="19"/>
        <v/>
      </c>
      <c r="BL80" s="51" t="str">
        <f t="shared" si="20"/>
        <v/>
      </c>
      <c r="BM80" s="51" t="str">
        <f t="shared" si="21"/>
        <v/>
      </c>
      <c r="BN80" s="51" t="str">
        <f t="shared" si="22"/>
        <v/>
      </c>
      <c r="BO80" s="51" t="str">
        <f t="shared" si="23"/>
        <v/>
      </c>
      <c r="BP80" s="51" t="str">
        <f t="shared" si="24"/>
        <v/>
      </c>
      <c r="BQ80" s="51" t="str">
        <f t="shared" si="25"/>
        <v/>
      </c>
    </row>
    <row r="81" spans="1:12" x14ac:dyDescent="0.25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</row>
  </sheetData>
  <sheetProtection algorithmName="SHA-512" hashValue="gGBzjcPEuUxsnvcLnkjEqygd8Pd616QuHpV2v2yy8ynbiyufX32yI2Pq6O6QZTEGNaA5QUNE7CHZ8kTJC3vsuw==" saltValue="FLgE6NxIY+FeVlHOY94fyg==" spinCount="100000" sheet="1" formatColumns="0" formatRows="0"/>
  <mergeCells count="12">
    <mergeCell ref="A24:D24"/>
    <mergeCell ref="A53:H53"/>
    <mergeCell ref="A54:F54"/>
    <mergeCell ref="A1:D1"/>
    <mergeCell ref="A11:F11"/>
    <mergeCell ref="A18:F19"/>
    <mergeCell ref="A22:H22"/>
    <mergeCell ref="A23:F23"/>
    <mergeCell ref="A7:W7"/>
    <mergeCell ref="A21:W21"/>
    <mergeCell ref="A52:W52"/>
    <mergeCell ref="A12:F12"/>
  </mergeCells>
  <dataValidations count="8">
    <dataValidation type="date" allowBlank="1" showInputMessage="1" showErrorMessage="1" sqref="B20:C20" xr:uid="{B964E0E4-CBF7-49D5-8E8A-4159179C330E}">
      <formula1>43831</formula1>
      <formula2>46022</formula2>
    </dataValidation>
    <dataValidation type="date" allowBlank="1" showInputMessage="1" showErrorMessage="1" sqref="C26:D50 S56:T80 B14:C16" xr:uid="{DDD78E25-FF0F-4C51-8ECA-A98393DE3760}">
      <formula1>36526</formula1>
      <formula2>54789</formula2>
    </dataValidation>
    <dataValidation type="whole" allowBlank="1" showInputMessage="1" showErrorMessage="1" sqref="E14:F16" xr:uid="{7DAC7D18-6F63-425B-8222-5F855C4D879D}">
      <formula1>0</formula1>
      <formula2>9.99999999999999E+32</formula2>
    </dataValidation>
    <dataValidation type="date" allowBlank="1" showInputMessage="1" showErrorMessage="1" sqref="E56:F80 L56:M80" xr:uid="{285F4F51-D583-4A24-8670-E2A585A6F553}">
      <formula1>36526</formula1>
      <formula2>55153</formula2>
    </dataValidation>
    <dataValidation type="whole" allowBlank="1" showInputMessage="1" showErrorMessage="1" sqref="H56:I80" xr:uid="{E1D4179D-D942-44A9-B2E6-A10ED7D80506}">
      <formula1>0</formula1>
      <formula2>9.99999999999999E+37</formula2>
    </dataValidation>
    <dataValidation type="whole" allowBlank="1" showInputMessage="1" showErrorMessage="1" sqref="F26:G50" xr:uid="{91B218FC-50B6-4E7E-99BD-ABB30C21A240}">
      <formula1>0</formula1>
      <formula2>9.99999999999999E+43</formula2>
    </dataValidation>
    <dataValidation type="whole" allowBlank="1" showInputMessage="1" showErrorMessage="1" sqref="K26:L50" xr:uid="{0E2D6D16-A964-47DF-99C9-DDE222A78944}">
      <formula1>0</formula1>
      <formula2>9.99999999999999E+41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C56:D80 J56:K80 Q56:R80" xr:uid="{8EE9F66B-64E0-4ABD-AA1E-15BD5AC61265}">
      <formula1>0</formula1>
      <formula2>0.5</formula2>
    </dataValidation>
  </dataValidations>
  <hyperlinks>
    <hyperlink ref="F1" location="PÁLYÁZÓ!A1" display="VISSZA A PÁLYÁZÓ FÜLRE" xr:uid="{F5CD83E3-66EE-4F43-8441-95A4FC716596}"/>
  </hyperlink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7C74-4078-4E1F-904C-306F1C2741D9}">
  <sheetPr codeName="Munka22">
    <tabColor theme="8" tint="-0.499984740745262"/>
  </sheetPr>
  <dimension ref="A1:BE57"/>
  <sheetViews>
    <sheetView zoomScale="90" zoomScaleNormal="90" workbookViewId="0">
      <selection activeCell="F1" sqref="F1"/>
    </sheetView>
  </sheetViews>
  <sheetFormatPr defaultColWidth="0" defaultRowHeight="15" zeroHeight="1" x14ac:dyDescent="0.25"/>
  <cols>
    <col min="1" max="1" width="35.7109375" style="32" customWidth="1"/>
    <col min="2" max="2" width="36.5703125" style="32" customWidth="1"/>
    <col min="3" max="4" width="34.7109375" style="32" customWidth="1"/>
    <col min="5" max="6" width="33.85546875" style="32" customWidth="1"/>
    <col min="7" max="7" width="25.5703125" style="32" customWidth="1"/>
    <col min="8" max="8" width="39.140625" style="32" customWidth="1"/>
    <col min="9" max="9" width="33" style="32" customWidth="1"/>
    <col min="10" max="11" width="25.5703125" style="32" customWidth="1"/>
    <col min="12" max="12" width="30.28515625" style="32" customWidth="1"/>
    <col min="13" max="13" width="33.85546875" style="32" customWidth="1"/>
    <col min="14" max="14" width="33.7109375" style="32" customWidth="1"/>
    <col min="15" max="15" width="27.7109375" style="32" customWidth="1"/>
    <col min="16" max="17" width="25.5703125" style="32" customWidth="1"/>
    <col min="18" max="18" width="25.5703125" style="32" hidden="1" customWidth="1"/>
    <col min="19" max="19" width="30.140625" style="32" hidden="1" customWidth="1"/>
    <col min="20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57" width="0" style="32" hidden="1" customWidth="1"/>
    <col min="58" max="16384" width="25.5703125" style="32" hidden="1"/>
  </cols>
  <sheetData>
    <row r="1" spans="1:17" ht="27" customHeight="1" thickBot="1" x14ac:dyDescent="0.3">
      <c r="A1" s="666" t="s">
        <v>60</v>
      </c>
      <c r="B1" s="667"/>
      <c r="C1" s="667"/>
      <c r="D1" s="668"/>
      <c r="E1" s="199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</row>
    <row r="2" spans="1:17" ht="30.75" thickBot="1" x14ac:dyDescent="0.3">
      <c r="A2" s="134"/>
      <c r="B2" s="336" t="s">
        <v>4</v>
      </c>
      <c r="C2" s="135" t="s">
        <v>8</v>
      </c>
      <c r="D2" s="337" t="s">
        <v>9</v>
      </c>
      <c r="E2" s="180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</row>
    <row r="3" spans="1:17" x14ac:dyDescent="0.25">
      <c r="A3" s="136" t="s">
        <v>10</v>
      </c>
      <c r="B3" s="454" t="str">
        <f>IF(OR(B15="",B16=""),"",(D23+E30)*B17)</f>
        <v/>
      </c>
      <c r="C3" s="320" t="str">
        <f>IF(OR(B15="",B16=""),"",(AX23+AX30)*B17)</f>
        <v/>
      </c>
      <c r="D3" s="321" t="str">
        <f>IF(OR(B15="",B16=""),"",(AY23+AY30)*B17)</f>
        <v/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</row>
    <row r="4" spans="1:17" x14ac:dyDescent="0.25">
      <c r="A4" s="137" t="s">
        <v>11</v>
      </c>
      <c r="B4" s="455" t="str">
        <f>IF(OR(C15="",C16=""),"",(D24+J30)*C17)</f>
        <v/>
      </c>
      <c r="C4" s="58" t="str">
        <f>IF(OR(C15="",C16=""),"",(AX24+BA30)*C17)</f>
        <v/>
      </c>
      <c r="D4" s="59" t="str">
        <f>IF(OR(C15="",C16=""),"",(AY24+BB30)*C17)</f>
        <v/>
      </c>
      <c r="E4" s="197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</row>
    <row r="5" spans="1:17" ht="15.75" thickBot="1" x14ac:dyDescent="0.3">
      <c r="A5" s="141" t="s">
        <v>12</v>
      </c>
      <c r="B5" s="456" t="str">
        <f>IF(OR(D15="",D16=""),"",(D25+O30)*D17)</f>
        <v/>
      </c>
      <c r="C5" s="60" t="str">
        <f>IF(OR(D15="",D16=""),"",(AX25+BD30)*D17)</f>
        <v/>
      </c>
      <c r="D5" s="61" t="str">
        <f>IF(OR(D15="",D16=""),"",(AY25+BE30)*D17)</f>
        <v/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</row>
    <row r="6" spans="1:17" x14ac:dyDescent="0.25">
      <c r="A6" s="110"/>
      <c r="B6" s="198"/>
      <c r="C6" s="197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</row>
    <row r="7" spans="1:17" ht="12.75" customHeight="1" thickBot="1" x14ac:dyDescent="0.3">
      <c r="A7" s="692" t="s">
        <v>242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</row>
    <row r="8" spans="1:17" ht="46.5" customHeight="1" x14ac:dyDescent="0.25">
      <c r="A8" s="205" t="s">
        <v>57</v>
      </c>
      <c r="B8" s="46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</row>
    <row r="9" spans="1:17" ht="30" customHeight="1" thickBot="1" x14ac:dyDescent="0.3">
      <c r="A9" s="207" t="s">
        <v>58</v>
      </c>
      <c r="B9" s="464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</row>
    <row r="10" spans="1:17" x14ac:dyDescent="0.25">
      <c r="A10" s="116"/>
      <c r="B10" s="99"/>
      <c r="C10" s="173"/>
      <c r="D10" s="110"/>
      <c r="E10" s="196"/>
      <c r="F10" s="196"/>
      <c r="G10" s="196"/>
      <c r="H10" s="173"/>
      <c r="I10" s="173"/>
      <c r="J10" s="173"/>
      <c r="K10" s="173"/>
      <c r="L10" s="173"/>
      <c r="M10" s="173"/>
      <c r="N10" s="173"/>
      <c r="O10" s="173"/>
      <c r="P10" s="173"/>
      <c r="Q10" s="173"/>
    </row>
    <row r="11" spans="1:17" ht="15.75" customHeight="1" thickBot="1" x14ac:dyDescent="0.3">
      <c r="A11" s="690" t="s">
        <v>243</v>
      </c>
      <c r="B11" s="691"/>
      <c r="C11" s="691"/>
      <c r="D11" s="691"/>
      <c r="E11" s="691"/>
      <c r="F11" s="691"/>
      <c r="G11" s="691"/>
      <c r="H11" s="691"/>
      <c r="I11" s="691"/>
      <c r="J11" s="691"/>
      <c r="K11" s="691"/>
      <c r="L11" s="691"/>
      <c r="M11" s="691"/>
      <c r="N11" s="691"/>
      <c r="O11" s="691"/>
      <c r="P11" s="691"/>
      <c r="Q11" s="691"/>
    </row>
    <row r="12" spans="1:17" ht="63.75" customHeight="1" thickBot="1" x14ac:dyDescent="0.3">
      <c r="A12" s="715" t="s">
        <v>261</v>
      </c>
      <c r="B12" s="716"/>
      <c r="C12" s="716"/>
      <c r="D12" s="717"/>
      <c r="E12" s="196"/>
      <c r="F12" s="196"/>
      <c r="G12" s="196"/>
      <c r="H12" s="173"/>
      <c r="I12" s="173"/>
      <c r="J12" s="173"/>
      <c r="K12" s="173"/>
      <c r="L12" s="173"/>
      <c r="M12" s="173"/>
      <c r="N12" s="173"/>
      <c r="O12" s="173"/>
      <c r="P12" s="173"/>
      <c r="Q12" s="173"/>
    </row>
    <row r="13" spans="1:17" ht="29.25" customHeight="1" thickBot="1" x14ac:dyDescent="0.3">
      <c r="A13" s="696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13" s="697" t="b">
        <f>IF(PÁLYÁZÓ!E20&lt;&gt;"","A pályázó vállalkozás három üzleti évre adta meg az adatokat, ezért a kapcsolódó vállalkozás esetén is három évre kérünk adatot, ha a vállalkozás működött ebben az időtartamban.",IF(PÁLYÁZÓ!E19&lt;&gt;"","A pályázó vállalkozás két üzleti évre adta meg az adatokat, ezért a kapcsolódó vállalkozás esetén is két évre kérünk adatot, ha a vállalkozás működött ebben az időtartamban.",IF(PÁLYÁZÓ!E18&lt;&gt;"","A pályázó vállalkozás egy üzleti évre adta meg az adatokat, ezért a kapcsolódó vállalkozás esetén is egy évre kérünk adatot, ha a vállalkozás működött ebben az időtartamban.")))</f>
        <v>0</v>
      </c>
      <c r="C13" s="697" t="b">
        <f>IF(PÁLYÁZÓ!F20&lt;&gt;"","A pályázó vállalkozás három üzleti évre adta meg az adatokat, ezért a kapcsolódó vállalkozás esetén is három évre kérünk adatot, ha a vállalkozás működött ebben az időtartamban.",IF(PÁLYÁZÓ!F19&lt;&gt;"","A pályázó vállalkozás két üzleti évre adta meg az adatokat, ezért a kapcsolódó vállalkozás esetén is két évre kérünk adatot, ha a vállalkozás működött ebben az időtartamban.",IF(PÁLYÁZÓ!F18&lt;&gt;"","A pályázó vállalkozás egy üzleti évre adta meg az adatokat, ezért a kapcsolódó vállalkozás esetén is egy évre kérünk adatot, ha a vállalkozás működött ebben az időtartamban.")))</f>
        <v>0</v>
      </c>
      <c r="D13" s="698" t="b">
        <f>IF(PÁLYÁZÓ!G20&lt;&gt;"","A pályázó vállalkozás három üzleti évre adta meg az adatokat, ezért a kapcsolódó vállalkozás esetén is három évre kérünk adatot, ha a vállalkozás működött ebben az időtartamban.",IF(PÁLYÁZÓ!G19&lt;&gt;"","A pályázó vállalkozás két üzleti évre adta meg az adatokat, ezért a kapcsolódó vállalkozás esetén is két évre kérünk adatot, ha a vállalkozás működött ebben az időtartamban.",IF(PÁLYÁZÓ!G18&lt;&gt;"","A pályázó vállalkozás egy üzleti évre adta meg az adatokat, ezért a kapcsolódó vállalkozás esetén is egy évre kérünk adatot, ha a vállalkozás működött ebben az időtartamban.")))</f>
        <v>0</v>
      </c>
      <c r="E13" s="196"/>
      <c r="F13" s="196"/>
      <c r="G13" s="196"/>
      <c r="H13" s="173"/>
      <c r="I13" s="173"/>
      <c r="J13" s="173"/>
      <c r="K13" s="173"/>
      <c r="L13" s="173"/>
      <c r="M13" s="173"/>
      <c r="N13" s="173"/>
      <c r="O13" s="173"/>
      <c r="P13" s="173"/>
      <c r="Q13" s="173"/>
    </row>
    <row r="14" spans="1:17" x14ac:dyDescent="0.25">
      <c r="A14" s="215"/>
      <c r="B14" s="216" t="s">
        <v>10</v>
      </c>
      <c r="C14" s="216" t="s">
        <v>11</v>
      </c>
      <c r="D14" s="217" t="s">
        <v>12</v>
      </c>
      <c r="E14" s="196"/>
      <c r="F14" s="196"/>
      <c r="G14" s="196"/>
      <c r="H14" s="173"/>
      <c r="I14" s="173"/>
      <c r="J14" s="173"/>
      <c r="K14" s="173"/>
      <c r="L14" s="173"/>
      <c r="M14" s="173"/>
      <c r="N14" s="173"/>
      <c r="O14" s="173"/>
      <c r="P14" s="173"/>
      <c r="Q14" s="173"/>
    </row>
    <row r="15" spans="1:17" x14ac:dyDescent="0.25">
      <c r="A15" s="83" t="s">
        <v>59</v>
      </c>
      <c r="B15" s="4"/>
      <c r="C15" s="4"/>
      <c r="D15" s="13"/>
      <c r="E15" s="196"/>
      <c r="F15" s="196"/>
      <c r="G15" s="196"/>
      <c r="H15" s="173"/>
      <c r="I15" s="173"/>
      <c r="J15" s="173"/>
      <c r="K15" s="173"/>
      <c r="L15" s="173"/>
      <c r="M15" s="173"/>
      <c r="N15" s="173"/>
      <c r="O15" s="173"/>
      <c r="P15" s="173"/>
      <c r="Q15" s="173"/>
    </row>
    <row r="16" spans="1:17" x14ac:dyDescent="0.25">
      <c r="A16" s="83" t="s">
        <v>13</v>
      </c>
      <c r="B16" s="4"/>
      <c r="C16" s="4"/>
      <c r="D16" s="13"/>
      <c r="E16" s="196"/>
      <c r="F16" s="196"/>
      <c r="G16" s="196"/>
      <c r="H16" s="173"/>
      <c r="I16" s="173"/>
      <c r="J16" s="173"/>
      <c r="K16" s="173"/>
      <c r="L16" s="173"/>
      <c r="M16" s="173"/>
      <c r="N16" s="173"/>
      <c r="O16" s="173"/>
      <c r="P16" s="173"/>
      <c r="Q16" s="173"/>
    </row>
    <row r="17" spans="1:57" ht="26.25" thickBot="1" x14ac:dyDescent="0.3">
      <c r="A17" s="84" t="s">
        <v>14</v>
      </c>
      <c r="B17" s="208" t="str">
        <f>IF(OR(B15="",B16=""),"Kérjük mind a tőkeérdekeltéség, mind a szavazati arány megadását!",MAX(B15,B16))</f>
        <v>Kérjük mind a tőkeérdekeltéség, mind a szavazati arány megadását!</v>
      </c>
      <c r="C17" s="208" t="str">
        <f>IF(OR(C15="",C16=""),"Kérjük mind a tőkeérdekeltéség, mind a szavazati arány megadását!",MAX(C15,C16))</f>
        <v>Kérjük mind a tőkeérdekeltéség, mind a szavazati arány megadását!</v>
      </c>
      <c r="D17" s="218" t="str">
        <f>IF(OR(D15="",D16=""),"Kérjük mind a tőkeérdekeltéség, mind a szavazati arány megadását!",MAX(D15,D16))</f>
        <v>Kérjük mind a tőkeérdekeltéség, mind a szavazati arány megadását!</v>
      </c>
      <c r="E17" s="196"/>
      <c r="F17" s="196"/>
      <c r="G17" s="196"/>
      <c r="H17" s="173"/>
      <c r="I17" s="173"/>
      <c r="J17" s="173"/>
      <c r="K17" s="173"/>
      <c r="L17" s="173"/>
      <c r="M17" s="173"/>
      <c r="N17" s="173"/>
      <c r="O17" s="173"/>
      <c r="P17" s="173"/>
      <c r="Q17" s="173"/>
    </row>
    <row r="18" spans="1:57" ht="15.75" thickBot="1" x14ac:dyDescent="0.3">
      <c r="A18" s="116"/>
      <c r="B18" s="99"/>
      <c r="C18" s="173"/>
      <c r="D18" s="110"/>
      <c r="E18" s="196"/>
      <c r="F18" s="196"/>
      <c r="G18" s="196"/>
      <c r="H18" s="173"/>
      <c r="I18" s="173"/>
      <c r="J18" s="173"/>
      <c r="K18" s="173"/>
      <c r="L18" s="173"/>
      <c r="M18" s="173"/>
      <c r="N18" s="173"/>
      <c r="O18" s="173"/>
      <c r="P18" s="173"/>
      <c r="Q18" s="173"/>
    </row>
    <row r="19" spans="1:57" ht="354.95" customHeight="1" thickBot="1" x14ac:dyDescent="0.3">
      <c r="A19" s="702" t="s">
        <v>258</v>
      </c>
      <c r="B19" s="703"/>
      <c r="C19" s="703"/>
      <c r="D19" s="703"/>
      <c r="E19" s="703"/>
      <c r="F19" s="704"/>
      <c r="G19" s="196"/>
      <c r="H19" s="173"/>
      <c r="I19" s="173"/>
      <c r="J19" s="173"/>
      <c r="K19" s="173"/>
      <c r="L19" s="173"/>
      <c r="M19" s="173"/>
      <c r="N19" s="173"/>
      <c r="O19" s="173"/>
      <c r="P19" s="173"/>
      <c r="Q19" s="173"/>
    </row>
    <row r="20" spans="1:57" ht="19.5" customHeight="1" thickBot="1" x14ac:dyDescent="0.3">
      <c r="A20" s="617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20" s="618"/>
      <c r="C20" s="618"/>
      <c r="D20" s="618"/>
      <c r="E20" s="618"/>
      <c r="F20" s="619"/>
      <c r="G20" s="196"/>
      <c r="H20" s="173"/>
      <c r="I20" s="173"/>
      <c r="J20" s="173"/>
      <c r="K20" s="173"/>
      <c r="L20" s="173"/>
      <c r="M20" s="173"/>
      <c r="N20" s="173"/>
      <c r="O20" s="173"/>
      <c r="P20" s="173"/>
      <c r="Q20" s="173"/>
    </row>
    <row r="21" spans="1:57" ht="15.75" thickBot="1" x14ac:dyDescent="0.3">
      <c r="A21" s="116"/>
      <c r="B21" s="99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57" ht="39" customHeight="1" x14ac:dyDescent="0.25">
      <c r="A22" s="212"/>
      <c r="B22" s="200" t="s">
        <v>2</v>
      </c>
      <c r="C22" s="200" t="s">
        <v>3</v>
      </c>
      <c r="D22" s="201" t="s">
        <v>4</v>
      </c>
      <c r="E22" s="200" t="s">
        <v>5</v>
      </c>
      <c r="F22" s="202" t="s">
        <v>6</v>
      </c>
      <c r="G22" s="173"/>
      <c r="H22" s="173"/>
      <c r="I22" s="173"/>
      <c r="J22" s="173"/>
      <c r="K22" s="98"/>
      <c r="L22" s="173"/>
      <c r="M22" s="173"/>
      <c r="N22" s="173"/>
      <c r="O22" s="173"/>
      <c r="P22" s="173"/>
      <c r="Q22" s="173"/>
      <c r="AW22" s="33" t="s">
        <v>7</v>
      </c>
      <c r="AX22" s="33" t="s">
        <v>8</v>
      </c>
      <c r="AY22" s="33" t="s">
        <v>9</v>
      </c>
    </row>
    <row r="23" spans="1:57" x14ac:dyDescent="0.25">
      <c r="A23" s="83" t="s">
        <v>10</v>
      </c>
      <c r="B23" s="1"/>
      <c r="C23" s="1"/>
      <c r="D23" s="5"/>
      <c r="E23" s="3"/>
      <c r="F23" s="9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AW23" s="34" t="e">
        <f>VLOOKUP(C23,'MNB árfolyam'!A:B,2,0)</f>
        <v>#N/A</v>
      </c>
      <c r="AX23" s="35">
        <f>IFERROR(ROUND(E23/AW23,0),0)</f>
        <v>0</v>
      </c>
      <c r="AY23" s="35">
        <f>IFERROR(ROUND(F23/AW23,0),0)</f>
        <v>0</v>
      </c>
    </row>
    <row r="24" spans="1:57" x14ac:dyDescent="0.25">
      <c r="A24" s="83" t="s">
        <v>11</v>
      </c>
      <c r="B24" s="1"/>
      <c r="C24" s="1"/>
      <c r="D24" s="2"/>
      <c r="E24" s="3"/>
      <c r="F24" s="9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AW24" s="34" t="e">
        <f>VLOOKUP(C24,'MNB árfolyam'!A:B,2,0)</f>
        <v>#N/A</v>
      </c>
      <c r="AX24" s="35">
        <f>IFERROR(ROUND(E24/AW24,0),0)</f>
        <v>0</v>
      </c>
      <c r="AY24" s="35">
        <f>IFERROR(ROUND(F24/AW24,0),0)</f>
        <v>0</v>
      </c>
    </row>
    <row r="25" spans="1:57" ht="15.75" thickBot="1" x14ac:dyDescent="0.3">
      <c r="A25" s="84" t="s">
        <v>12</v>
      </c>
      <c r="B25" s="7"/>
      <c r="C25" s="7"/>
      <c r="D25" s="10"/>
      <c r="E25" s="11"/>
      <c r="F25" s="12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AW25" s="34" t="e">
        <f>VLOOKUP(C25,'MNB árfolyam'!A:B,2,0)</f>
        <v>#N/A</v>
      </c>
      <c r="AX25" s="35">
        <f>IFERROR(ROUND(E25/AW25,0),0)</f>
        <v>0</v>
      </c>
      <c r="AY25" s="35">
        <f>IFERROR(ROUND(F25/AW25,0),0)</f>
        <v>0</v>
      </c>
    </row>
    <row r="26" spans="1:57" x14ac:dyDescent="0.25">
      <c r="A26" s="116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</row>
    <row r="27" spans="1:57" s="37" customFormat="1" ht="15.75" thickBot="1" x14ac:dyDescent="0.3">
      <c r="A27" s="714" t="str">
        <f>CONCATENATE(B8," ","KAPCSOLÓDÓ VÁLLALKOZÁSAI:")</f>
        <v xml:space="preserve"> KAPCSOLÓDÓ VÁLLALKOZÁSAI:</v>
      </c>
      <c r="B27" s="714"/>
      <c r="C27" s="714"/>
      <c r="D27" s="714"/>
      <c r="E27" s="714"/>
      <c r="F27" s="714"/>
      <c r="G27" s="714"/>
      <c r="H27" s="714"/>
      <c r="I27" s="714"/>
      <c r="J27" s="714"/>
      <c r="K27" s="714"/>
      <c r="L27" s="714"/>
      <c r="M27" s="714"/>
      <c r="N27" s="714"/>
      <c r="O27" s="714"/>
      <c r="P27" s="714"/>
      <c r="Q27" s="714"/>
      <c r="R27" s="36"/>
      <c r="S27" s="39"/>
      <c r="T27" s="39"/>
      <c r="U27" s="36"/>
      <c r="V27" s="39"/>
      <c r="W27" s="39"/>
      <c r="X27" s="39"/>
      <c r="Y27" s="36"/>
      <c r="Z27" s="36"/>
    </row>
    <row r="28" spans="1:57" s="37" customFormat="1" ht="375" customHeight="1" thickBot="1" x14ac:dyDescent="0.3">
      <c r="A28" s="699" t="s">
        <v>259</v>
      </c>
      <c r="B28" s="700"/>
      <c r="C28" s="700"/>
      <c r="D28" s="700"/>
      <c r="E28" s="700"/>
      <c r="F28" s="701"/>
      <c r="G28" s="177"/>
      <c r="H28" s="177"/>
      <c r="I28" s="175"/>
      <c r="J28" s="175"/>
      <c r="K28" s="176"/>
      <c r="L28" s="176"/>
      <c r="M28" s="175"/>
      <c r="N28" s="176"/>
      <c r="O28" s="176"/>
      <c r="P28" s="176"/>
      <c r="Q28" s="175"/>
      <c r="R28" s="36"/>
      <c r="S28" s="39"/>
      <c r="T28" s="39"/>
      <c r="U28" s="36"/>
      <c r="V28" s="39"/>
      <c r="W28" s="39"/>
      <c r="X28" s="39"/>
      <c r="Y28" s="36"/>
      <c r="Z28" s="36"/>
    </row>
    <row r="29" spans="1:57" s="37" customFormat="1" ht="18.75" customHeight="1" thickBot="1" x14ac:dyDescent="0.3">
      <c r="A29" s="681" t="str">
        <f>IF(PÁLYÁZÓ!D16&lt;&gt;"","A pályázó vállalkozás három üzleti évre adta meg az adatokat, ezért a partner vállalkozás kapcsolódó vállalkozása esetén is három évre kérünk adatot, ha a vállalkozás működött ebben az időtartamban.",IF(PÁLYÁZÓ!D15&lt;&gt;"","A pályázó vállalkozás két üzleti évre adta meg az adatokat, ezért a partner vállalkozás kapcsolódó vállalkozása esetén is két évre kérünk adatot, ha a vállalkozás működött ebben az időtartamban.",IF(PÁLYÁZÓ!D14&lt;&gt;"","A pályázó vállalkozás egy üzleti évre adta meg az adatokat, ezért a partner vállalkozás kapcsolódó vállalkozása H32esetén is egy évre kérünk adatot, ha a vállalkozás működött ebben az időtartamban.","")))</f>
        <v/>
      </c>
      <c r="B29" s="682"/>
      <c r="C29" s="682"/>
      <c r="D29" s="682"/>
      <c r="E29" s="682"/>
      <c r="F29" s="683"/>
      <c r="G29" s="177"/>
      <c r="H29" s="177"/>
      <c r="I29" s="175"/>
      <c r="J29" s="175"/>
      <c r="K29" s="176"/>
      <c r="L29" s="176"/>
      <c r="M29" s="175"/>
      <c r="N29" s="176"/>
      <c r="O29" s="176"/>
      <c r="P29" s="176"/>
      <c r="Q29" s="175"/>
      <c r="R29" s="36"/>
      <c r="S29" s="39"/>
      <c r="T29" s="39"/>
      <c r="U29" s="36"/>
      <c r="V29" s="39"/>
      <c r="W29" s="39"/>
      <c r="X29" s="39"/>
      <c r="Y29" s="36"/>
      <c r="Z29" s="36"/>
    </row>
    <row r="30" spans="1:57" s="37" customFormat="1" ht="15.75" thickBot="1" x14ac:dyDescent="0.3">
      <c r="A30" s="194"/>
      <c r="B30" s="194"/>
      <c r="C30" s="194"/>
      <c r="D30" s="194"/>
      <c r="E30" s="195">
        <f>SUM(E32:E56)</f>
        <v>0</v>
      </c>
      <c r="F30" s="194"/>
      <c r="G30" s="194"/>
      <c r="H30" s="194"/>
      <c r="I30" s="175"/>
      <c r="J30" s="195">
        <f>SUM(J32:J56)</f>
        <v>0</v>
      </c>
      <c r="K30" s="176"/>
      <c r="L30" s="176"/>
      <c r="M30" s="175"/>
      <c r="N30" s="176"/>
      <c r="O30" s="195">
        <f>SUM(O32:O56)</f>
        <v>0</v>
      </c>
      <c r="P30" s="176"/>
      <c r="Q30" s="175"/>
      <c r="R30" s="36"/>
      <c r="S30" s="39"/>
      <c r="T30" s="39"/>
      <c r="U30" s="36"/>
      <c r="V30" s="39"/>
      <c r="W30" s="39"/>
      <c r="X30" s="39"/>
      <c r="Y30" s="36"/>
      <c r="Z30" s="36"/>
      <c r="AX30" s="62">
        <f>SUM(AX32:AX56)</f>
        <v>0</v>
      </c>
      <c r="AY30" s="62">
        <f t="shared" ref="AY30:BE30" si="0">SUM(AY32:AY56)</f>
        <v>0</v>
      </c>
      <c r="AZ30" s="63"/>
      <c r="BA30" s="62">
        <f t="shared" si="0"/>
        <v>0</v>
      </c>
      <c r="BB30" s="62">
        <f t="shared" si="0"/>
        <v>0</v>
      </c>
      <c r="BC30" s="63"/>
      <c r="BD30" s="62">
        <f t="shared" si="0"/>
        <v>0</v>
      </c>
      <c r="BE30" s="62">
        <f t="shared" si="0"/>
        <v>0</v>
      </c>
    </row>
    <row r="31" spans="1:57" s="37" customFormat="1" ht="69" customHeight="1" x14ac:dyDescent="0.25">
      <c r="A31" s="205" t="s">
        <v>19</v>
      </c>
      <c r="B31" s="203" t="s">
        <v>20</v>
      </c>
      <c r="C31" s="201" t="s">
        <v>115</v>
      </c>
      <c r="D31" s="201" t="s">
        <v>114</v>
      </c>
      <c r="E31" s="201" t="s">
        <v>116</v>
      </c>
      <c r="F31" s="201" t="s">
        <v>128</v>
      </c>
      <c r="G31" s="201" t="s">
        <v>117</v>
      </c>
      <c r="H31" s="201" t="s">
        <v>118</v>
      </c>
      <c r="I31" s="201" t="s">
        <v>119</v>
      </c>
      <c r="J31" s="201" t="s">
        <v>120</v>
      </c>
      <c r="K31" s="201" t="s">
        <v>126</v>
      </c>
      <c r="L31" s="201" t="s">
        <v>121</v>
      </c>
      <c r="M31" s="201" t="s">
        <v>122</v>
      </c>
      <c r="N31" s="201" t="s">
        <v>123</v>
      </c>
      <c r="O31" s="201" t="s">
        <v>124</v>
      </c>
      <c r="P31" s="201" t="s">
        <v>125</v>
      </c>
      <c r="Q31" s="204" t="s">
        <v>127</v>
      </c>
      <c r="AW31" s="42" t="s">
        <v>34</v>
      </c>
      <c r="AX31" s="43" t="s">
        <v>22</v>
      </c>
      <c r="AY31" s="43" t="s">
        <v>23</v>
      </c>
      <c r="AZ31" s="42" t="s">
        <v>37</v>
      </c>
      <c r="BA31" s="43" t="s">
        <v>47</v>
      </c>
      <c r="BB31" s="43" t="s">
        <v>39</v>
      </c>
      <c r="BC31" s="42" t="s">
        <v>40</v>
      </c>
      <c r="BD31" s="43" t="s">
        <v>41</v>
      </c>
      <c r="BE31" s="43" t="s">
        <v>42</v>
      </c>
    </row>
    <row r="32" spans="1:57" s="37" customFormat="1" x14ac:dyDescent="0.25">
      <c r="A32" s="440"/>
      <c r="B32" s="433"/>
      <c r="C32" s="1"/>
      <c r="D32" s="1"/>
      <c r="E32" s="433"/>
      <c r="F32" s="441"/>
      <c r="G32" s="441"/>
      <c r="H32" s="1"/>
      <c r="I32" s="1"/>
      <c r="J32" s="433"/>
      <c r="K32" s="441"/>
      <c r="L32" s="441"/>
      <c r="M32" s="1"/>
      <c r="N32" s="1"/>
      <c r="O32" s="433"/>
      <c r="P32" s="441"/>
      <c r="Q32" s="441"/>
      <c r="AW32" s="44" t="e">
        <f>VLOOKUP(D32,'MNB árfolyam'!A:B,2,0)</f>
        <v>#N/A</v>
      </c>
      <c r="AX32" s="45" t="str">
        <f t="shared" ref="AX32:AX56" si="1">IF(ISBLANK(F32),"",ROUND(F32/AW32,0))</f>
        <v/>
      </c>
      <c r="AY32" s="45" t="str">
        <f t="shared" ref="AY32:AY56" si="2">IF(ISBLANK(G32),"",ROUND(G32/AW32,0))</f>
        <v/>
      </c>
      <c r="AZ32" s="44" t="e">
        <f>VLOOKUP(I32,'MNB árfolyam'!A:B,2,0)</f>
        <v>#N/A</v>
      </c>
      <c r="BA32" s="44" t="str">
        <f t="shared" ref="BA32:BA56" si="3">IF(ISBLANK(K32),"",ROUND(K32/AZ32,0))</f>
        <v/>
      </c>
      <c r="BB32" s="44" t="str">
        <f t="shared" ref="BB32:BB56" si="4">IF(ISBLANK(L32),"",ROUND(L32/AZ32,0))</f>
        <v/>
      </c>
      <c r="BC32" s="44" t="e">
        <f>VLOOKUP(N32,'MNB árfolyam'!A:B,2,0)</f>
        <v>#N/A</v>
      </c>
      <c r="BD32" s="44" t="str">
        <f t="shared" ref="BD32:BD56" si="5">IF(ISBLANK(P32),"",ROUND(P32/BC32,0))</f>
        <v/>
      </c>
      <c r="BE32" s="44" t="str">
        <f t="shared" ref="BE32:BE56" si="6">IF(ISBLANK(Q32),"",ROUND(Q32/BC32,0))</f>
        <v/>
      </c>
    </row>
    <row r="33" spans="1:57" s="37" customFormat="1" x14ac:dyDescent="0.25">
      <c r="A33" s="440"/>
      <c r="B33" s="433"/>
      <c r="C33" s="1"/>
      <c r="D33" s="1"/>
      <c r="E33" s="433"/>
      <c r="F33" s="441"/>
      <c r="G33" s="441"/>
      <c r="H33" s="1"/>
      <c r="I33" s="1"/>
      <c r="J33" s="433"/>
      <c r="K33" s="441"/>
      <c r="L33" s="441"/>
      <c r="M33" s="1"/>
      <c r="N33" s="1"/>
      <c r="O33" s="433"/>
      <c r="P33" s="441"/>
      <c r="Q33" s="441"/>
      <c r="AW33" s="44" t="e">
        <f>VLOOKUP(D33,'MNB árfolyam'!A:B,2,0)</f>
        <v>#N/A</v>
      </c>
      <c r="AX33" s="45" t="str">
        <f t="shared" si="1"/>
        <v/>
      </c>
      <c r="AY33" s="45" t="str">
        <f t="shared" si="2"/>
        <v/>
      </c>
      <c r="AZ33" s="44" t="e">
        <f>VLOOKUP(I33,'MNB árfolyam'!A:B,2,0)</f>
        <v>#N/A</v>
      </c>
      <c r="BA33" s="44" t="str">
        <f t="shared" si="3"/>
        <v/>
      </c>
      <c r="BB33" s="44" t="str">
        <f t="shared" si="4"/>
        <v/>
      </c>
      <c r="BC33" s="44" t="e">
        <f>VLOOKUP(N33,'MNB árfolyam'!A:B,2,0)</f>
        <v>#N/A</v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40"/>
      <c r="B34" s="433"/>
      <c r="C34" s="1"/>
      <c r="D34" s="1"/>
      <c r="E34" s="433"/>
      <c r="F34" s="441"/>
      <c r="G34" s="441"/>
      <c r="H34" s="1"/>
      <c r="I34" s="1"/>
      <c r="J34" s="433"/>
      <c r="K34" s="441"/>
      <c r="L34" s="441"/>
      <c r="M34" s="1"/>
      <c r="N34" s="1"/>
      <c r="O34" s="433"/>
      <c r="P34" s="441"/>
      <c r="Q34" s="441"/>
      <c r="AW34" s="44" t="e">
        <f>VLOOKUP(D34,'MNB árfolyam'!A:B,2,0)</f>
        <v>#N/A</v>
      </c>
      <c r="AX34" s="45" t="str">
        <f t="shared" si="1"/>
        <v/>
      </c>
      <c r="AY34" s="45" t="str">
        <f t="shared" si="2"/>
        <v/>
      </c>
      <c r="AZ34" s="44" t="e">
        <f>VLOOKUP(I34,'MNB árfolyam'!A:B,2,0)</f>
        <v>#N/A</v>
      </c>
      <c r="BA34" s="44" t="str">
        <f t="shared" si="3"/>
        <v/>
      </c>
      <c r="BB34" s="44" t="str">
        <f t="shared" si="4"/>
        <v/>
      </c>
      <c r="BC34" s="44" t="e">
        <f>VLOOKUP(N34,'MNB árfolyam'!A:B,2,0)</f>
        <v>#N/A</v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40"/>
      <c r="B35" s="433"/>
      <c r="C35" s="1"/>
      <c r="D35" s="1"/>
      <c r="E35" s="433"/>
      <c r="F35" s="441"/>
      <c r="G35" s="441"/>
      <c r="H35" s="1"/>
      <c r="I35" s="1"/>
      <c r="J35" s="433"/>
      <c r="K35" s="441"/>
      <c r="L35" s="441"/>
      <c r="M35" s="1"/>
      <c r="N35" s="1"/>
      <c r="O35" s="433"/>
      <c r="P35" s="441"/>
      <c r="Q35" s="441"/>
      <c r="AW35" s="44" t="e">
        <f>VLOOKUP(D35,'MNB árfolyam'!A:B,2,0)</f>
        <v>#N/A</v>
      </c>
      <c r="AX35" s="45" t="str">
        <f t="shared" si="1"/>
        <v/>
      </c>
      <c r="AY35" s="45" t="str">
        <f t="shared" si="2"/>
        <v/>
      </c>
      <c r="AZ35" s="44" t="e">
        <f>VLOOKUP(I35,'MNB árfolyam'!A:B,2,0)</f>
        <v>#N/A</v>
      </c>
      <c r="BA35" s="44" t="str">
        <f t="shared" si="3"/>
        <v/>
      </c>
      <c r="BB35" s="44" t="str">
        <f t="shared" si="4"/>
        <v/>
      </c>
      <c r="BC35" s="44" t="e">
        <f>VLOOKUP(N35,'MNB árfolyam'!A:B,2,0)</f>
        <v>#N/A</v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40"/>
      <c r="B36" s="433"/>
      <c r="C36" s="1"/>
      <c r="D36" s="1"/>
      <c r="E36" s="433"/>
      <c r="F36" s="441"/>
      <c r="G36" s="441"/>
      <c r="H36" s="1"/>
      <c r="I36" s="1"/>
      <c r="J36" s="433"/>
      <c r="K36" s="441"/>
      <c r="L36" s="441"/>
      <c r="M36" s="1"/>
      <c r="N36" s="1"/>
      <c r="O36" s="433"/>
      <c r="P36" s="441"/>
      <c r="Q36" s="441"/>
      <c r="AW36" s="44" t="e">
        <f>VLOOKUP(D36,'MNB árfolyam'!A:B,2,0)</f>
        <v>#N/A</v>
      </c>
      <c r="AX36" s="45" t="str">
        <f t="shared" si="1"/>
        <v/>
      </c>
      <c r="AY36" s="45" t="str">
        <f t="shared" si="2"/>
        <v/>
      </c>
      <c r="AZ36" s="44" t="e">
        <f>VLOOKUP(I36,'MNB árfolyam'!A:B,2,0)</f>
        <v>#N/A</v>
      </c>
      <c r="BA36" s="44" t="str">
        <f t="shared" si="3"/>
        <v/>
      </c>
      <c r="BB36" s="44" t="str">
        <f t="shared" si="4"/>
        <v/>
      </c>
      <c r="BC36" s="44" t="e">
        <f>VLOOKUP(N36,'MNB árfolyam'!A:B,2,0)</f>
        <v>#N/A</v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40"/>
      <c r="B37" s="433"/>
      <c r="C37" s="1"/>
      <c r="D37" s="1"/>
      <c r="E37" s="433"/>
      <c r="F37" s="441"/>
      <c r="G37" s="441"/>
      <c r="H37" s="1"/>
      <c r="I37" s="1"/>
      <c r="J37" s="433"/>
      <c r="K37" s="441"/>
      <c r="L37" s="441"/>
      <c r="M37" s="1"/>
      <c r="N37" s="1"/>
      <c r="O37" s="433"/>
      <c r="P37" s="441"/>
      <c r="Q37" s="441"/>
      <c r="AW37" s="44" t="e">
        <f>VLOOKUP(D37,'MNB árfolyam'!A:B,2,0)</f>
        <v>#N/A</v>
      </c>
      <c r="AX37" s="45" t="str">
        <f t="shared" si="1"/>
        <v/>
      </c>
      <c r="AY37" s="45" t="str">
        <f t="shared" si="2"/>
        <v/>
      </c>
      <c r="AZ37" s="44" t="e">
        <f>VLOOKUP(I37,'MNB árfolyam'!A:B,2,0)</f>
        <v>#N/A</v>
      </c>
      <c r="BA37" s="44" t="str">
        <f t="shared" si="3"/>
        <v/>
      </c>
      <c r="BB37" s="44" t="str">
        <f t="shared" si="4"/>
        <v/>
      </c>
      <c r="BC37" s="44" t="e">
        <f>VLOOKUP(N37,'MNB árfolyam'!A:B,2,0)</f>
        <v>#N/A</v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40"/>
      <c r="B38" s="433"/>
      <c r="C38" s="1"/>
      <c r="D38" s="1"/>
      <c r="E38" s="433"/>
      <c r="F38" s="441"/>
      <c r="G38" s="441"/>
      <c r="H38" s="1"/>
      <c r="I38" s="1"/>
      <c r="J38" s="433"/>
      <c r="K38" s="441"/>
      <c r="L38" s="441"/>
      <c r="M38" s="1"/>
      <c r="N38" s="1"/>
      <c r="O38" s="433"/>
      <c r="P38" s="441"/>
      <c r="Q38" s="441"/>
      <c r="AW38" s="44" t="e">
        <f>VLOOKUP(D38,'MNB árfolyam'!A:B,2,0)</f>
        <v>#N/A</v>
      </c>
      <c r="AX38" s="45" t="str">
        <f t="shared" si="1"/>
        <v/>
      </c>
      <c r="AY38" s="45" t="str">
        <f t="shared" si="2"/>
        <v/>
      </c>
      <c r="AZ38" s="44" t="e">
        <f>VLOOKUP(I38,'MNB árfolyam'!A:B,2,0)</f>
        <v>#N/A</v>
      </c>
      <c r="BA38" s="44" t="str">
        <f t="shared" si="3"/>
        <v/>
      </c>
      <c r="BB38" s="44" t="str">
        <f t="shared" si="4"/>
        <v/>
      </c>
      <c r="BC38" s="44" t="e">
        <f>VLOOKUP(N38,'MNB árfolyam'!A:B,2,0)</f>
        <v>#N/A</v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40"/>
      <c r="B39" s="433"/>
      <c r="C39" s="1"/>
      <c r="D39" s="1"/>
      <c r="E39" s="433"/>
      <c r="F39" s="441"/>
      <c r="G39" s="441"/>
      <c r="H39" s="1"/>
      <c r="I39" s="1"/>
      <c r="J39" s="433"/>
      <c r="K39" s="441"/>
      <c r="L39" s="441"/>
      <c r="M39" s="1"/>
      <c r="N39" s="1"/>
      <c r="O39" s="433"/>
      <c r="P39" s="441"/>
      <c r="Q39" s="441"/>
      <c r="AW39" s="44" t="e">
        <f>VLOOKUP(D39,'MNB árfolyam'!A:B,2,0)</f>
        <v>#N/A</v>
      </c>
      <c r="AX39" s="45" t="str">
        <f t="shared" si="1"/>
        <v/>
      </c>
      <c r="AY39" s="45" t="str">
        <f t="shared" si="2"/>
        <v/>
      </c>
      <c r="AZ39" s="44" t="e">
        <f>VLOOKUP(I39,'MNB árfolyam'!A:B,2,0)</f>
        <v>#N/A</v>
      </c>
      <c r="BA39" s="44" t="str">
        <f t="shared" si="3"/>
        <v/>
      </c>
      <c r="BB39" s="44" t="str">
        <f t="shared" si="4"/>
        <v/>
      </c>
      <c r="BC39" s="44" t="e">
        <f>VLOOKUP(N39,'MNB árfolyam'!A:B,2,0)</f>
        <v>#N/A</v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40"/>
      <c r="B40" s="433"/>
      <c r="C40" s="1"/>
      <c r="D40" s="1"/>
      <c r="E40" s="433"/>
      <c r="F40" s="441"/>
      <c r="G40" s="441"/>
      <c r="H40" s="1"/>
      <c r="I40" s="1"/>
      <c r="J40" s="433"/>
      <c r="K40" s="441"/>
      <c r="L40" s="441"/>
      <c r="M40" s="1"/>
      <c r="N40" s="1"/>
      <c r="O40" s="433"/>
      <c r="P40" s="441"/>
      <c r="Q40" s="441"/>
      <c r="AW40" s="44" t="e">
        <f>VLOOKUP(D40,'MNB árfolyam'!A:B,2,0)</f>
        <v>#N/A</v>
      </c>
      <c r="AX40" s="45" t="str">
        <f t="shared" si="1"/>
        <v/>
      </c>
      <c r="AY40" s="45" t="str">
        <f t="shared" si="2"/>
        <v/>
      </c>
      <c r="AZ40" s="44" t="e">
        <f>VLOOKUP(I40,'MNB árfolyam'!A:B,2,0)</f>
        <v>#N/A</v>
      </c>
      <c r="BA40" s="44" t="str">
        <f t="shared" si="3"/>
        <v/>
      </c>
      <c r="BB40" s="44" t="str">
        <f t="shared" si="4"/>
        <v/>
      </c>
      <c r="BC40" s="44" t="e">
        <f>VLOOKUP(N40,'MNB árfolyam'!A:B,2,0)</f>
        <v>#N/A</v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40"/>
      <c r="B41" s="433"/>
      <c r="C41" s="1"/>
      <c r="D41" s="1"/>
      <c r="E41" s="433"/>
      <c r="F41" s="441"/>
      <c r="G41" s="441"/>
      <c r="H41" s="1"/>
      <c r="I41" s="1"/>
      <c r="J41" s="433"/>
      <c r="K41" s="441"/>
      <c r="L41" s="441"/>
      <c r="M41" s="1"/>
      <c r="N41" s="1"/>
      <c r="O41" s="433"/>
      <c r="P41" s="441"/>
      <c r="Q41" s="441"/>
      <c r="AW41" s="44" t="e">
        <f>VLOOKUP(D41,'MNB árfolyam'!A:B,2,0)</f>
        <v>#N/A</v>
      </c>
      <c r="AX41" s="45" t="str">
        <f t="shared" si="1"/>
        <v/>
      </c>
      <c r="AY41" s="45" t="str">
        <f t="shared" si="2"/>
        <v/>
      </c>
      <c r="AZ41" s="44" t="e">
        <f>VLOOKUP(I41,'MNB árfolyam'!A:B,2,0)</f>
        <v>#N/A</v>
      </c>
      <c r="BA41" s="44" t="str">
        <f t="shared" si="3"/>
        <v/>
      </c>
      <c r="BB41" s="44" t="str">
        <f t="shared" si="4"/>
        <v/>
      </c>
      <c r="BC41" s="44" t="e">
        <f>VLOOKUP(N41,'MNB árfolyam'!A:B,2,0)</f>
        <v>#N/A</v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40"/>
      <c r="B42" s="433"/>
      <c r="C42" s="1"/>
      <c r="D42" s="1"/>
      <c r="E42" s="433"/>
      <c r="F42" s="441"/>
      <c r="G42" s="441"/>
      <c r="H42" s="1"/>
      <c r="I42" s="1"/>
      <c r="J42" s="433"/>
      <c r="K42" s="441"/>
      <c r="L42" s="441"/>
      <c r="M42" s="1"/>
      <c r="N42" s="1"/>
      <c r="O42" s="433"/>
      <c r="P42" s="441"/>
      <c r="Q42" s="441"/>
      <c r="AW42" s="44" t="e">
        <f>VLOOKUP(D42,'MNB árfolyam'!A:B,2,0)</f>
        <v>#N/A</v>
      </c>
      <c r="AX42" s="45" t="str">
        <f t="shared" si="1"/>
        <v/>
      </c>
      <c r="AY42" s="45" t="str">
        <f t="shared" si="2"/>
        <v/>
      </c>
      <c r="AZ42" s="44" t="e">
        <f>VLOOKUP(I42,'MNB árfolyam'!A:B,2,0)</f>
        <v>#N/A</v>
      </c>
      <c r="BA42" s="44" t="str">
        <f t="shared" si="3"/>
        <v/>
      </c>
      <c r="BB42" s="44" t="str">
        <f t="shared" si="4"/>
        <v/>
      </c>
      <c r="BC42" s="44" t="e">
        <f>VLOOKUP(N42,'MNB árfolyam'!A:B,2,0)</f>
        <v>#N/A</v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40"/>
      <c r="B43" s="433"/>
      <c r="C43" s="1"/>
      <c r="D43" s="1"/>
      <c r="E43" s="433"/>
      <c r="F43" s="441"/>
      <c r="G43" s="441"/>
      <c r="H43" s="1"/>
      <c r="I43" s="1"/>
      <c r="J43" s="433"/>
      <c r="K43" s="441"/>
      <c r="L43" s="441"/>
      <c r="M43" s="1"/>
      <c r="N43" s="1"/>
      <c r="O43" s="433"/>
      <c r="P43" s="441"/>
      <c r="Q43" s="441"/>
      <c r="AW43" s="44" t="e">
        <f>VLOOKUP(D43,'MNB árfolyam'!A:B,2,0)</f>
        <v>#N/A</v>
      </c>
      <c r="AX43" s="45" t="str">
        <f t="shared" si="1"/>
        <v/>
      </c>
      <c r="AY43" s="45" t="str">
        <f t="shared" si="2"/>
        <v/>
      </c>
      <c r="AZ43" s="44" t="e">
        <f>VLOOKUP(I43,'MNB árfolyam'!A:B,2,0)</f>
        <v>#N/A</v>
      </c>
      <c r="BA43" s="44" t="str">
        <f t="shared" si="3"/>
        <v/>
      </c>
      <c r="BB43" s="44" t="str">
        <f t="shared" si="4"/>
        <v/>
      </c>
      <c r="BC43" s="44" t="e">
        <f>VLOOKUP(N43,'MNB árfolyam'!A:B,2,0)</f>
        <v>#N/A</v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40"/>
      <c r="B44" s="433"/>
      <c r="C44" s="1"/>
      <c r="D44" s="1"/>
      <c r="E44" s="433"/>
      <c r="F44" s="441"/>
      <c r="G44" s="441"/>
      <c r="H44" s="1"/>
      <c r="I44" s="1"/>
      <c r="J44" s="433"/>
      <c r="K44" s="441"/>
      <c r="L44" s="441"/>
      <c r="M44" s="1"/>
      <c r="N44" s="1"/>
      <c r="O44" s="433"/>
      <c r="P44" s="441"/>
      <c r="Q44" s="441"/>
      <c r="AW44" s="44" t="e">
        <f>VLOOKUP(D44,'MNB árfolyam'!A:B,2,0)</f>
        <v>#N/A</v>
      </c>
      <c r="AX44" s="45" t="str">
        <f t="shared" si="1"/>
        <v/>
      </c>
      <c r="AY44" s="45" t="str">
        <f t="shared" si="2"/>
        <v/>
      </c>
      <c r="AZ44" s="44" t="e">
        <f>VLOOKUP(I44,'MNB árfolyam'!A:B,2,0)</f>
        <v>#N/A</v>
      </c>
      <c r="BA44" s="44" t="str">
        <f t="shared" si="3"/>
        <v/>
      </c>
      <c r="BB44" s="44" t="str">
        <f t="shared" si="4"/>
        <v/>
      </c>
      <c r="BC44" s="44" t="e">
        <f>VLOOKUP(N44,'MNB árfolyam'!A:B,2,0)</f>
        <v>#N/A</v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40"/>
      <c r="B45" s="433"/>
      <c r="C45" s="1"/>
      <c r="D45" s="1"/>
      <c r="E45" s="433"/>
      <c r="F45" s="441"/>
      <c r="G45" s="441"/>
      <c r="H45" s="1"/>
      <c r="I45" s="1"/>
      <c r="J45" s="433"/>
      <c r="K45" s="441"/>
      <c r="L45" s="441"/>
      <c r="M45" s="1"/>
      <c r="N45" s="1"/>
      <c r="O45" s="433"/>
      <c r="P45" s="441"/>
      <c r="Q45" s="441"/>
      <c r="AW45" s="44" t="e">
        <f>VLOOKUP(D45,'MNB árfolyam'!A:B,2,0)</f>
        <v>#N/A</v>
      </c>
      <c r="AX45" s="45" t="str">
        <f t="shared" si="1"/>
        <v/>
      </c>
      <c r="AY45" s="45" t="str">
        <f t="shared" si="2"/>
        <v/>
      </c>
      <c r="AZ45" s="44" t="e">
        <f>VLOOKUP(I45,'MNB árfolyam'!A:B,2,0)</f>
        <v>#N/A</v>
      </c>
      <c r="BA45" s="44" t="str">
        <f t="shared" si="3"/>
        <v/>
      </c>
      <c r="BB45" s="44" t="str">
        <f t="shared" si="4"/>
        <v/>
      </c>
      <c r="BC45" s="44" t="e">
        <f>VLOOKUP(N45,'MNB árfolyam'!A:B,2,0)</f>
        <v>#N/A</v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40"/>
      <c r="B46" s="433"/>
      <c r="C46" s="1"/>
      <c r="D46" s="1"/>
      <c r="E46" s="433"/>
      <c r="F46" s="441"/>
      <c r="G46" s="441"/>
      <c r="H46" s="1"/>
      <c r="I46" s="1"/>
      <c r="J46" s="433"/>
      <c r="K46" s="441"/>
      <c r="L46" s="441"/>
      <c r="M46" s="1"/>
      <c r="N46" s="1"/>
      <c r="O46" s="433"/>
      <c r="P46" s="441"/>
      <c r="Q46" s="441"/>
      <c r="AW46" s="44" t="e">
        <f>VLOOKUP(D46,'MNB árfolyam'!A:B,2,0)</f>
        <v>#N/A</v>
      </c>
      <c r="AX46" s="45" t="str">
        <f t="shared" si="1"/>
        <v/>
      </c>
      <c r="AY46" s="45" t="str">
        <f t="shared" si="2"/>
        <v/>
      </c>
      <c r="AZ46" s="44" t="e">
        <f>VLOOKUP(I46,'MNB árfolyam'!A:B,2,0)</f>
        <v>#N/A</v>
      </c>
      <c r="BA46" s="44" t="str">
        <f t="shared" si="3"/>
        <v/>
      </c>
      <c r="BB46" s="44" t="str">
        <f t="shared" si="4"/>
        <v/>
      </c>
      <c r="BC46" s="44" t="e">
        <f>VLOOKUP(N46,'MNB árfolyam'!A:B,2,0)</f>
        <v>#N/A</v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40"/>
      <c r="B47" s="433"/>
      <c r="C47" s="1"/>
      <c r="D47" s="1"/>
      <c r="E47" s="433"/>
      <c r="F47" s="441"/>
      <c r="G47" s="441"/>
      <c r="H47" s="1"/>
      <c r="I47" s="1"/>
      <c r="J47" s="433"/>
      <c r="K47" s="441"/>
      <c r="L47" s="441"/>
      <c r="M47" s="1"/>
      <c r="N47" s="1"/>
      <c r="O47" s="433"/>
      <c r="P47" s="441"/>
      <c r="Q47" s="441"/>
      <c r="AW47" s="44" t="e">
        <f>VLOOKUP(D47,'MNB árfolyam'!A:B,2,0)</f>
        <v>#N/A</v>
      </c>
      <c r="AX47" s="45" t="str">
        <f t="shared" si="1"/>
        <v/>
      </c>
      <c r="AY47" s="45" t="str">
        <f t="shared" si="2"/>
        <v/>
      </c>
      <c r="AZ47" s="44" t="e">
        <f>VLOOKUP(I47,'MNB árfolyam'!A:B,2,0)</f>
        <v>#N/A</v>
      </c>
      <c r="BA47" s="44" t="str">
        <f t="shared" si="3"/>
        <v/>
      </c>
      <c r="BB47" s="44" t="str">
        <f t="shared" si="4"/>
        <v/>
      </c>
      <c r="BC47" s="44" t="e">
        <f>VLOOKUP(N47,'MNB árfolyam'!A:B,2,0)</f>
        <v>#N/A</v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40"/>
      <c r="B48" s="433"/>
      <c r="C48" s="1"/>
      <c r="D48" s="1"/>
      <c r="E48" s="433"/>
      <c r="F48" s="441"/>
      <c r="G48" s="441"/>
      <c r="H48" s="1"/>
      <c r="I48" s="1"/>
      <c r="J48" s="433"/>
      <c r="K48" s="441"/>
      <c r="L48" s="441"/>
      <c r="M48" s="1"/>
      <c r="N48" s="1"/>
      <c r="O48" s="433"/>
      <c r="P48" s="441"/>
      <c r="Q48" s="441"/>
      <c r="AW48" s="44" t="e">
        <f>VLOOKUP(D48,'MNB árfolyam'!A:B,2,0)</f>
        <v>#N/A</v>
      </c>
      <c r="AX48" s="45" t="str">
        <f t="shared" si="1"/>
        <v/>
      </c>
      <c r="AY48" s="45" t="str">
        <f t="shared" si="2"/>
        <v/>
      </c>
      <c r="AZ48" s="44" t="e">
        <f>VLOOKUP(I48,'MNB árfolyam'!A:B,2,0)</f>
        <v>#N/A</v>
      </c>
      <c r="BA48" s="44" t="str">
        <f t="shared" si="3"/>
        <v/>
      </c>
      <c r="BB48" s="44" t="str">
        <f t="shared" si="4"/>
        <v/>
      </c>
      <c r="BC48" s="44" t="e">
        <f>VLOOKUP(N48,'MNB árfolyam'!A:B,2,0)</f>
        <v>#N/A</v>
      </c>
      <c r="BD48" s="44" t="str">
        <f t="shared" si="5"/>
        <v/>
      </c>
      <c r="BE48" s="44" t="str">
        <f t="shared" si="6"/>
        <v/>
      </c>
    </row>
    <row r="49" spans="1:57" s="37" customFormat="1" x14ac:dyDescent="0.25">
      <c r="A49" s="440"/>
      <c r="B49" s="433"/>
      <c r="C49" s="1"/>
      <c r="D49" s="1"/>
      <c r="E49" s="433"/>
      <c r="F49" s="441"/>
      <c r="G49" s="441"/>
      <c r="H49" s="1"/>
      <c r="I49" s="1"/>
      <c r="J49" s="433"/>
      <c r="K49" s="441"/>
      <c r="L49" s="441"/>
      <c r="M49" s="1"/>
      <c r="N49" s="1"/>
      <c r="O49" s="433"/>
      <c r="P49" s="441"/>
      <c r="Q49" s="441"/>
      <c r="AW49" s="44" t="e">
        <f>VLOOKUP(D49,'MNB árfolyam'!A:B,2,0)</f>
        <v>#N/A</v>
      </c>
      <c r="AX49" s="45" t="str">
        <f t="shared" si="1"/>
        <v/>
      </c>
      <c r="AY49" s="45" t="str">
        <f t="shared" si="2"/>
        <v/>
      </c>
      <c r="AZ49" s="44" t="e">
        <f>VLOOKUP(I49,'MNB árfolyam'!A:B,2,0)</f>
        <v>#N/A</v>
      </c>
      <c r="BA49" s="44" t="str">
        <f t="shared" si="3"/>
        <v/>
      </c>
      <c r="BB49" s="44" t="str">
        <f t="shared" si="4"/>
        <v/>
      </c>
      <c r="BC49" s="44" t="e">
        <f>VLOOKUP(N49,'MNB árfolyam'!A:B,2,0)</f>
        <v>#N/A</v>
      </c>
      <c r="BD49" s="44" t="str">
        <f t="shared" si="5"/>
        <v/>
      </c>
      <c r="BE49" s="44" t="str">
        <f t="shared" si="6"/>
        <v/>
      </c>
    </row>
    <row r="50" spans="1:57" s="37" customFormat="1" x14ac:dyDescent="0.25">
      <c r="A50" s="440"/>
      <c r="B50" s="433"/>
      <c r="C50" s="1"/>
      <c r="D50" s="1"/>
      <c r="E50" s="433"/>
      <c r="F50" s="441"/>
      <c r="G50" s="441"/>
      <c r="H50" s="1"/>
      <c r="I50" s="1"/>
      <c r="J50" s="433"/>
      <c r="K50" s="441"/>
      <c r="L50" s="441"/>
      <c r="M50" s="1"/>
      <c r="N50" s="1"/>
      <c r="O50" s="433"/>
      <c r="P50" s="441"/>
      <c r="Q50" s="441"/>
      <c r="AW50" s="44" t="e">
        <f>VLOOKUP(D50,'MNB árfolyam'!A:B,2,0)</f>
        <v>#N/A</v>
      </c>
      <c r="AX50" s="45" t="str">
        <f t="shared" si="1"/>
        <v/>
      </c>
      <c r="AY50" s="45" t="str">
        <f t="shared" si="2"/>
        <v/>
      </c>
      <c r="AZ50" s="44" t="e">
        <f>VLOOKUP(I50,'MNB árfolyam'!A:B,2,0)</f>
        <v>#N/A</v>
      </c>
      <c r="BA50" s="44" t="str">
        <f t="shared" si="3"/>
        <v/>
      </c>
      <c r="BB50" s="44" t="str">
        <f t="shared" si="4"/>
        <v/>
      </c>
      <c r="BC50" s="44" t="e">
        <f>VLOOKUP(N50,'MNB árfolyam'!A:B,2,0)</f>
        <v>#N/A</v>
      </c>
      <c r="BD50" s="44" t="str">
        <f t="shared" si="5"/>
        <v/>
      </c>
      <c r="BE50" s="44" t="str">
        <f t="shared" si="6"/>
        <v/>
      </c>
    </row>
    <row r="51" spans="1:57" s="37" customFormat="1" x14ac:dyDescent="0.25">
      <c r="A51" s="440"/>
      <c r="B51" s="433"/>
      <c r="C51" s="1"/>
      <c r="D51" s="1"/>
      <c r="E51" s="433"/>
      <c r="F51" s="441"/>
      <c r="G51" s="441"/>
      <c r="H51" s="1"/>
      <c r="I51" s="1"/>
      <c r="J51" s="433"/>
      <c r="K51" s="441"/>
      <c r="L51" s="441"/>
      <c r="M51" s="1"/>
      <c r="N51" s="1"/>
      <c r="O51" s="433"/>
      <c r="P51" s="441"/>
      <c r="Q51" s="441"/>
      <c r="AW51" s="44" t="e">
        <f>VLOOKUP(D51,'MNB árfolyam'!A:B,2,0)</f>
        <v>#N/A</v>
      </c>
      <c r="AX51" s="45" t="str">
        <f t="shared" si="1"/>
        <v/>
      </c>
      <c r="AY51" s="45" t="str">
        <f t="shared" si="2"/>
        <v/>
      </c>
      <c r="AZ51" s="44" t="e">
        <f>VLOOKUP(I51,'MNB árfolyam'!A:B,2,0)</f>
        <v>#N/A</v>
      </c>
      <c r="BA51" s="44" t="str">
        <f t="shared" si="3"/>
        <v/>
      </c>
      <c r="BB51" s="44" t="str">
        <f t="shared" si="4"/>
        <v/>
      </c>
      <c r="BC51" s="44" t="e">
        <f>VLOOKUP(N51,'MNB árfolyam'!A:B,2,0)</f>
        <v>#N/A</v>
      </c>
      <c r="BD51" s="44" t="str">
        <f t="shared" si="5"/>
        <v/>
      </c>
      <c r="BE51" s="44" t="str">
        <f t="shared" si="6"/>
        <v/>
      </c>
    </row>
    <row r="52" spans="1:57" s="37" customFormat="1" x14ac:dyDescent="0.25">
      <c r="A52" s="440"/>
      <c r="B52" s="433"/>
      <c r="C52" s="1"/>
      <c r="D52" s="1"/>
      <c r="E52" s="433"/>
      <c r="F52" s="441"/>
      <c r="G52" s="441"/>
      <c r="H52" s="1"/>
      <c r="I52" s="1"/>
      <c r="J52" s="433"/>
      <c r="K52" s="441"/>
      <c r="L52" s="441"/>
      <c r="M52" s="1"/>
      <c r="N52" s="1"/>
      <c r="O52" s="433"/>
      <c r="P52" s="441"/>
      <c r="Q52" s="441"/>
      <c r="AW52" s="44" t="e">
        <f>VLOOKUP(D52,'MNB árfolyam'!A:B,2,0)</f>
        <v>#N/A</v>
      </c>
      <c r="AX52" s="45" t="str">
        <f t="shared" si="1"/>
        <v/>
      </c>
      <c r="AY52" s="45" t="str">
        <f t="shared" si="2"/>
        <v/>
      </c>
      <c r="AZ52" s="44" t="e">
        <f>VLOOKUP(I52,'MNB árfolyam'!A:B,2,0)</f>
        <v>#N/A</v>
      </c>
      <c r="BA52" s="44" t="str">
        <f t="shared" si="3"/>
        <v/>
      </c>
      <c r="BB52" s="44" t="str">
        <f t="shared" si="4"/>
        <v/>
      </c>
      <c r="BC52" s="44" t="e">
        <f>VLOOKUP(N52,'MNB árfolyam'!A:B,2,0)</f>
        <v>#N/A</v>
      </c>
      <c r="BD52" s="44" t="str">
        <f t="shared" si="5"/>
        <v/>
      </c>
      <c r="BE52" s="44" t="str">
        <f t="shared" si="6"/>
        <v/>
      </c>
    </row>
    <row r="53" spans="1:57" s="37" customFormat="1" x14ac:dyDescent="0.25">
      <c r="A53" s="440"/>
      <c r="B53" s="433"/>
      <c r="C53" s="1"/>
      <c r="D53" s="1"/>
      <c r="E53" s="433"/>
      <c r="F53" s="441"/>
      <c r="G53" s="441"/>
      <c r="H53" s="1"/>
      <c r="I53" s="1"/>
      <c r="J53" s="433"/>
      <c r="K53" s="441"/>
      <c r="L53" s="441"/>
      <c r="M53" s="1"/>
      <c r="N53" s="1"/>
      <c r="O53" s="433"/>
      <c r="P53" s="441"/>
      <c r="Q53" s="441"/>
      <c r="AW53" s="44" t="e">
        <f>VLOOKUP(D53,'MNB árfolyam'!A:B,2,0)</f>
        <v>#N/A</v>
      </c>
      <c r="AX53" s="45" t="str">
        <f t="shared" si="1"/>
        <v/>
      </c>
      <c r="AY53" s="45" t="str">
        <f t="shared" si="2"/>
        <v/>
      </c>
      <c r="AZ53" s="44" t="e">
        <f>VLOOKUP(I53,'MNB árfolyam'!A:B,2,0)</f>
        <v>#N/A</v>
      </c>
      <c r="BA53" s="44" t="str">
        <f t="shared" si="3"/>
        <v/>
      </c>
      <c r="BB53" s="44" t="str">
        <f t="shared" si="4"/>
        <v/>
      </c>
      <c r="BC53" s="44" t="e">
        <f>VLOOKUP(N53,'MNB árfolyam'!A:B,2,0)</f>
        <v>#N/A</v>
      </c>
      <c r="BD53" s="44" t="str">
        <f t="shared" si="5"/>
        <v/>
      </c>
      <c r="BE53" s="44" t="str">
        <f t="shared" si="6"/>
        <v/>
      </c>
    </row>
    <row r="54" spans="1:57" s="37" customFormat="1" x14ac:dyDescent="0.25">
      <c r="A54" s="440"/>
      <c r="B54" s="433"/>
      <c r="C54" s="1"/>
      <c r="D54" s="1"/>
      <c r="E54" s="433"/>
      <c r="F54" s="441"/>
      <c r="G54" s="441"/>
      <c r="H54" s="1"/>
      <c r="I54" s="1"/>
      <c r="J54" s="433"/>
      <c r="K54" s="441"/>
      <c r="L54" s="441"/>
      <c r="M54" s="1"/>
      <c r="N54" s="1"/>
      <c r="O54" s="433"/>
      <c r="P54" s="441"/>
      <c r="Q54" s="441"/>
      <c r="AW54" s="44" t="e">
        <f>VLOOKUP(D54,'MNB árfolyam'!A:B,2,0)</f>
        <v>#N/A</v>
      </c>
      <c r="AX54" s="45" t="str">
        <f t="shared" si="1"/>
        <v/>
      </c>
      <c r="AY54" s="45" t="str">
        <f t="shared" si="2"/>
        <v/>
      </c>
      <c r="AZ54" s="44" t="e">
        <f>VLOOKUP(I54,'MNB árfolyam'!A:B,2,0)</f>
        <v>#N/A</v>
      </c>
      <c r="BA54" s="44" t="str">
        <f t="shared" si="3"/>
        <v/>
      </c>
      <c r="BB54" s="44" t="str">
        <f t="shared" si="4"/>
        <v/>
      </c>
      <c r="BC54" s="44" t="e">
        <f>VLOOKUP(N54,'MNB árfolyam'!A:B,2,0)</f>
        <v>#N/A</v>
      </c>
      <c r="BD54" s="44" t="str">
        <f t="shared" si="5"/>
        <v/>
      </c>
      <c r="BE54" s="44" t="str">
        <f t="shared" si="6"/>
        <v/>
      </c>
    </row>
    <row r="55" spans="1:57" s="37" customFormat="1" x14ac:dyDescent="0.25">
      <c r="A55" s="440"/>
      <c r="B55" s="433"/>
      <c r="C55" s="1"/>
      <c r="D55" s="1"/>
      <c r="E55" s="433"/>
      <c r="F55" s="441"/>
      <c r="G55" s="441"/>
      <c r="H55" s="1"/>
      <c r="I55" s="1"/>
      <c r="J55" s="433"/>
      <c r="K55" s="441"/>
      <c r="L55" s="441"/>
      <c r="M55" s="1"/>
      <c r="N55" s="1"/>
      <c r="O55" s="433"/>
      <c r="P55" s="441"/>
      <c r="Q55" s="441"/>
      <c r="AW55" s="44" t="e">
        <f>VLOOKUP(D55,'MNB árfolyam'!A:B,2,0)</f>
        <v>#N/A</v>
      </c>
      <c r="AX55" s="45" t="str">
        <f t="shared" si="1"/>
        <v/>
      </c>
      <c r="AY55" s="45" t="str">
        <f t="shared" si="2"/>
        <v/>
      </c>
      <c r="AZ55" s="44" t="e">
        <f>VLOOKUP(I55,'MNB árfolyam'!A:B,2,0)</f>
        <v>#N/A</v>
      </c>
      <c r="BA55" s="44" t="str">
        <f t="shared" si="3"/>
        <v/>
      </c>
      <c r="BB55" s="44" t="str">
        <f t="shared" si="4"/>
        <v/>
      </c>
      <c r="BC55" s="44" t="e">
        <f>VLOOKUP(N55,'MNB árfolyam'!A:B,2,0)</f>
        <v>#N/A</v>
      </c>
      <c r="BD55" s="44" t="str">
        <f t="shared" si="5"/>
        <v/>
      </c>
      <c r="BE55" s="44" t="str">
        <f t="shared" si="6"/>
        <v/>
      </c>
    </row>
    <row r="56" spans="1:57" s="37" customFormat="1" x14ac:dyDescent="0.25">
      <c r="A56" s="440"/>
      <c r="B56" s="433"/>
      <c r="C56" s="1"/>
      <c r="D56" s="1"/>
      <c r="E56" s="433"/>
      <c r="F56" s="441"/>
      <c r="G56" s="441"/>
      <c r="H56" s="1"/>
      <c r="I56" s="1"/>
      <c r="J56" s="433"/>
      <c r="K56" s="441"/>
      <c r="L56" s="441"/>
      <c r="M56" s="1"/>
      <c r="N56" s="1"/>
      <c r="O56" s="433"/>
      <c r="P56" s="441"/>
      <c r="Q56" s="441"/>
      <c r="AW56" s="44" t="e">
        <f>VLOOKUP(D56,'MNB árfolyam'!A:B,2,0)</f>
        <v>#N/A</v>
      </c>
      <c r="AX56" s="45" t="str">
        <f t="shared" si="1"/>
        <v/>
      </c>
      <c r="AY56" s="45" t="str">
        <f t="shared" si="2"/>
        <v/>
      </c>
      <c r="AZ56" s="44" t="e">
        <f>VLOOKUP(I56,'MNB árfolyam'!A:B,2,0)</f>
        <v>#N/A</v>
      </c>
      <c r="BA56" s="44" t="str">
        <f t="shared" si="3"/>
        <v/>
      </c>
      <c r="BB56" s="44" t="str">
        <f t="shared" si="4"/>
        <v/>
      </c>
      <c r="BC56" s="44" t="e">
        <f>VLOOKUP(N56,'MNB árfolyam'!A:B,2,0)</f>
        <v>#N/A</v>
      </c>
      <c r="BD56" s="44" t="str">
        <f t="shared" si="5"/>
        <v/>
      </c>
      <c r="BE56" s="44" t="str">
        <f t="shared" si="6"/>
        <v/>
      </c>
    </row>
    <row r="57" spans="1:57" hidden="1" x14ac:dyDescent="0.25">
      <c r="A57" s="469"/>
      <c r="B57" s="469"/>
      <c r="C57" s="469"/>
      <c r="D57" s="469"/>
      <c r="E57" s="469"/>
      <c r="F57" s="469"/>
      <c r="G57" s="469"/>
      <c r="H57" s="469"/>
      <c r="I57" s="469"/>
      <c r="J57" s="469"/>
      <c r="K57" s="441"/>
      <c r="L57" s="441"/>
      <c r="M57" s="469"/>
      <c r="N57" s="469"/>
      <c r="O57" s="469"/>
      <c r="P57" s="441"/>
      <c r="Q57" s="441"/>
    </row>
  </sheetData>
  <sheetProtection algorithmName="SHA-512" hashValue="XDyh25Ke1wL+W0hrpjAszNuW5LkbQRd8jXwQRDBtJmhNFQhrZQYKd7pw7cZBMQ1h7rbZDtuqMNu4hEsNoQVTxg==" saltValue="gx1pYJ+wOyAuxgXfKXhUqw==" spinCount="100000" sheet="1" formatColumns="0" formatRows="0"/>
  <mergeCells count="10">
    <mergeCell ref="A7:Q7"/>
    <mergeCell ref="A11:Q11"/>
    <mergeCell ref="A27:Q27"/>
    <mergeCell ref="A1:D1"/>
    <mergeCell ref="A20:F20"/>
    <mergeCell ref="A28:F28"/>
    <mergeCell ref="A29:F29"/>
    <mergeCell ref="A12:D12"/>
    <mergeCell ref="A13:D13"/>
    <mergeCell ref="A19:F19"/>
  </mergeCells>
  <dataValidations count="6">
    <dataValidation type="whole" allowBlank="1" showInputMessage="1" showErrorMessage="1" sqref="K32:L56" xr:uid="{515311E7-A222-4A69-B373-A3794741D204}">
      <formula1>0</formula1>
      <formula2>9.99999999999999E+41</formula2>
    </dataValidation>
    <dataValidation type="whole" allowBlank="1" showInputMessage="1" showErrorMessage="1" sqref="F32:G56" xr:uid="{0360ABC0-5732-4712-A1BD-9909683860F5}">
      <formula1>0</formula1>
      <formula2>9.99999999999999E+43</formula2>
    </dataValidation>
    <dataValidation type="whole" allowBlank="1" showInputMessage="1" showErrorMessage="1" sqref="E23:F25" xr:uid="{6ECC6325-7781-4576-94CD-7F5314EEDDAA}">
      <formula1>0</formula1>
      <formula2>9.99999999999999E+32</formula2>
    </dataValidation>
    <dataValidation type="date" allowBlank="1" showInputMessage="1" showErrorMessage="1" sqref="C32:D56 B23:C25" xr:uid="{532AAE17-A888-4216-A552-935BD5024A0C}">
      <formula1>36526</formula1>
      <formula2>54789</formula2>
    </dataValidation>
    <dataValidation type="date" allowBlank="1" showInputMessage="1" showErrorMessage="1" sqref="B26:C26" xr:uid="{7DA52883-23E8-4F9A-9830-C0E71EB08CD7}">
      <formula1>43831</formula1>
      <formula2>46022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B15:D16" xr:uid="{500B604A-3638-453E-8B7C-B43291587875}">
      <formula1>0</formula1>
      <formula2>0.5</formula2>
    </dataValidation>
  </dataValidations>
  <hyperlinks>
    <hyperlink ref="F1" location="PÁLYÁZÓ!A1" display="VISSZA A PÁLYÁZÓ FÜLRE" xr:uid="{52FC464F-BBBE-44BE-A960-64B66E196A8C}"/>
  </hyperlink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F108-9F4D-43FE-9FAB-FC6B717F0803}">
  <sheetPr codeName="Munka23">
    <tabColor theme="8" tint="-0.499984740745262"/>
  </sheetPr>
  <dimension ref="A1:BQ81"/>
  <sheetViews>
    <sheetView zoomScale="90" zoomScaleNormal="90" workbookViewId="0">
      <selection activeCell="F1" sqref="F1"/>
    </sheetView>
  </sheetViews>
  <sheetFormatPr defaultColWidth="0" defaultRowHeight="15" zeroHeight="1" x14ac:dyDescent="0.25"/>
  <cols>
    <col min="1" max="1" width="39.140625" style="32" customWidth="1"/>
    <col min="2" max="2" width="36.5703125" style="32" customWidth="1"/>
    <col min="3" max="3" width="34.7109375" style="32" customWidth="1"/>
    <col min="4" max="4" width="25.5703125" style="32" customWidth="1"/>
    <col min="5" max="5" width="30" style="32" customWidth="1"/>
    <col min="6" max="6" width="33.85546875" style="32" customWidth="1"/>
    <col min="7" max="7" width="29" style="32" customWidth="1"/>
    <col min="8" max="8" width="39.140625" style="32" customWidth="1"/>
    <col min="9" max="9" width="33" style="32" customWidth="1"/>
    <col min="10" max="10" width="28" style="32" customWidth="1"/>
    <col min="11" max="11" width="25.5703125" style="32" customWidth="1"/>
    <col min="12" max="12" width="40.28515625" style="32" customWidth="1"/>
    <col min="13" max="13" width="33.85546875" style="32" customWidth="1"/>
    <col min="14" max="14" width="33.7109375" style="32" customWidth="1"/>
    <col min="15" max="15" width="30" style="32" customWidth="1"/>
    <col min="16" max="18" width="25.5703125" style="32" customWidth="1"/>
    <col min="19" max="19" width="30.140625" style="32" customWidth="1"/>
    <col min="20" max="20" width="25.5703125" style="32" customWidth="1"/>
    <col min="21" max="21" width="28.85546875" style="32" customWidth="1"/>
    <col min="22" max="23" width="25.5703125" style="32" customWidth="1"/>
    <col min="24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60" width="25.5703125" style="32" hidden="1" customWidth="1"/>
    <col min="61" max="61" width="39.42578125" style="32" hidden="1" customWidth="1"/>
    <col min="62" max="62" width="31.5703125" style="32" hidden="1" customWidth="1"/>
    <col min="63" max="66" width="25.5703125" style="32" hidden="1" customWidth="1"/>
    <col min="67" max="67" width="33.140625" style="32" hidden="1" customWidth="1"/>
    <col min="68" max="68" width="27.28515625" style="32" hidden="1" customWidth="1"/>
    <col min="69" max="69" width="27.7109375" style="32" hidden="1" customWidth="1"/>
    <col min="70" max="16384" width="25.5703125" style="32" hidden="1"/>
  </cols>
  <sheetData>
    <row r="1" spans="1:51" ht="27" customHeight="1" thickBot="1" x14ac:dyDescent="0.3">
      <c r="A1" s="666" t="s">
        <v>104</v>
      </c>
      <c r="B1" s="667"/>
      <c r="C1" s="667"/>
      <c r="D1" s="668"/>
      <c r="E1" s="197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</row>
    <row r="2" spans="1:51" ht="30.75" thickBot="1" x14ac:dyDescent="0.3">
      <c r="A2" s="134"/>
      <c r="B2" s="336" t="s">
        <v>4</v>
      </c>
      <c r="C2" s="135" t="s">
        <v>8</v>
      </c>
      <c r="D2" s="337" t="s">
        <v>9</v>
      </c>
      <c r="E2" s="197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</row>
    <row r="3" spans="1:51" x14ac:dyDescent="0.25">
      <c r="A3" s="136" t="s">
        <v>10</v>
      </c>
      <c r="B3" s="454">
        <f>D14+E24+BI54</f>
        <v>0</v>
      </c>
      <c r="C3" s="320">
        <f>AX14+AX24+BJ54</f>
        <v>0</v>
      </c>
      <c r="D3" s="321">
        <f>AY14+AY24+BK54</f>
        <v>0</v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</row>
    <row r="4" spans="1:51" x14ac:dyDescent="0.25">
      <c r="A4" s="137" t="s">
        <v>11</v>
      </c>
      <c r="B4" s="455">
        <f>D15+J24+BL54</f>
        <v>0</v>
      </c>
      <c r="C4" s="58">
        <f>AX15+BA24+BM54</f>
        <v>0</v>
      </c>
      <c r="D4" s="59">
        <f>AY15+BB24+BN54</f>
        <v>0</v>
      </c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</row>
    <row r="5" spans="1:51" ht="15.75" thickBot="1" x14ac:dyDescent="0.3">
      <c r="A5" s="141" t="s">
        <v>12</v>
      </c>
      <c r="B5" s="456">
        <f>D16+O24+BO54</f>
        <v>0</v>
      </c>
      <c r="C5" s="60">
        <f>AX16+BD24+BP54</f>
        <v>0</v>
      </c>
      <c r="D5" s="61">
        <f>AY16+BE24+BQ54</f>
        <v>0</v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</row>
    <row r="6" spans="1:51" x14ac:dyDescent="0.25">
      <c r="A6" s="110"/>
      <c r="B6" s="198"/>
      <c r="C6" s="197"/>
      <c r="D6" s="197"/>
      <c r="E6" s="197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</row>
    <row r="7" spans="1:51" ht="21.75" customHeight="1" thickBot="1" x14ac:dyDescent="0.3">
      <c r="A7" s="684" t="s">
        <v>33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</row>
    <row r="8" spans="1:51" ht="46.5" customHeight="1" x14ac:dyDescent="0.25">
      <c r="A8" s="205" t="s">
        <v>15</v>
      </c>
      <c r="B8" s="206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</row>
    <row r="9" spans="1:51" ht="30" customHeight="1" thickBot="1" x14ac:dyDescent="0.3">
      <c r="A9" s="207" t="s">
        <v>16</v>
      </c>
      <c r="B9" s="56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</row>
    <row r="10" spans="1:51" ht="15.75" thickBot="1" x14ac:dyDescent="0.3">
      <c r="A10" s="116"/>
      <c r="B10" s="99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</row>
    <row r="11" spans="1:51" ht="350.1" customHeight="1" thickBot="1" x14ac:dyDescent="0.3">
      <c r="A11" s="702" t="s">
        <v>254</v>
      </c>
      <c r="B11" s="703"/>
      <c r="C11" s="703"/>
      <c r="D11" s="703"/>
      <c r="E11" s="703"/>
      <c r="F11" s="704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</row>
    <row r="12" spans="1:51" ht="15" customHeight="1" thickBot="1" x14ac:dyDescent="0.3">
      <c r="A12" s="718" t="str">
        <f>IF(PÁLYÁZÓ!D16&lt;&gt;"","A pályázó vállalkozás három üzleti évre adta meg az adatokat, ezért a kapcsolódó vállalkozás esetén is három évre kérünk adatot, ha a vállalkozás működött ebben az időtartamban.",IF(PÁLYÁZÓ!D15&lt;&gt;"","A pályázó vállalkozás két üzleti évre adta meg az adatokat, ezért a kapcsolódó vállalkozás esetén is két évre kérünk adatot, ha a vállalkozás működött ebben az időtartamban.",IF(PÁLYÁZÓ!D14&lt;&gt;"","A pályázó vállalkozás egy üzleti évre adta meg az adatokat, ezért a kapcsolódó vállalkozás esetén is egy évre kérünk adatot, ha a vállalkozás működött ebben az időtartamban.","")))</f>
        <v/>
      </c>
      <c r="B12" s="719"/>
      <c r="C12" s="719"/>
      <c r="D12" s="719"/>
      <c r="E12" s="719"/>
      <c r="F12" s="720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</row>
    <row r="13" spans="1:51" ht="45" x14ac:dyDescent="0.25">
      <c r="A13" s="212"/>
      <c r="B13" s="200" t="s">
        <v>2</v>
      </c>
      <c r="C13" s="200" t="s">
        <v>3</v>
      </c>
      <c r="D13" s="201" t="s">
        <v>4</v>
      </c>
      <c r="E13" s="200" t="s">
        <v>5</v>
      </c>
      <c r="F13" s="202" t="s">
        <v>6</v>
      </c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AW13" s="33" t="s">
        <v>7</v>
      </c>
      <c r="AX13" s="33" t="s">
        <v>8</v>
      </c>
      <c r="AY13" s="33" t="s">
        <v>9</v>
      </c>
    </row>
    <row r="14" spans="1:51" x14ac:dyDescent="0.25">
      <c r="A14" s="83" t="s">
        <v>10</v>
      </c>
      <c r="B14" s="1"/>
      <c r="C14" s="1"/>
      <c r="D14" s="5"/>
      <c r="E14" s="3"/>
      <c r="F14" s="9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AW14" s="34" t="str">
        <f>IF(C14="","",VLOOKUP(C14,'MNB árfolyam'!A:B,2,0))</f>
        <v/>
      </c>
      <c r="AX14" s="35">
        <f>IFERROR(ROUND(E14/AW14,0),0)</f>
        <v>0</v>
      </c>
      <c r="AY14" s="35">
        <f>IFERROR(ROUND(F14/AW14,0),0)</f>
        <v>0</v>
      </c>
    </row>
    <row r="15" spans="1:51" x14ac:dyDescent="0.25">
      <c r="A15" s="83" t="s">
        <v>11</v>
      </c>
      <c r="B15" s="1"/>
      <c r="C15" s="1"/>
      <c r="D15" s="2"/>
      <c r="E15" s="3"/>
      <c r="F15" s="9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AW15" s="34" t="str">
        <f>IF(C15="","",VLOOKUP(C15,'MNB árfolyam'!A:B,2,0))</f>
        <v/>
      </c>
      <c r="AX15" s="35">
        <f>IFERROR(ROUND(E15/AW15,0),0)</f>
        <v>0</v>
      </c>
      <c r="AY15" s="35">
        <f>IFERROR(ROUND(F15/AW15,0),0)</f>
        <v>0</v>
      </c>
    </row>
    <row r="16" spans="1:51" ht="15.75" thickBot="1" x14ac:dyDescent="0.3">
      <c r="A16" s="84" t="s">
        <v>12</v>
      </c>
      <c r="B16" s="7"/>
      <c r="C16" s="7"/>
      <c r="D16" s="10"/>
      <c r="E16" s="11"/>
      <c r="F16" s="12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AW16" s="34" t="str">
        <f>IF(C16="","",VLOOKUP(C16,'MNB árfolyam'!A:B,2,0))</f>
        <v/>
      </c>
      <c r="AX16" s="35">
        <f>IFERROR(ROUND(E16/AW16,0),0)</f>
        <v>0</v>
      </c>
      <c r="AY16" s="35">
        <f>IFERROR(ROUND(F16/AW16,0),0)</f>
        <v>0</v>
      </c>
    </row>
    <row r="17" spans="1:57" ht="15.75" thickBot="1" x14ac:dyDescent="0.3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</row>
    <row r="18" spans="1:57" ht="15" customHeight="1" x14ac:dyDescent="0.25">
      <c r="A18" s="705" t="s">
        <v>137</v>
      </c>
      <c r="B18" s="706"/>
      <c r="C18" s="706"/>
      <c r="D18" s="706"/>
      <c r="E18" s="706"/>
      <c r="F18" s="707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</row>
    <row r="19" spans="1:57" ht="31.5" customHeight="1" thickBot="1" x14ac:dyDescent="0.3">
      <c r="A19" s="708"/>
      <c r="B19" s="709"/>
      <c r="C19" s="709"/>
      <c r="D19" s="709"/>
      <c r="E19" s="709"/>
      <c r="F19" s="710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</row>
    <row r="20" spans="1:57" x14ac:dyDescent="0.25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</row>
    <row r="21" spans="1:57" s="37" customFormat="1" ht="15.75" thickBot="1" x14ac:dyDescent="0.3">
      <c r="A21" s="714" t="str">
        <f>CONCATENATE(B8," ","KAPCSOLÓDÓ VÁLLALKOZÁSAI:")</f>
        <v xml:space="preserve"> KAPCSOLÓDÓ VÁLLALKOZÁSAI: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39"/>
      <c r="Y21" s="36"/>
      <c r="Z21" s="36"/>
    </row>
    <row r="22" spans="1:57" s="37" customFormat="1" ht="320.10000000000002" customHeight="1" thickBot="1" x14ac:dyDescent="0.3">
      <c r="A22" s="711" t="s">
        <v>260</v>
      </c>
      <c r="B22" s="712"/>
      <c r="C22" s="712"/>
      <c r="D22" s="712"/>
      <c r="E22" s="712"/>
      <c r="F22" s="712"/>
      <c r="G22" s="712"/>
      <c r="H22" s="713"/>
      <c r="I22" s="174"/>
      <c r="J22" s="174"/>
      <c r="K22" s="174"/>
      <c r="L22" s="174"/>
      <c r="M22" s="174"/>
      <c r="N22" s="174"/>
      <c r="O22" s="174"/>
      <c r="P22" s="174"/>
      <c r="Q22" s="174"/>
      <c r="R22" s="175"/>
      <c r="S22" s="176"/>
      <c r="T22" s="176"/>
      <c r="U22" s="175"/>
      <c r="V22" s="176"/>
      <c r="W22" s="176"/>
      <c r="X22" s="39"/>
      <c r="Y22" s="36"/>
      <c r="Z22" s="36"/>
    </row>
    <row r="23" spans="1:57" s="37" customFormat="1" ht="22.5" customHeight="1" thickBot="1" x14ac:dyDescent="0.3">
      <c r="A23" s="681" t="str">
        <f>A12</f>
        <v/>
      </c>
      <c r="B23" s="682"/>
      <c r="C23" s="682"/>
      <c r="D23" s="682"/>
      <c r="E23" s="682"/>
      <c r="F23" s="683"/>
      <c r="G23" s="178"/>
      <c r="H23" s="178"/>
      <c r="I23" s="174"/>
      <c r="J23" s="174"/>
      <c r="K23" s="174"/>
      <c r="L23" s="174"/>
      <c r="M23" s="174"/>
      <c r="N23" s="174"/>
      <c r="O23" s="174"/>
      <c r="P23" s="174"/>
      <c r="Q23" s="174"/>
      <c r="R23" s="175"/>
      <c r="S23" s="176"/>
      <c r="T23" s="176"/>
      <c r="U23" s="175"/>
      <c r="V23" s="176"/>
      <c r="W23" s="176"/>
      <c r="X23" s="39"/>
      <c r="Y23" s="36"/>
      <c r="Z23" s="36"/>
    </row>
    <row r="24" spans="1:57" s="37" customFormat="1" ht="17.25" customHeight="1" thickBot="1" x14ac:dyDescent="0.3">
      <c r="A24" s="721"/>
      <c r="B24" s="721"/>
      <c r="C24" s="721"/>
      <c r="D24" s="721"/>
      <c r="E24" s="177">
        <f>SUM(E26:E50)</f>
        <v>0</v>
      </c>
      <c r="F24" s="177"/>
      <c r="G24" s="176"/>
      <c r="H24" s="176"/>
      <c r="I24" s="175"/>
      <c r="J24" s="177">
        <f>SUM(J26:J50)</f>
        <v>0</v>
      </c>
      <c r="K24" s="176"/>
      <c r="L24" s="176"/>
      <c r="M24" s="175"/>
      <c r="N24" s="176"/>
      <c r="O24" s="177">
        <f>SUM(O26:O50)</f>
        <v>0</v>
      </c>
      <c r="P24" s="176"/>
      <c r="Q24" s="175"/>
      <c r="R24" s="175"/>
      <c r="S24" s="176"/>
      <c r="T24" s="176"/>
      <c r="U24" s="175"/>
      <c r="V24" s="176"/>
      <c r="W24" s="176"/>
      <c r="X24" s="39"/>
      <c r="Y24" s="36"/>
      <c r="Z24" s="36"/>
      <c r="AX24" s="41">
        <f>SUM(AX26:AX50)</f>
        <v>0</v>
      </c>
      <c r="AY24" s="41">
        <f t="shared" ref="AY24:BE24" si="0">SUM(AY26:AY50)</f>
        <v>0</v>
      </c>
      <c r="AZ24" s="41"/>
      <c r="BA24" s="41">
        <f t="shared" si="0"/>
        <v>0</v>
      </c>
      <c r="BB24" s="41">
        <f t="shared" si="0"/>
        <v>0</v>
      </c>
      <c r="BC24" s="41"/>
      <c r="BD24" s="41">
        <f t="shared" si="0"/>
        <v>0</v>
      </c>
      <c r="BE24" s="41">
        <f t="shared" si="0"/>
        <v>0</v>
      </c>
    </row>
    <row r="25" spans="1:57" s="37" customFormat="1" ht="45.75" thickBot="1" x14ac:dyDescent="0.3">
      <c r="A25" s="508" t="str">
        <f>CONCATENATE(B8," ","Kapcsolódó vállalkozásának neve")</f>
        <v xml:space="preserve"> Kapcsolódó vállalkozásának neve</v>
      </c>
      <c r="B25" s="509" t="s">
        <v>20</v>
      </c>
      <c r="C25" s="510" t="s">
        <v>115</v>
      </c>
      <c r="D25" s="510" t="s">
        <v>114</v>
      </c>
      <c r="E25" s="510" t="s">
        <v>116</v>
      </c>
      <c r="F25" s="510" t="s">
        <v>128</v>
      </c>
      <c r="G25" s="510" t="s">
        <v>117</v>
      </c>
      <c r="H25" s="510" t="s">
        <v>118</v>
      </c>
      <c r="I25" s="510" t="s">
        <v>119</v>
      </c>
      <c r="J25" s="510" t="s">
        <v>120</v>
      </c>
      <c r="K25" s="510" t="s">
        <v>126</v>
      </c>
      <c r="L25" s="510" t="s">
        <v>121</v>
      </c>
      <c r="M25" s="510" t="s">
        <v>122</v>
      </c>
      <c r="N25" s="510" t="s">
        <v>123</v>
      </c>
      <c r="O25" s="510" t="s">
        <v>124</v>
      </c>
      <c r="P25" s="510" t="s">
        <v>125</v>
      </c>
      <c r="Q25" s="511" t="s">
        <v>127</v>
      </c>
      <c r="R25" s="176"/>
      <c r="S25" s="176"/>
      <c r="T25" s="176"/>
      <c r="U25" s="176"/>
      <c r="V25" s="176"/>
      <c r="W25" s="176"/>
      <c r="AW25" s="42" t="s">
        <v>34</v>
      </c>
      <c r="AX25" s="43" t="s">
        <v>22</v>
      </c>
      <c r="AY25" s="43" t="s">
        <v>23</v>
      </c>
      <c r="AZ25" s="42" t="s">
        <v>37</v>
      </c>
      <c r="BA25" s="43" t="s">
        <v>47</v>
      </c>
      <c r="BB25" s="43" t="s">
        <v>39</v>
      </c>
      <c r="BC25" s="42" t="s">
        <v>40</v>
      </c>
      <c r="BD25" s="43" t="s">
        <v>41</v>
      </c>
      <c r="BE25" s="43" t="s">
        <v>42</v>
      </c>
    </row>
    <row r="26" spans="1:57" s="37" customFormat="1" x14ac:dyDescent="0.25">
      <c r="A26" s="518"/>
      <c r="B26" s="519"/>
      <c r="C26" s="411"/>
      <c r="D26" s="411"/>
      <c r="E26" s="519"/>
      <c r="F26" s="520"/>
      <c r="G26" s="520"/>
      <c r="H26" s="411"/>
      <c r="I26" s="411"/>
      <c r="J26" s="519"/>
      <c r="K26" s="520"/>
      <c r="L26" s="520"/>
      <c r="M26" s="411"/>
      <c r="N26" s="411"/>
      <c r="O26" s="519"/>
      <c r="P26" s="520"/>
      <c r="Q26" s="521"/>
      <c r="R26" s="176"/>
      <c r="S26" s="176"/>
      <c r="T26" s="176"/>
      <c r="U26" s="176"/>
      <c r="V26" s="176"/>
      <c r="W26" s="176"/>
      <c r="AW26" s="44" t="str">
        <f>IF(D26="","",VLOOKUP(D26,'MNB árfolyam'!A:B,2,0))</f>
        <v/>
      </c>
      <c r="AX26" s="45" t="str">
        <f>IF(ISBLANK(F26),"",ROUND(F26/AW26,0))</f>
        <v/>
      </c>
      <c r="AY26" s="45" t="str">
        <f>IF(ISBLANK(G26),"",ROUND(G26/AW26,0))</f>
        <v/>
      </c>
      <c r="AZ26" s="44" t="str">
        <f>IF(I26="","",VLOOKUP(I26,'MNB árfolyam'!A:B,2,0))</f>
        <v/>
      </c>
      <c r="BA26" s="44" t="str">
        <f>IF(ISBLANK(K26),"",ROUND(K26/AZ26,0))</f>
        <v/>
      </c>
      <c r="BB26" s="44" t="str">
        <f>IF(ISBLANK(L26),"",ROUND(L26/AZ26,0))</f>
        <v/>
      </c>
      <c r="BC26" s="44" t="str">
        <f>IF(N26="","",VLOOKUP(N26,'MNB árfolyam'!A:B,2,0))</f>
        <v/>
      </c>
      <c r="BD26" s="44" t="str">
        <f>IF(ISBLANK(P26),"",ROUND(P26/BC26,0))</f>
        <v/>
      </c>
      <c r="BE26" s="44" t="str">
        <f>IF(ISBLANK(Q26),"",ROUND(Q26/BC26,0))</f>
        <v/>
      </c>
    </row>
    <row r="27" spans="1:57" s="37" customFormat="1" x14ac:dyDescent="0.25">
      <c r="A27" s="457"/>
      <c r="B27" s="458"/>
      <c r="C27" s="1"/>
      <c r="D27" s="1"/>
      <c r="E27" s="458"/>
      <c r="F27" s="459"/>
      <c r="G27" s="459"/>
      <c r="H27" s="1"/>
      <c r="I27" s="1"/>
      <c r="J27" s="458"/>
      <c r="K27" s="459"/>
      <c r="L27" s="459"/>
      <c r="M27" s="1"/>
      <c r="N27" s="1"/>
      <c r="O27" s="458"/>
      <c r="P27" s="459"/>
      <c r="Q27" s="522"/>
      <c r="R27" s="176"/>
      <c r="S27" s="176"/>
      <c r="T27" s="176"/>
      <c r="U27" s="176"/>
      <c r="V27" s="176"/>
      <c r="W27" s="176"/>
      <c r="AW27" s="44" t="str">
        <f>IF(D27="","",VLOOKUP(D27,'MNB árfolyam'!A:B,2,0))</f>
        <v/>
      </c>
      <c r="AX27" s="45" t="str">
        <f t="shared" ref="AX27:AX50" si="1">IF(ISBLANK(F27),"",ROUND(F27/AW27,0))</f>
        <v/>
      </c>
      <c r="AY27" s="45" t="str">
        <f t="shared" ref="AY27:AY50" si="2">IF(ISBLANK(G27),"",ROUND(G27/AW27,0))</f>
        <v/>
      </c>
      <c r="AZ27" s="44" t="str">
        <f>IF(I27="","",VLOOKUP(I27,'MNB árfolyam'!A:B,2,0))</f>
        <v/>
      </c>
      <c r="BA27" s="44" t="str">
        <f t="shared" ref="BA27:BA50" si="3">IF(ISBLANK(K27),"",ROUND(K27/AZ27,0))</f>
        <v/>
      </c>
      <c r="BB27" s="44" t="str">
        <f t="shared" ref="BB27:BB50" si="4">IF(ISBLANK(L27),"",ROUND(L27/AZ27,0))</f>
        <v/>
      </c>
      <c r="BC27" s="44" t="str">
        <f>IF(N27="","",VLOOKUP(N27,'MNB árfolyam'!A:B,2,0))</f>
        <v/>
      </c>
      <c r="BD27" s="44" t="str">
        <f t="shared" ref="BD27:BD50" si="5">IF(ISBLANK(P27),"",ROUND(P27/BC27,0))</f>
        <v/>
      </c>
      <c r="BE27" s="44" t="str">
        <f t="shared" ref="BE27:BE50" si="6">IF(ISBLANK(Q27),"",ROUND(Q27/BC27,0))</f>
        <v/>
      </c>
    </row>
    <row r="28" spans="1:57" s="37" customFormat="1" x14ac:dyDescent="0.25">
      <c r="A28" s="457"/>
      <c r="B28" s="458"/>
      <c r="C28" s="1"/>
      <c r="D28" s="1"/>
      <c r="E28" s="458"/>
      <c r="F28" s="459"/>
      <c r="G28" s="459"/>
      <c r="H28" s="1"/>
      <c r="I28" s="1"/>
      <c r="J28" s="458"/>
      <c r="K28" s="459"/>
      <c r="L28" s="459"/>
      <c r="M28" s="1"/>
      <c r="N28" s="1"/>
      <c r="O28" s="458"/>
      <c r="P28" s="459"/>
      <c r="Q28" s="522"/>
      <c r="R28" s="176"/>
      <c r="S28" s="176"/>
      <c r="T28" s="176"/>
      <c r="U28" s="176"/>
      <c r="V28" s="176"/>
      <c r="W28" s="176"/>
      <c r="AW28" s="44" t="str">
        <f>IF(D28="","",VLOOKUP(D28,'MNB árfolyam'!A:B,2,0))</f>
        <v/>
      </c>
      <c r="AX28" s="45" t="str">
        <f t="shared" si="1"/>
        <v/>
      </c>
      <c r="AY28" s="45" t="str">
        <f t="shared" si="2"/>
        <v/>
      </c>
      <c r="AZ28" s="44" t="str">
        <f>IF(I28="","",VLOOKUP(I28,'MNB árfolyam'!A:B,2,0))</f>
        <v/>
      </c>
      <c r="BA28" s="44" t="str">
        <f t="shared" si="3"/>
        <v/>
      </c>
      <c r="BB28" s="44" t="str">
        <f t="shared" si="4"/>
        <v/>
      </c>
      <c r="BC28" s="44" t="str">
        <f>IF(N28="","",VLOOKUP(N28,'MNB árfolyam'!A:B,2,0))</f>
        <v/>
      </c>
      <c r="BD28" s="44" t="str">
        <f t="shared" si="5"/>
        <v/>
      </c>
      <c r="BE28" s="44" t="str">
        <f t="shared" si="6"/>
        <v/>
      </c>
    </row>
    <row r="29" spans="1:57" s="37" customFormat="1" x14ac:dyDescent="0.25">
      <c r="A29" s="457"/>
      <c r="B29" s="458"/>
      <c r="C29" s="1"/>
      <c r="D29" s="1"/>
      <c r="E29" s="458"/>
      <c r="F29" s="459"/>
      <c r="G29" s="459"/>
      <c r="H29" s="1"/>
      <c r="I29" s="1"/>
      <c r="J29" s="458"/>
      <c r="K29" s="459"/>
      <c r="L29" s="459"/>
      <c r="M29" s="1"/>
      <c r="N29" s="1"/>
      <c r="O29" s="458"/>
      <c r="P29" s="459"/>
      <c r="Q29" s="522"/>
      <c r="R29" s="176"/>
      <c r="S29" s="176"/>
      <c r="T29" s="176"/>
      <c r="U29" s="176"/>
      <c r="V29" s="176"/>
      <c r="W29" s="176"/>
      <c r="AW29" s="44" t="str">
        <f>IF(D29="","",VLOOKUP(D29,'MNB árfolyam'!A:B,2,0))</f>
        <v/>
      </c>
      <c r="AX29" s="45" t="str">
        <f t="shared" si="1"/>
        <v/>
      </c>
      <c r="AY29" s="45" t="str">
        <f t="shared" si="2"/>
        <v/>
      </c>
      <c r="AZ29" s="44" t="str">
        <f>IF(I29="","",VLOOKUP(I29,'MNB árfolyam'!A:B,2,0))</f>
        <v/>
      </c>
      <c r="BA29" s="44" t="str">
        <f t="shared" si="3"/>
        <v/>
      </c>
      <c r="BB29" s="44" t="str">
        <f t="shared" si="4"/>
        <v/>
      </c>
      <c r="BC29" s="44" t="str">
        <f>IF(N29="","",VLOOKUP(N29,'MNB árfolyam'!A:B,2,0))</f>
        <v/>
      </c>
      <c r="BD29" s="44" t="str">
        <f t="shared" si="5"/>
        <v/>
      </c>
      <c r="BE29" s="44" t="str">
        <f t="shared" si="6"/>
        <v/>
      </c>
    </row>
    <row r="30" spans="1:57" s="37" customFormat="1" x14ac:dyDescent="0.25">
      <c r="A30" s="457"/>
      <c r="B30" s="458"/>
      <c r="C30" s="1"/>
      <c r="D30" s="1"/>
      <c r="E30" s="458"/>
      <c r="F30" s="459"/>
      <c r="G30" s="459"/>
      <c r="H30" s="1"/>
      <c r="I30" s="1"/>
      <c r="J30" s="458"/>
      <c r="K30" s="459"/>
      <c r="L30" s="459"/>
      <c r="M30" s="1"/>
      <c r="N30" s="1"/>
      <c r="O30" s="458"/>
      <c r="P30" s="459"/>
      <c r="Q30" s="522"/>
      <c r="R30" s="176"/>
      <c r="S30" s="176"/>
      <c r="T30" s="176"/>
      <c r="U30" s="176"/>
      <c r="V30" s="176"/>
      <c r="W30" s="176"/>
      <c r="AW30" s="44" t="str">
        <f>IF(D30="","",VLOOKUP(D30,'MNB árfolyam'!A:B,2,0))</f>
        <v/>
      </c>
      <c r="AX30" s="45" t="str">
        <f t="shared" si="1"/>
        <v/>
      </c>
      <c r="AY30" s="45" t="str">
        <f t="shared" si="2"/>
        <v/>
      </c>
      <c r="AZ30" s="44" t="str">
        <f>IF(I30="","",VLOOKUP(I30,'MNB árfolyam'!A:B,2,0))</f>
        <v/>
      </c>
      <c r="BA30" s="44" t="str">
        <f t="shared" si="3"/>
        <v/>
      </c>
      <c r="BB30" s="44" t="str">
        <f t="shared" si="4"/>
        <v/>
      </c>
      <c r="BC30" s="44" t="str">
        <f>IF(N30="","",VLOOKUP(N30,'MNB árfolyam'!A:B,2,0))</f>
        <v/>
      </c>
      <c r="BD30" s="44" t="str">
        <f t="shared" si="5"/>
        <v/>
      </c>
      <c r="BE30" s="44" t="str">
        <f t="shared" si="6"/>
        <v/>
      </c>
    </row>
    <row r="31" spans="1:57" s="37" customFormat="1" x14ac:dyDescent="0.25">
      <c r="A31" s="457"/>
      <c r="B31" s="458"/>
      <c r="C31" s="1"/>
      <c r="D31" s="1"/>
      <c r="E31" s="458"/>
      <c r="F31" s="459"/>
      <c r="G31" s="459"/>
      <c r="H31" s="1"/>
      <c r="I31" s="1"/>
      <c r="J31" s="458"/>
      <c r="K31" s="459"/>
      <c r="L31" s="459"/>
      <c r="M31" s="1"/>
      <c r="N31" s="1"/>
      <c r="O31" s="458"/>
      <c r="P31" s="459"/>
      <c r="Q31" s="522"/>
      <c r="R31" s="176"/>
      <c r="S31" s="176"/>
      <c r="T31" s="176"/>
      <c r="U31" s="176"/>
      <c r="V31" s="176"/>
      <c r="W31" s="176"/>
      <c r="AW31" s="44" t="str">
        <f>IF(D31="","",VLOOKUP(D31,'MNB árfolyam'!A:B,2,0))</f>
        <v/>
      </c>
      <c r="AX31" s="45" t="str">
        <f t="shared" si="1"/>
        <v/>
      </c>
      <c r="AY31" s="45" t="str">
        <f t="shared" si="2"/>
        <v/>
      </c>
      <c r="AZ31" s="44" t="str">
        <f>IF(I31="","",VLOOKUP(I31,'MNB árfolyam'!A:B,2,0))</f>
        <v/>
      </c>
      <c r="BA31" s="44" t="str">
        <f t="shared" si="3"/>
        <v/>
      </c>
      <c r="BB31" s="44" t="str">
        <f t="shared" si="4"/>
        <v/>
      </c>
      <c r="BC31" s="44" t="str">
        <f>IF(N31="","",VLOOKUP(N31,'MNB árfolyam'!A:B,2,0))</f>
        <v/>
      </c>
      <c r="BD31" s="44" t="str">
        <f t="shared" si="5"/>
        <v/>
      </c>
      <c r="BE31" s="44" t="str">
        <f t="shared" si="6"/>
        <v/>
      </c>
    </row>
    <row r="32" spans="1:57" s="37" customFormat="1" x14ac:dyDescent="0.25">
      <c r="A32" s="457"/>
      <c r="B32" s="458"/>
      <c r="C32" s="1"/>
      <c r="D32" s="1"/>
      <c r="E32" s="458"/>
      <c r="F32" s="459"/>
      <c r="G32" s="459"/>
      <c r="H32" s="1"/>
      <c r="I32" s="1"/>
      <c r="J32" s="458"/>
      <c r="K32" s="459"/>
      <c r="L32" s="459"/>
      <c r="M32" s="1"/>
      <c r="N32" s="1"/>
      <c r="O32" s="458"/>
      <c r="P32" s="459"/>
      <c r="Q32" s="522"/>
      <c r="R32" s="176"/>
      <c r="S32" s="176"/>
      <c r="T32" s="176"/>
      <c r="U32" s="176"/>
      <c r="V32" s="176"/>
      <c r="W32" s="176"/>
      <c r="AW32" s="44" t="str">
        <f>IF(D32="","",VLOOKUP(D32,'MNB árfolyam'!A:B,2,0))</f>
        <v/>
      </c>
      <c r="AX32" s="45" t="str">
        <f t="shared" si="1"/>
        <v/>
      </c>
      <c r="AY32" s="45" t="str">
        <f t="shared" si="2"/>
        <v/>
      </c>
      <c r="AZ32" s="44" t="str">
        <f>IF(I32="","",VLOOKUP(I32,'MNB árfolyam'!A:B,2,0))</f>
        <v/>
      </c>
      <c r="BA32" s="44" t="str">
        <f t="shared" si="3"/>
        <v/>
      </c>
      <c r="BB32" s="44" t="str">
        <f t="shared" si="4"/>
        <v/>
      </c>
      <c r="BC32" s="44" t="str">
        <f>IF(N32="","",VLOOKUP(N32,'MNB árfolyam'!A:B,2,0))</f>
        <v/>
      </c>
      <c r="BD32" s="44" t="str">
        <f t="shared" si="5"/>
        <v/>
      </c>
      <c r="BE32" s="44" t="str">
        <f t="shared" si="6"/>
        <v/>
      </c>
    </row>
    <row r="33" spans="1:57" s="37" customFormat="1" x14ac:dyDescent="0.25">
      <c r="A33" s="457"/>
      <c r="B33" s="458"/>
      <c r="C33" s="1"/>
      <c r="D33" s="1"/>
      <c r="E33" s="458"/>
      <c r="F33" s="459"/>
      <c r="G33" s="459"/>
      <c r="H33" s="1"/>
      <c r="I33" s="1"/>
      <c r="J33" s="458"/>
      <c r="K33" s="459"/>
      <c r="L33" s="459"/>
      <c r="M33" s="1"/>
      <c r="N33" s="1"/>
      <c r="O33" s="458"/>
      <c r="P33" s="459"/>
      <c r="Q33" s="522"/>
      <c r="R33" s="176"/>
      <c r="S33" s="176"/>
      <c r="T33" s="176"/>
      <c r="U33" s="176"/>
      <c r="V33" s="176"/>
      <c r="W33" s="176"/>
      <c r="AW33" s="44" t="str">
        <f>IF(D33="","",VLOOKUP(D33,'MNB árfolyam'!A:B,2,0))</f>
        <v/>
      </c>
      <c r="AX33" s="45" t="str">
        <f t="shared" si="1"/>
        <v/>
      </c>
      <c r="AY33" s="45" t="str">
        <f t="shared" si="2"/>
        <v/>
      </c>
      <c r="AZ33" s="44" t="str">
        <f>IF(I33="","",VLOOKUP(I33,'MNB árfolyam'!A:B,2,0))</f>
        <v/>
      </c>
      <c r="BA33" s="44" t="str">
        <f t="shared" si="3"/>
        <v/>
      </c>
      <c r="BB33" s="44" t="str">
        <f t="shared" si="4"/>
        <v/>
      </c>
      <c r="BC33" s="44" t="str">
        <f>IF(N33="","",VLOOKUP(N33,'MNB árfolyam'!A:B,2,0))</f>
        <v/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57"/>
      <c r="B34" s="458"/>
      <c r="C34" s="1"/>
      <c r="D34" s="1"/>
      <c r="E34" s="458"/>
      <c r="F34" s="459"/>
      <c r="G34" s="459"/>
      <c r="H34" s="1"/>
      <c r="I34" s="1"/>
      <c r="J34" s="458"/>
      <c r="K34" s="459"/>
      <c r="L34" s="459"/>
      <c r="M34" s="1"/>
      <c r="N34" s="1"/>
      <c r="O34" s="458"/>
      <c r="P34" s="459"/>
      <c r="Q34" s="522"/>
      <c r="R34" s="176"/>
      <c r="S34" s="176"/>
      <c r="T34" s="176"/>
      <c r="U34" s="176"/>
      <c r="V34" s="176"/>
      <c r="W34" s="176"/>
      <c r="AW34" s="44" t="str">
        <f>IF(D34="","",VLOOKUP(D34,'MNB árfolyam'!A:B,2,0))</f>
        <v/>
      </c>
      <c r="AX34" s="45" t="str">
        <f t="shared" si="1"/>
        <v/>
      </c>
      <c r="AY34" s="45" t="str">
        <f t="shared" si="2"/>
        <v/>
      </c>
      <c r="AZ34" s="44" t="str">
        <f>IF(I34="","",VLOOKUP(I34,'MNB árfolyam'!A:B,2,0))</f>
        <v/>
      </c>
      <c r="BA34" s="44" t="str">
        <f t="shared" si="3"/>
        <v/>
      </c>
      <c r="BB34" s="44" t="str">
        <f t="shared" si="4"/>
        <v/>
      </c>
      <c r="BC34" s="44" t="str">
        <f>IF(N34="","",VLOOKUP(N34,'MNB árfolyam'!A:B,2,0))</f>
        <v/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57"/>
      <c r="B35" s="458"/>
      <c r="C35" s="1"/>
      <c r="D35" s="1"/>
      <c r="E35" s="458"/>
      <c r="F35" s="459"/>
      <c r="G35" s="459"/>
      <c r="H35" s="1"/>
      <c r="I35" s="1"/>
      <c r="J35" s="458"/>
      <c r="K35" s="459"/>
      <c r="L35" s="459"/>
      <c r="M35" s="1"/>
      <c r="N35" s="1"/>
      <c r="O35" s="458"/>
      <c r="P35" s="459"/>
      <c r="Q35" s="522"/>
      <c r="R35" s="176"/>
      <c r="S35" s="176"/>
      <c r="T35" s="176"/>
      <c r="U35" s="176"/>
      <c r="V35" s="176"/>
      <c r="W35" s="176"/>
      <c r="AW35" s="44" t="str">
        <f>IF(D35="","",VLOOKUP(D35,'MNB árfolyam'!A:B,2,0))</f>
        <v/>
      </c>
      <c r="AX35" s="45" t="str">
        <f t="shared" si="1"/>
        <v/>
      </c>
      <c r="AY35" s="45" t="str">
        <f t="shared" si="2"/>
        <v/>
      </c>
      <c r="AZ35" s="44" t="str">
        <f>IF(I35="","",VLOOKUP(I35,'MNB árfolyam'!A:B,2,0))</f>
        <v/>
      </c>
      <c r="BA35" s="44" t="str">
        <f t="shared" si="3"/>
        <v/>
      </c>
      <c r="BB35" s="44" t="str">
        <f t="shared" si="4"/>
        <v/>
      </c>
      <c r="BC35" s="44" t="str">
        <f>IF(N35="","",VLOOKUP(N35,'MNB árfolyam'!A:B,2,0))</f>
        <v/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57"/>
      <c r="B36" s="458"/>
      <c r="C36" s="1"/>
      <c r="D36" s="1"/>
      <c r="E36" s="458"/>
      <c r="F36" s="459"/>
      <c r="G36" s="459"/>
      <c r="H36" s="1"/>
      <c r="I36" s="1"/>
      <c r="J36" s="458"/>
      <c r="K36" s="459"/>
      <c r="L36" s="459"/>
      <c r="M36" s="1"/>
      <c r="N36" s="1"/>
      <c r="O36" s="458"/>
      <c r="P36" s="459"/>
      <c r="Q36" s="522"/>
      <c r="R36" s="176"/>
      <c r="S36" s="176"/>
      <c r="T36" s="176"/>
      <c r="U36" s="176"/>
      <c r="V36" s="176"/>
      <c r="W36" s="176"/>
      <c r="AW36" s="44" t="str">
        <f>IF(D36="","",VLOOKUP(D36,'MNB árfolyam'!A:B,2,0))</f>
        <v/>
      </c>
      <c r="AX36" s="45" t="str">
        <f t="shared" si="1"/>
        <v/>
      </c>
      <c r="AY36" s="45" t="str">
        <f t="shared" si="2"/>
        <v/>
      </c>
      <c r="AZ36" s="44" t="str">
        <f>IF(I36="","",VLOOKUP(I36,'MNB árfolyam'!A:B,2,0))</f>
        <v/>
      </c>
      <c r="BA36" s="44" t="str">
        <f t="shared" si="3"/>
        <v/>
      </c>
      <c r="BB36" s="44" t="str">
        <f t="shared" si="4"/>
        <v/>
      </c>
      <c r="BC36" s="44" t="str">
        <f>IF(N36="","",VLOOKUP(N36,'MNB árfolyam'!A:B,2,0))</f>
        <v/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57"/>
      <c r="B37" s="458"/>
      <c r="C37" s="1"/>
      <c r="D37" s="1"/>
      <c r="E37" s="458"/>
      <c r="F37" s="459"/>
      <c r="G37" s="459"/>
      <c r="H37" s="1"/>
      <c r="I37" s="1"/>
      <c r="J37" s="458"/>
      <c r="K37" s="459"/>
      <c r="L37" s="459"/>
      <c r="M37" s="1"/>
      <c r="N37" s="1"/>
      <c r="O37" s="458"/>
      <c r="P37" s="459"/>
      <c r="Q37" s="522"/>
      <c r="R37" s="176"/>
      <c r="S37" s="176"/>
      <c r="T37" s="176"/>
      <c r="U37" s="176"/>
      <c r="V37" s="176"/>
      <c r="W37" s="176"/>
      <c r="AW37" s="44" t="str">
        <f>IF(D37="","",VLOOKUP(D37,'MNB árfolyam'!A:B,2,0))</f>
        <v/>
      </c>
      <c r="AX37" s="45" t="str">
        <f t="shared" si="1"/>
        <v/>
      </c>
      <c r="AY37" s="45" t="str">
        <f t="shared" si="2"/>
        <v/>
      </c>
      <c r="AZ37" s="44" t="str">
        <f>IF(I37="","",VLOOKUP(I37,'MNB árfolyam'!A:B,2,0))</f>
        <v/>
      </c>
      <c r="BA37" s="44" t="str">
        <f t="shared" si="3"/>
        <v/>
      </c>
      <c r="BB37" s="44" t="str">
        <f t="shared" si="4"/>
        <v/>
      </c>
      <c r="BC37" s="44" t="str">
        <f>IF(N37="","",VLOOKUP(N37,'MNB árfolyam'!A:B,2,0))</f>
        <v/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57"/>
      <c r="B38" s="458"/>
      <c r="C38" s="1"/>
      <c r="D38" s="1"/>
      <c r="E38" s="458"/>
      <c r="F38" s="459"/>
      <c r="G38" s="459"/>
      <c r="H38" s="1"/>
      <c r="I38" s="1"/>
      <c r="J38" s="458"/>
      <c r="K38" s="459"/>
      <c r="L38" s="459"/>
      <c r="M38" s="1"/>
      <c r="N38" s="1"/>
      <c r="O38" s="458"/>
      <c r="P38" s="459"/>
      <c r="Q38" s="522"/>
      <c r="R38" s="176"/>
      <c r="S38" s="176"/>
      <c r="T38" s="176"/>
      <c r="U38" s="176"/>
      <c r="V38" s="176"/>
      <c r="W38" s="176"/>
      <c r="AW38" s="44" t="str">
        <f>IF(D38="","",VLOOKUP(D38,'MNB árfolyam'!A:B,2,0))</f>
        <v/>
      </c>
      <c r="AX38" s="45" t="str">
        <f t="shared" si="1"/>
        <v/>
      </c>
      <c r="AY38" s="45" t="str">
        <f t="shared" si="2"/>
        <v/>
      </c>
      <c r="AZ38" s="44" t="str">
        <f>IF(I38="","",VLOOKUP(I38,'MNB árfolyam'!A:B,2,0))</f>
        <v/>
      </c>
      <c r="BA38" s="44" t="str">
        <f t="shared" si="3"/>
        <v/>
      </c>
      <c r="BB38" s="44" t="str">
        <f t="shared" si="4"/>
        <v/>
      </c>
      <c r="BC38" s="44" t="str">
        <f>IF(N38="","",VLOOKUP(N38,'MNB árfolyam'!A:B,2,0))</f>
        <v/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57"/>
      <c r="B39" s="458"/>
      <c r="C39" s="1"/>
      <c r="D39" s="1"/>
      <c r="E39" s="458"/>
      <c r="F39" s="459"/>
      <c r="G39" s="459"/>
      <c r="H39" s="1"/>
      <c r="I39" s="1"/>
      <c r="J39" s="458"/>
      <c r="K39" s="459"/>
      <c r="L39" s="459"/>
      <c r="M39" s="1"/>
      <c r="N39" s="1"/>
      <c r="O39" s="458"/>
      <c r="P39" s="459"/>
      <c r="Q39" s="522"/>
      <c r="R39" s="176"/>
      <c r="S39" s="176"/>
      <c r="T39" s="176"/>
      <c r="U39" s="176"/>
      <c r="V39" s="176"/>
      <c r="W39" s="176"/>
      <c r="AW39" s="44" t="str">
        <f>IF(D39="","",VLOOKUP(D39,'MNB árfolyam'!A:B,2,0))</f>
        <v/>
      </c>
      <c r="AX39" s="45" t="str">
        <f t="shared" si="1"/>
        <v/>
      </c>
      <c r="AY39" s="45" t="str">
        <f t="shared" si="2"/>
        <v/>
      </c>
      <c r="AZ39" s="44" t="str">
        <f>IF(I39="","",VLOOKUP(I39,'MNB árfolyam'!A:B,2,0))</f>
        <v/>
      </c>
      <c r="BA39" s="44" t="str">
        <f t="shared" si="3"/>
        <v/>
      </c>
      <c r="BB39" s="44" t="str">
        <f t="shared" si="4"/>
        <v/>
      </c>
      <c r="BC39" s="44" t="str">
        <f>IF(N39="","",VLOOKUP(N39,'MNB árfolyam'!A:B,2,0))</f>
        <v/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57"/>
      <c r="B40" s="458"/>
      <c r="C40" s="1"/>
      <c r="D40" s="1"/>
      <c r="E40" s="458"/>
      <c r="F40" s="459"/>
      <c r="G40" s="459"/>
      <c r="H40" s="1"/>
      <c r="I40" s="1"/>
      <c r="J40" s="458"/>
      <c r="K40" s="459"/>
      <c r="L40" s="459"/>
      <c r="M40" s="1"/>
      <c r="N40" s="1"/>
      <c r="O40" s="458"/>
      <c r="P40" s="459"/>
      <c r="Q40" s="522"/>
      <c r="R40" s="176"/>
      <c r="S40" s="176"/>
      <c r="T40" s="176"/>
      <c r="U40" s="176"/>
      <c r="V40" s="176"/>
      <c r="W40" s="176"/>
      <c r="AW40" s="44" t="str">
        <f>IF(D40="","",VLOOKUP(D40,'MNB árfolyam'!A:B,2,0))</f>
        <v/>
      </c>
      <c r="AX40" s="45" t="str">
        <f t="shared" si="1"/>
        <v/>
      </c>
      <c r="AY40" s="45" t="str">
        <f t="shared" si="2"/>
        <v/>
      </c>
      <c r="AZ40" s="44" t="str">
        <f>IF(I40="","",VLOOKUP(I40,'MNB árfolyam'!A:B,2,0))</f>
        <v/>
      </c>
      <c r="BA40" s="44" t="str">
        <f t="shared" si="3"/>
        <v/>
      </c>
      <c r="BB40" s="44" t="str">
        <f t="shared" si="4"/>
        <v/>
      </c>
      <c r="BC40" s="44" t="str">
        <f>IF(N40="","",VLOOKUP(N40,'MNB árfolyam'!A:B,2,0))</f>
        <v/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57"/>
      <c r="B41" s="458"/>
      <c r="C41" s="1"/>
      <c r="D41" s="1"/>
      <c r="E41" s="458"/>
      <c r="F41" s="459"/>
      <c r="G41" s="459"/>
      <c r="H41" s="1"/>
      <c r="I41" s="1"/>
      <c r="J41" s="458"/>
      <c r="K41" s="459"/>
      <c r="L41" s="459"/>
      <c r="M41" s="1"/>
      <c r="N41" s="1"/>
      <c r="O41" s="458"/>
      <c r="P41" s="459"/>
      <c r="Q41" s="522"/>
      <c r="R41" s="176"/>
      <c r="S41" s="176"/>
      <c r="T41" s="176"/>
      <c r="U41" s="176"/>
      <c r="V41" s="176"/>
      <c r="W41" s="176"/>
      <c r="AW41" s="44" t="str">
        <f>IF(D41="","",VLOOKUP(D41,'MNB árfolyam'!A:B,2,0))</f>
        <v/>
      </c>
      <c r="AX41" s="45" t="str">
        <f t="shared" si="1"/>
        <v/>
      </c>
      <c r="AY41" s="45" t="str">
        <f t="shared" si="2"/>
        <v/>
      </c>
      <c r="AZ41" s="44" t="str">
        <f>IF(I41="","",VLOOKUP(I41,'MNB árfolyam'!A:B,2,0))</f>
        <v/>
      </c>
      <c r="BA41" s="44" t="str">
        <f t="shared" si="3"/>
        <v/>
      </c>
      <c r="BB41" s="44" t="str">
        <f t="shared" si="4"/>
        <v/>
      </c>
      <c r="BC41" s="44" t="str">
        <f>IF(N41="","",VLOOKUP(N41,'MNB árfolyam'!A:B,2,0))</f>
        <v/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57"/>
      <c r="B42" s="458"/>
      <c r="C42" s="1"/>
      <c r="D42" s="1"/>
      <c r="E42" s="458"/>
      <c r="F42" s="459"/>
      <c r="G42" s="459"/>
      <c r="H42" s="1"/>
      <c r="I42" s="1"/>
      <c r="J42" s="458"/>
      <c r="K42" s="459"/>
      <c r="L42" s="459"/>
      <c r="M42" s="1"/>
      <c r="N42" s="1"/>
      <c r="O42" s="458"/>
      <c r="P42" s="459"/>
      <c r="Q42" s="522"/>
      <c r="R42" s="176"/>
      <c r="S42" s="176"/>
      <c r="T42" s="176"/>
      <c r="U42" s="176"/>
      <c r="V42" s="176"/>
      <c r="W42" s="176"/>
      <c r="AW42" s="44" t="str">
        <f>IF(D42="","",VLOOKUP(D42,'MNB árfolyam'!A:B,2,0))</f>
        <v/>
      </c>
      <c r="AX42" s="45" t="str">
        <f t="shared" si="1"/>
        <v/>
      </c>
      <c r="AY42" s="45" t="str">
        <f t="shared" si="2"/>
        <v/>
      </c>
      <c r="AZ42" s="44" t="str">
        <f>IF(I42="","",VLOOKUP(I42,'MNB árfolyam'!A:B,2,0))</f>
        <v/>
      </c>
      <c r="BA42" s="44" t="str">
        <f t="shared" si="3"/>
        <v/>
      </c>
      <c r="BB42" s="44" t="str">
        <f t="shared" si="4"/>
        <v/>
      </c>
      <c r="BC42" s="44" t="str">
        <f>IF(N42="","",VLOOKUP(N42,'MNB árfolyam'!A:B,2,0))</f>
        <v/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57"/>
      <c r="B43" s="458"/>
      <c r="C43" s="1"/>
      <c r="D43" s="1"/>
      <c r="E43" s="458"/>
      <c r="F43" s="459"/>
      <c r="G43" s="459"/>
      <c r="H43" s="1"/>
      <c r="I43" s="1"/>
      <c r="J43" s="458"/>
      <c r="K43" s="459"/>
      <c r="L43" s="459"/>
      <c r="M43" s="1"/>
      <c r="N43" s="1"/>
      <c r="O43" s="458"/>
      <c r="P43" s="459"/>
      <c r="Q43" s="522"/>
      <c r="R43" s="176"/>
      <c r="S43" s="176"/>
      <c r="T43" s="176"/>
      <c r="U43" s="176"/>
      <c r="V43" s="176"/>
      <c r="W43" s="176"/>
      <c r="AW43" s="44" t="str">
        <f>IF(D43="","",VLOOKUP(D43,'MNB árfolyam'!A:B,2,0))</f>
        <v/>
      </c>
      <c r="AX43" s="45" t="str">
        <f t="shared" si="1"/>
        <v/>
      </c>
      <c r="AY43" s="45" t="str">
        <f t="shared" si="2"/>
        <v/>
      </c>
      <c r="AZ43" s="44" t="str">
        <f>IF(I43="","",VLOOKUP(I43,'MNB árfolyam'!A:B,2,0))</f>
        <v/>
      </c>
      <c r="BA43" s="44" t="str">
        <f t="shared" si="3"/>
        <v/>
      </c>
      <c r="BB43" s="44" t="str">
        <f t="shared" si="4"/>
        <v/>
      </c>
      <c r="BC43" s="44" t="str">
        <f>IF(N43="","",VLOOKUP(N43,'MNB árfolyam'!A:B,2,0))</f>
        <v/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57"/>
      <c r="B44" s="458"/>
      <c r="C44" s="1"/>
      <c r="D44" s="1"/>
      <c r="E44" s="458"/>
      <c r="F44" s="459"/>
      <c r="G44" s="459"/>
      <c r="H44" s="1"/>
      <c r="I44" s="1"/>
      <c r="J44" s="458"/>
      <c r="K44" s="459"/>
      <c r="L44" s="459"/>
      <c r="M44" s="1"/>
      <c r="N44" s="1"/>
      <c r="O44" s="458"/>
      <c r="P44" s="459"/>
      <c r="Q44" s="522"/>
      <c r="R44" s="176"/>
      <c r="S44" s="176"/>
      <c r="T44" s="176"/>
      <c r="U44" s="176"/>
      <c r="V44" s="176"/>
      <c r="W44" s="176"/>
      <c r="AW44" s="44" t="str">
        <f>IF(D44="","",VLOOKUP(D44,'MNB árfolyam'!A:B,2,0))</f>
        <v/>
      </c>
      <c r="AX44" s="45" t="str">
        <f t="shared" si="1"/>
        <v/>
      </c>
      <c r="AY44" s="45" t="str">
        <f t="shared" si="2"/>
        <v/>
      </c>
      <c r="AZ44" s="44" t="str">
        <f>IF(I44="","",VLOOKUP(I44,'MNB árfolyam'!A:B,2,0))</f>
        <v/>
      </c>
      <c r="BA44" s="44" t="str">
        <f t="shared" si="3"/>
        <v/>
      </c>
      <c r="BB44" s="44" t="str">
        <f t="shared" si="4"/>
        <v/>
      </c>
      <c r="BC44" s="44" t="str">
        <f>IF(N44="","",VLOOKUP(N44,'MNB árfolyam'!A:B,2,0))</f>
        <v/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57"/>
      <c r="B45" s="458"/>
      <c r="C45" s="1"/>
      <c r="D45" s="1"/>
      <c r="E45" s="458"/>
      <c r="F45" s="459"/>
      <c r="G45" s="459"/>
      <c r="H45" s="1"/>
      <c r="I45" s="1"/>
      <c r="J45" s="458"/>
      <c r="K45" s="459"/>
      <c r="L45" s="459"/>
      <c r="M45" s="1"/>
      <c r="N45" s="1"/>
      <c r="O45" s="458"/>
      <c r="P45" s="459"/>
      <c r="Q45" s="522"/>
      <c r="R45" s="176"/>
      <c r="S45" s="176"/>
      <c r="T45" s="176"/>
      <c r="U45" s="176"/>
      <c r="V45" s="176"/>
      <c r="W45" s="176"/>
      <c r="AW45" s="44" t="str">
        <f>IF(D45="","",VLOOKUP(D45,'MNB árfolyam'!A:B,2,0))</f>
        <v/>
      </c>
      <c r="AX45" s="45" t="str">
        <f t="shared" si="1"/>
        <v/>
      </c>
      <c r="AY45" s="45" t="str">
        <f t="shared" si="2"/>
        <v/>
      </c>
      <c r="AZ45" s="44" t="str">
        <f>IF(I45="","",VLOOKUP(I45,'MNB árfolyam'!A:B,2,0))</f>
        <v/>
      </c>
      <c r="BA45" s="44" t="str">
        <f t="shared" si="3"/>
        <v/>
      </c>
      <c r="BB45" s="44" t="str">
        <f t="shared" si="4"/>
        <v/>
      </c>
      <c r="BC45" s="44" t="str">
        <f>IF(N45="","",VLOOKUP(N45,'MNB árfolyam'!A:B,2,0))</f>
        <v/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57"/>
      <c r="B46" s="458"/>
      <c r="C46" s="1"/>
      <c r="D46" s="1"/>
      <c r="E46" s="458"/>
      <c r="F46" s="459"/>
      <c r="G46" s="459"/>
      <c r="H46" s="1"/>
      <c r="I46" s="1"/>
      <c r="J46" s="458"/>
      <c r="K46" s="459"/>
      <c r="L46" s="459"/>
      <c r="M46" s="1"/>
      <c r="N46" s="1"/>
      <c r="O46" s="458"/>
      <c r="P46" s="459"/>
      <c r="Q46" s="522"/>
      <c r="R46" s="176"/>
      <c r="S46" s="176"/>
      <c r="T46" s="176"/>
      <c r="U46" s="176"/>
      <c r="V46" s="176"/>
      <c r="W46" s="176"/>
      <c r="AW46" s="44" t="str">
        <f>IF(D46="","",VLOOKUP(D46,'MNB árfolyam'!A:B,2,0))</f>
        <v/>
      </c>
      <c r="AX46" s="45" t="str">
        <f t="shared" si="1"/>
        <v/>
      </c>
      <c r="AY46" s="45" t="str">
        <f t="shared" si="2"/>
        <v/>
      </c>
      <c r="AZ46" s="44" t="str">
        <f>IF(I46="","",VLOOKUP(I46,'MNB árfolyam'!A:B,2,0))</f>
        <v/>
      </c>
      <c r="BA46" s="44" t="str">
        <f t="shared" si="3"/>
        <v/>
      </c>
      <c r="BB46" s="44" t="str">
        <f t="shared" si="4"/>
        <v/>
      </c>
      <c r="BC46" s="44" t="str">
        <f>IF(N46="","",VLOOKUP(N46,'MNB árfolyam'!A:B,2,0))</f>
        <v/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57"/>
      <c r="B47" s="458"/>
      <c r="C47" s="1"/>
      <c r="D47" s="1"/>
      <c r="E47" s="458"/>
      <c r="F47" s="459"/>
      <c r="G47" s="459"/>
      <c r="H47" s="1"/>
      <c r="I47" s="1"/>
      <c r="J47" s="458"/>
      <c r="K47" s="459"/>
      <c r="L47" s="459"/>
      <c r="M47" s="1"/>
      <c r="N47" s="1"/>
      <c r="O47" s="458"/>
      <c r="P47" s="459"/>
      <c r="Q47" s="522"/>
      <c r="R47" s="176"/>
      <c r="S47" s="176"/>
      <c r="T47" s="176"/>
      <c r="U47" s="176"/>
      <c r="V47" s="176"/>
      <c r="W47" s="176"/>
      <c r="AW47" s="44" t="str">
        <f>IF(D47="","",VLOOKUP(D47,'MNB árfolyam'!A:B,2,0))</f>
        <v/>
      </c>
      <c r="AX47" s="45" t="str">
        <f t="shared" si="1"/>
        <v/>
      </c>
      <c r="AY47" s="45" t="str">
        <f t="shared" si="2"/>
        <v/>
      </c>
      <c r="AZ47" s="44" t="str">
        <f>IF(I47="","",VLOOKUP(I47,'MNB árfolyam'!A:B,2,0))</f>
        <v/>
      </c>
      <c r="BA47" s="44" t="str">
        <f t="shared" si="3"/>
        <v/>
      </c>
      <c r="BB47" s="44" t="str">
        <f t="shared" si="4"/>
        <v/>
      </c>
      <c r="BC47" s="44" t="str">
        <f>IF(N47="","",VLOOKUP(N47,'MNB árfolyam'!A:B,2,0))</f>
        <v/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57"/>
      <c r="B48" s="458"/>
      <c r="C48" s="1"/>
      <c r="D48" s="1"/>
      <c r="E48" s="458"/>
      <c r="F48" s="459"/>
      <c r="G48" s="459"/>
      <c r="H48" s="1"/>
      <c r="I48" s="1"/>
      <c r="J48" s="458"/>
      <c r="K48" s="459"/>
      <c r="L48" s="459"/>
      <c r="M48" s="1"/>
      <c r="N48" s="1"/>
      <c r="O48" s="458"/>
      <c r="P48" s="459"/>
      <c r="Q48" s="522"/>
      <c r="R48" s="176"/>
      <c r="S48" s="176"/>
      <c r="T48" s="176"/>
      <c r="U48" s="176"/>
      <c r="V48" s="176"/>
      <c r="W48" s="176"/>
      <c r="AW48" s="44" t="str">
        <f>IF(D48="","",VLOOKUP(D48,'MNB árfolyam'!A:B,2,0))</f>
        <v/>
      </c>
      <c r="AX48" s="45" t="str">
        <f t="shared" si="1"/>
        <v/>
      </c>
      <c r="AY48" s="45" t="str">
        <f t="shared" si="2"/>
        <v/>
      </c>
      <c r="AZ48" s="44" t="str">
        <f>IF(I48="","",VLOOKUP(I48,'MNB árfolyam'!A:B,2,0))</f>
        <v/>
      </c>
      <c r="BA48" s="44" t="str">
        <f t="shared" si="3"/>
        <v/>
      </c>
      <c r="BB48" s="44" t="str">
        <f t="shared" si="4"/>
        <v/>
      </c>
      <c r="BC48" s="44" t="str">
        <f>IF(N48="","",VLOOKUP(N48,'MNB árfolyam'!A:B,2,0))</f>
        <v/>
      </c>
      <c r="BD48" s="44" t="str">
        <f t="shared" si="5"/>
        <v/>
      </c>
      <c r="BE48" s="44" t="str">
        <f t="shared" si="6"/>
        <v/>
      </c>
    </row>
    <row r="49" spans="1:69" s="37" customFormat="1" x14ac:dyDescent="0.25">
      <c r="A49" s="457"/>
      <c r="B49" s="458"/>
      <c r="C49" s="1"/>
      <c r="D49" s="1"/>
      <c r="E49" s="458"/>
      <c r="F49" s="459"/>
      <c r="G49" s="459"/>
      <c r="H49" s="1"/>
      <c r="I49" s="1"/>
      <c r="J49" s="458"/>
      <c r="K49" s="459"/>
      <c r="L49" s="459"/>
      <c r="M49" s="1"/>
      <c r="N49" s="1"/>
      <c r="O49" s="458"/>
      <c r="P49" s="459"/>
      <c r="Q49" s="522"/>
      <c r="R49" s="176"/>
      <c r="S49" s="176"/>
      <c r="T49" s="176"/>
      <c r="U49" s="176"/>
      <c r="V49" s="176"/>
      <c r="W49" s="176"/>
      <c r="AW49" s="44" t="str">
        <f>IF(D49="","",VLOOKUP(D49,'MNB árfolyam'!A:B,2,0))</f>
        <v/>
      </c>
      <c r="AX49" s="45" t="str">
        <f t="shared" si="1"/>
        <v/>
      </c>
      <c r="AY49" s="45" t="str">
        <f t="shared" si="2"/>
        <v/>
      </c>
      <c r="AZ49" s="44" t="str">
        <f>IF(I49="","",VLOOKUP(I49,'MNB árfolyam'!A:B,2,0))</f>
        <v/>
      </c>
      <c r="BA49" s="44" t="str">
        <f t="shared" si="3"/>
        <v/>
      </c>
      <c r="BB49" s="44" t="str">
        <f t="shared" si="4"/>
        <v/>
      </c>
      <c r="BC49" s="44" t="str">
        <f>IF(N49="","",VLOOKUP(N49,'MNB árfolyam'!A:B,2,0))</f>
        <v/>
      </c>
      <c r="BD49" s="44" t="str">
        <f t="shared" si="5"/>
        <v/>
      </c>
      <c r="BE49" s="44" t="str">
        <f t="shared" si="6"/>
        <v/>
      </c>
    </row>
    <row r="50" spans="1:69" s="37" customFormat="1" ht="15.75" thickBot="1" x14ac:dyDescent="0.3">
      <c r="A50" s="460"/>
      <c r="B50" s="461"/>
      <c r="C50" s="7"/>
      <c r="D50" s="7"/>
      <c r="E50" s="461"/>
      <c r="F50" s="462"/>
      <c r="G50" s="462"/>
      <c r="H50" s="7"/>
      <c r="I50" s="7"/>
      <c r="J50" s="461"/>
      <c r="K50" s="462"/>
      <c r="L50" s="462"/>
      <c r="M50" s="7"/>
      <c r="N50" s="7"/>
      <c r="O50" s="461"/>
      <c r="P50" s="462"/>
      <c r="Q50" s="523"/>
      <c r="R50" s="176"/>
      <c r="S50" s="176"/>
      <c r="T50" s="176"/>
      <c r="U50" s="176"/>
      <c r="V50" s="176"/>
      <c r="W50" s="176"/>
      <c r="AW50" s="44" t="str">
        <f>IF(D50="","",VLOOKUP(D50,'MNB árfolyam'!A:B,2,0))</f>
        <v/>
      </c>
      <c r="AX50" s="45" t="str">
        <f t="shared" si="1"/>
        <v/>
      </c>
      <c r="AY50" s="45" t="str">
        <f t="shared" si="2"/>
        <v/>
      </c>
      <c r="AZ50" s="44" t="str">
        <f>IF(I50="","",VLOOKUP(I50,'MNB árfolyam'!A:B,2,0))</f>
        <v/>
      </c>
      <c r="BA50" s="44" t="str">
        <f t="shared" si="3"/>
        <v/>
      </c>
      <c r="BB50" s="44" t="str">
        <f t="shared" si="4"/>
        <v/>
      </c>
      <c r="BC50" s="44" t="str">
        <f>IF(N50="","",VLOOKUP(N50,'MNB árfolyam'!A:B,2,0))</f>
        <v/>
      </c>
      <c r="BD50" s="44" t="str">
        <f t="shared" si="5"/>
        <v/>
      </c>
      <c r="BE50" s="44" t="str">
        <f t="shared" si="6"/>
        <v/>
      </c>
    </row>
    <row r="51" spans="1:69" x14ac:dyDescent="0.25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</row>
    <row r="52" spans="1:69" ht="21.75" customHeight="1" thickBot="1" x14ac:dyDescent="0.3">
      <c r="A52" s="686" t="str">
        <f>CONCATENATE(B8," ","PARTNER VÁLLALKOZÁSAI:")</f>
        <v xml:space="preserve"> PARTNER VÁLLALKOZÁSAI:</v>
      </c>
      <c r="B52" s="686"/>
      <c r="C52" s="686"/>
      <c r="D52" s="686"/>
      <c r="E52" s="686"/>
      <c r="F52" s="686"/>
      <c r="G52" s="686"/>
      <c r="H52" s="686"/>
      <c r="I52" s="686"/>
      <c r="J52" s="686"/>
      <c r="K52" s="686"/>
      <c r="L52" s="686"/>
      <c r="M52" s="686"/>
      <c r="N52" s="686"/>
      <c r="O52" s="686"/>
      <c r="P52" s="686"/>
      <c r="Q52" s="686"/>
      <c r="R52" s="686"/>
      <c r="S52" s="686"/>
      <c r="T52" s="686"/>
      <c r="U52" s="686"/>
      <c r="V52" s="686"/>
      <c r="W52" s="68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</row>
    <row r="53" spans="1:69" ht="320.10000000000002" customHeight="1" thickBot="1" x14ac:dyDescent="0.3">
      <c r="A53" s="699" t="s">
        <v>256</v>
      </c>
      <c r="B53" s="700"/>
      <c r="C53" s="700"/>
      <c r="D53" s="700"/>
      <c r="E53" s="700"/>
      <c r="F53" s="700"/>
      <c r="G53" s="700"/>
      <c r="H53" s="701"/>
      <c r="I53" s="180"/>
      <c r="J53" s="180"/>
      <c r="K53" s="180"/>
      <c r="L53" s="180"/>
      <c r="M53" s="18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</row>
    <row r="54" spans="1:69" ht="19.5" customHeight="1" thickBot="1" x14ac:dyDescent="0.3">
      <c r="A54" s="681" t="str">
        <f>IF(PÁLYÁZÓ!D16&lt;&gt;"","A pályázó vállalkozás három üzleti évre adta meg az adatokat, ezért ezen vállalkozások esetében is három évre kérünk adatot, ha a vállalkozások működtek ebben az időtartamban.",IF(PÁLYÁZÓ!D15&lt;&gt;"","A pályázó vállalkozás két üzleti évre adta meg az adatokat, ezért ezen vállalkozások esetén is két évre kérünk adatot, ha a vállalkozások működtek ebben az időtartamban.",IF(PÁLYÁZÓ!D14&lt;&gt;"","A pályázó vállalkozás egy üzleti évre adta meg az adatokat, ezért ezen vállalkozások esetén is egy évre kérünk adatot, ha a vállalkozások működtek ebben az időtartamban.","")))</f>
        <v/>
      </c>
      <c r="B54" s="682"/>
      <c r="C54" s="682"/>
      <c r="D54" s="682"/>
      <c r="E54" s="682"/>
      <c r="F54" s="683"/>
      <c r="G54" s="40">
        <f>SUM(G56:G80)</f>
        <v>0</v>
      </c>
      <c r="H54" s="180"/>
      <c r="I54" s="180"/>
      <c r="J54" s="180"/>
      <c r="K54" s="180"/>
      <c r="L54" s="180"/>
      <c r="M54" s="180"/>
      <c r="N54" s="177">
        <f>SUM(N56:N80)</f>
        <v>0</v>
      </c>
      <c r="O54" s="110"/>
      <c r="P54" s="110"/>
      <c r="Q54" s="110"/>
      <c r="R54" s="110"/>
      <c r="S54" s="110"/>
      <c r="T54" s="110"/>
      <c r="U54" s="177">
        <f>SUM(U56:U80)</f>
        <v>0</v>
      </c>
      <c r="V54" s="110"/>
      <c r="W54" s="110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BI54" s="47">
        <f>SUM(BI56:BI80)</f>
        <v>0</v>
      </c>
      <c r="BJ54" s="47">
        <f t="shared" ref="BJ54:BQ54" si="7">SUM(BJ56:BJ80)</f>
        <v>0</v>
      </c>
      <c r="BK54" s="47">
        <f t="shared" si="7"/>
        <v>0</v>
      </c>
      <c r="BL54" s="47">
        <f t="shared" si="7"/>
        <v>0</v>
      </c>
      <c r="BM54" s="47">
        <f t="shared" si="7"/>
        <v>0</v>
      </c>
      <c r="BN54" s="47">
        <f t="shared" si="7"/>
        <v>0</v>
      </c>
      <c r="BO54" s="47">
        <f t="shared" si="7"/>
        <v>0</v>
      </c>
      <c r="BP54" s="47">
        <f t="shared" si="7"/>
        <v>0</v>
      </c>
      <c r="BQ54" s="47">
        <f t="shared" si="7"/>
        <v>0</v>
      </c>
    </row>
    <row r="55" spans="1:69" s="48" customFormat="1" ht="31.5" customHeight="1" thickBot="1" x14ac:dyDescent="0.3">
      <c r="A55" s="508" t="str">
        <f>CONCATENATE(B8," ","Partnervállalkozásának megnevezése")</f>
        <v xml:space="preserve"> Partnervállalkozásának megnevezése</v>
      </c>
      <c r="B55" s="514" t="s">
        <v>138</v>
      </c>
      <c r="C55" s="514" t="s">
        <v>130</v>
      </c>
      <c r="D55" s="514" t="s">
        <v>129</v>
      </c>
      <c r="E55" s="514" t="s">
        <v>115</v>
      </c>
      <c r="F55" s="514" t="s">
        <v>114</v>
      </c>
      <c r="G55" s="514" t="s">
        <v>116</v>
      </c>
      <c r="H55" s="514" t="s">
        <v>128</v>
      </c>
      <c r="I55" s="514" t="s">
        <v>117</v>
      </c>
      <c r="J55" s="514" t="s">
        <v>131</v>
      </c>
      <c r="K55" s="514" t="s">
        <v>132</v>
      </c>
      <c r="L55" s="514" t="s">
        <v>118</v>
      </c>
      <c r="M55" s="514" t="s">
        <v>119</v>
      </c>
      <c r="N55" s="514" t="s">
        <v>120</v>
      </c>
      <c r="O55" s="514" t="s">
        <v>126</v>
      </c>
      <c r="P55" s="514" t="s">
        <v>121</v>
      </c>
      <c r="Q55" s="514" t="s">
        <v>133</v>
      </c>
      <c r="R55" s="514" t="s">
        <v>134</v>
      </c>
      <c r="S55" s="514" t="s">
        <v>122</v>
      </c>
      <c r="T55" s="514" t="s">
        <v>123</v>
      </c>
      <c r="U55" s="514" t="s">
        <v>124</v>
      </c>
      <c r="V55" s="514" t="s">
        <v>125</v>
      </c>
      <c r="W55" s="515" t="s">
        <v>127</v>
      </c>
      <c r="AW55" s="43" t="s">
        <v>43</v>
      </c>
      <c r="AX55" s="43" t="s">
        <v>34</v>
      </c>
      <c r="AY55" s="43" t="s">
        <v>35</v>
      </c>
      <c r="AZ55" s="43" t="s">
        <v>36</v>
      </c>
      <c r="BA55" s="43" t="s">
        <v>44</v>
      </c>
      <c r="BB55" s="43" t="s">
        <v>37</v>
      </c>
      <c r="BC55" s="43" t="s">
        <v>38</v>
      </c>
      <c r="BD55" s="43" t="s">
        <v>39</v>
      </c>
      <c r="BE55" s="43" t="s">
        <v>45</v>
      </c>
      <c r="BF55" s="43" t="s">
        <v>40</v>
      </c>
      <c r="BG55" s="43" t="s">
        <v>41</v>
      </c>
      <c r="BH55" s="43" t="s">
        <v>42</v>
      </c>
      <c r="BI55" s="49" t="s">
        <v>50</v>
      </c>
      <c r="BJ55" s="49" t="s">
        <v>48</v>
      </c>
      <c r="BK55" s="49" t="s">
        <v>49</v>
      </c>
      <c r="BL55" s="49" t="s">
        <v>51</v>
      </c>
      <c r="BM55" s="49" t="s">
        <v>52</v>
      </c>
      <c r="BN55" s="49" t="s">
        <v>53</v>
      </c>
      <c r="BO55" s="49" t="s">
        <v>54</v>
      </c>
      <c r="BP55" s="49" t="s">
        <v>55</v>
      </c>
      <c r="BQ55" s="49" t="s">
        <v>56</v>
      </c>
    </row>
    <row r="56" spans="1:69" x14ac:dyDescent="0.25">
      <c r="A56" s="490"/>
      <c r="B56" s="493"/>
      <c r="C56" s="492"/>
      <c r="D56" s="492"/>
      <c r="E56" s="411"/>
      <c r="F56" s="411"/>
      <c r="G56" s="493"/>
      <c r="H56" s="494"/>
      <c r="I56" s="494"/>
      <c r="J56" s="492"/>
      <c r="K56" s="492"/>
      <c r="L56" s="411"/>
      <c r="M56" s="411"/>
      <c r="N56" s="493"/>
      <c r="O56" s="494"/>
      <c r="P56" s="494"/>
      <c r="Q56" s="492"/>
      <c r="R56" s="492"/>
      <c r="S56" s="411"/>
      <c r="T56" s="411"/>
      <c r="U56" s="493"/>
      <c r="V56" s="494"/>
      <c r="W56" s="495"/>
      <c r="AW56" s="50" t="str">
        <f>IF(OR(C56="",D56=""),"",MAX(C56,D56))</f>
        <v/>
      </c>
      <c r="AX56" s="51" t="str">
        <f>IF(F56="","",VLOOKUP(F56,'MNB árfolyam'!A:B,2,0))</f>
        <v/>
      </c>
      <c r="AY56" s="52" t="str">
        <f>IF(OR(AX56=0,AX56=""),"",ROUND(H56/AX56,0))</f>
        <v/>
      </c>
      <c r="AZ56" s="53" t="str">
        <f>IF(OR(AX56=0,AX56=""),"",ROUND(I56/AX56,0))</f>
        <v/>
      </c>
      <c r="BA56" s="54" t="str">
        <f>IF(OR(J56="",K56=""),"",MAX(J56,K56))</f>
        <v/>
      </c>
      <c r="BB56" s="51" t="str">
        <f>IF(M56="","",VLOOKUP(M56,'MNB árfolyam'!A:B,2,0))</f>
        <v/>
      </c>
      <c r="BC56" s="51" t="str">
        <f>IF(OR(BB56=0,BB56=""),"",ROUND(O56/BB56,0))</f>
        <v/>
      </c>
      <c r="BD56" s="55" t="str">
        <f>IF(OR(BB56=0,BB56=""),"",ROUND(P56/BB56,0))</f>
        <v/>
      </c>
      <c r="BE56" s="54" t="str">
        <f>IF(OR(Q56="",R56=""),"",MAX(Q56,R56))</f>
        <v/>
      </c>
      <c r="BF56" s="55" t="str">
        <f>IF(T56="","",VLOOKUP(T56,'MNB árfolyam'!A:B,2,0))</f>
        <v/>
      </c>
      <c r="BG56" s="55" t="str">
        <f>IF(OR(BF56=0,BF56=""),"",ROUND(V56/BF56,0))</f>
        <v/>
      </c>
      <c r="BH56" s="55" t="str">
        <f>IF(OR(BF56=0,BF56=""),"",ROUND(W56/BF56,0))</f>
        <v/>
      </c>
      <c r="BI56" s="55" t="str">
        <f>IF(OR(AW56="",G56=""),"",AW56*G56)</f>
        <v/>
      </c>
      <c r="BJ56" s="51" t="str">
        <f>IF(OR(AW56="",AY56=""),"",AW56*AY56)</f>
        <v/>
      </c>
      <c r="BK56" s="51" t="str">
        <f>IF(OR(AW56="",AZ56=""),"",AW56*AZ56)</f>
        <v/>
      </c>
      <c r="BL56" s="51" t="str">
        <f>IF(OR(BA56="",N56=""),"",BA56*N56)</f>
        <v/>
      </c>
      <c r="BM56" s="51" t="str">
        <f>IF(OR(BA56="",BC56=""),"",BA56*BC56)</f>
        <v/>
      </c>
      <c r="BN56" s="51" t="str">
        <f>IF(OR(BA56="",BD56=""),"",BA56*BD56)</f>
        <v/>
      </c>
      <c r="BO56" s="51" t="str">
        <f>IF(OR(BE56="",U56=""),"",BE56*U56)</f>
        <v/>
      </c>
      <c r="BP56" s="51" t="str">
        <f>IF(OR(BE56="",BG56=""),"",BE56*BG56)</f>
        <v/>
      </c>
      <c r="BQ56" s="51" t="str">
        <f>IF(OR(BE56="",BH56=""),"",BE56*BH56)</f>
        <v/>
      </c>
    </row>
    <row r="57" spans="1:69" x14ac:dyDescent="0.25">
      <c r="A57" s="446"/>
      <c r="B57" s="447"/>
      <c r="C57" s="448"/>
      <c r="D57" s="448"/>
      <c r="E57" s="1"/>
      <c r="F57" s="1"/>
      <c r="G57" s="447"/>
      <c r="H57" s="449"/>
      <c r="I57" s="449"/>
      <c r="J57" s="448"/>
      <c r="K57" s="448"/>
      <c r="L57" s="1"/>
      <c r="M57" s="1"/>
      <c r="N57" s="447"/>
      <c r="O57" s="449"/>
      <c r="P57" s="449"/>
      <c r="Q57" s="448"/>
      <c r="R57" s="448"/>
      <c r="S57" s="1"/>
      <c r="T57" s="1"/>
      <c r="U57" s="447"/>
      <c r="V57" s="449"/>
      <c r="W57" s="516"/>
      <c r="AW57" s="50" t="str">
        <f t="shared" ref="AW57:AW80" si="8">IF(OR(C57="",D57=""),"",MAX(C57,D57))</f>
        <v/>
      </c>
      <c r="AX57" s="51" t="str">
        <f>IF(F57="","",VLOOKUP(F57,'MNB árfolyam'!A:B,2,0))</f>
        <v/>
      </c>
      <c r="AY57" s="52" t="str">
        <f t="shared" ref="AY57:AY80" si="9">IF(OR(AX57=0,AX57=""),"",ROUND(H57/AX57,0))</f>
        <v/>
      </c>
      <c r="AZ57" s="53" t="str">
        <f t="shared" ref="AZ57:AZ80" si="10">IF(OR(AX57=0,AX57=""),"",ROUND(I57/AX57,0))</f>
        <v/>
      </c>
      <c r="BA57" s="54" t="str">
        <f t="shared" ref="BA57:BA80" si="11">IF(OR(J57="",K57=""),"",MAX(J57,K57))</f>
        <v/>
      </c>
      <c r="BB57" s="51" t="str">
        <f>IF(M57="","",VLOOKUP(M57,'MNB árfolyam'!A:B,2,0))</f>
        <v/>
      </c>
      <c r="BC57" s="51" t="str">
        <f t="shared" ref="BC57:BC80" si="12">IF(OR(BB57=0,BB57=""),"",ROUND(O57/BB57,0))</f>
        <v/>
      </c>
      <c r="BD57" s="55" t="str">
        <f t="shared" ref="BD57:BD80" si="13">IF(OR(BB57=0,BB57=""),"",ROUND(P57/BB57,0))</f>
        <v/>
      </c>
      <c r="BE57" s="54" t="str">
        <f t="shared" ref="BE57:BE80" si="14">IF(OR(Q57="",R57=""),"",MAX(Q57,R57))</f>
        <v/>
      </c>
      <c r="BF57" s="55" t="str">
        <f>IF(T57="","",VLOOKUP(T57,'MNB árfolyam'!A:B,2,0))</f>
        <v/>
      </c>
      <c r="BG57" s="55" t="str">
        <f t="shared" ref="BG57:BG80" si="15">IF(OR(BF57=0,BF57=""),"",ROUND(V57/BF57,0))</f>
        <v/>
      </c>
      <c r="BH57" s="55" t="str">
        <f t="shared" ref="BH57:BH80" si="16">IF(OR(BF57=0,BF57=""),"",ROUND(W57/BF57,0))</f>
        <v/>
      </c>
      <c r="BI57" s="55" t="str">
        <f t="shared" ref="BI57:BI80" si="17">IF(OR(AW57="",G57=""),"",AW57*G57)</f>
        <v/>
      </c>
      <c r="BJ57" s="51" t="str">
        <f t="shared" ref="BJ57:BJ80" si="18">IF(OR(AW57="",AY57=""),"",AW57*AY57)</f>
        <v/>
      </c>
      <c r="BK57" s="51" t="str">
        <f t="shared" ref="BK57:BK80" si="19">IF(OR(AW57="",AZ57=""),"",AW57*AZ57)</f>
        <v/>
      </c>
      <c r="BL57" s="51" t="str">
        <f t="shared" ref="BL57:BL80" si="20">IF(OR(BA57="",N57=""),"",BA57*N57)</f>
        <v/>
      </c>
      <c r="BM57" s="51" t="str">
        <f t="shared" ref="BM57:BM80" si="21">IF(OR(BA57="",BC57=""),"",BA57*BC57)</f>
        <v/>
      </c>
      <c r="BN57" s="51" t="str">
        <f t="shared" ref="BN57:BN80" si="22">IF(OR(BA57="",BD57=""),"",BA57*BD57)</f>
        <v/>
      </c>
      <c r="BO57" s="51" t="str">
        <f t="shared" ref="BO57:BO80" si="23">IF(OR(BE57="",U57=""),"",BE57*U57)</f>
        <v/>
      </c>
      <c r="BP57" s="51" t="str">
        <f t="shared" ref="BP57:BP80" si="24">IF(OR(BE57="",BG57=""),"",BE57*BG57)</f>
        <v/>
      </c>
      <c r="BQ57" s="51" t="str">
        <f t="shared" ref="BQ57:BQ80" si="25">IF(OR(BE57="",BH57=""),"",BE57*BH57)</f>
        <v/>
      </c>
    </row>
    <row r="58" spans="1:69" x14ac:dyDescent="0.25">
      <c r="A58" s="446"/>
      <c r="B58" s="447"/>
      <c r="C58" s="448"/>
      <c r="D58" s="448"/>
      <c r="E58" s="1"/>
      <c r="F58" s="1"/>
      <c r="G58" s="447"/>
      <c r="H58" s="449"/>
      <c r="I58" s="449"/>
      <c r="J58" s="448"/>
      <c r="K58" s="448"/>
      <c r="L58" s="1"/>
      <c r="M58" s="1"/>
      <c r="N58" s="447"/>
      <c r="O58" s="449"/>
      <c r="P58" s="449"/>
      <c r="Q58" s="448"/>
      <c r="R58" s="448"/>
      <c r="S58" s="1"/>
      <c r="T58" s="1"/>
      <c r="U58" s="447"/>
      <c r="V58" s="449"/>
      <c r="W58" s="516"/>
      <c r="AW58" s="50" t="str">
        <f t="shared" si="8"/>
        <v/>
      </c>
      <c r="AX58" s="51" t="str">
        <f>IF(F58="","",VLOOKUP(F58,'MNB árfolyam'!A:B,2,0))</f>
        <v/>
      </c>
      <c r="AY58" s="52" t="str">
        <f t="shared" si="9"/>
        <v/>
      </c>
      <c r="AZ58" s="53" t="str">
        <f t="shared" si="10"/>
        <v/>
      </c>
      <c r="BA58" s="54" t="str">
        <f t="shared" si="11"/>
        <v/>
      </c>
      <c r="BB58" s="51" t="str">
        <f>IF(M58="","",VLOOKUP(M58,'MNB árfolyam'!A:B,2,0))</f>
        <v/>
      </c>
      <c r="BC58" s="51" t="str">
        <f t="shared" si="12"/>
        <v/>
      </c>
      <c r="BD58" s="55" t="str">
        <f t="shared" si="13"/>
        <v/>
      </c>
      <c r="BE58" s="54" t="str">
        <f t="shared" si="14"/>
        <v/>
      </c>
      <c r="BF58" s="55" t="str">
        <f>IF(T58="","",VLOOKUP(T58,'MNB árfolyam'!A:B,2,0))</f>
        <v/>
      </c>
      <c r="BG58" s="55" t="str">
        <f t="shared" si="15"/>
        <v/>
      </c>
      <c r="BH58" s="55" t="str">
        <f t="shared" si="16"/>
        <v/>
      </c>
      <c r="BI58" s="55" t="str">
        <f t="shared" si="17"/>
        <v/>
      </c>
      <c r="BJ58" s="51" t="str">
        <f t="shared" si="18"/>
        <v/>
      </c>
      <c r="BK58" s="51" t="str">
        <f t="shared" si="19"/>
        <v/>
      </c>
      <c r="BL58" s="51" t="str">
        <f t="shared" si="20"/>
        <v/>
      </c>
      <c r="BM58" s="51" t="str">
        <f t="shared" si="21"/>
        <v/>
      </c>
      <c r="BN58" s="51" t="str">
        <f t="shared" si="22"/>
        <v/>
      </c>
      <c r="BO58" s="51" t="str">
        <f t="shared" si="23"/>
        <v/>
      </c>
      <c r="BP58" s="51" t="str">
        <f t="shared" si="24"/>
        <v/>
      </c>
      <c r="BQ58" s="51" t="str">
        <f t="shared" si="25"/>
        <v/>
      </c>
    </row>
    <row r="59" spans="1:69" x14ac:dyDescent="0.25">
      <c r="A59" s="446"/>
      <c r="B59" s="447"/>
      <c r="C59" s="448"/>
      <c r="D59" s="448"/>
      <c r="E59" s="1"/>
      <c r="F59" s="1"/>
      <c r="G59" s="447"/>
      <c r="H59" s="449"/>
      <c r="I59" s="449"/>
      <c r="J59" s="448"/>
      <c r="K59" s="448"/>
      <c r="L59" s="1"/>
      <c r="M59" s="1"/>
      <c r="N59" s="447"/>
      <c r="O59" s="449"/>
      <c r="P59" s="449"/>
      <c r="Q59" s="448"/>
      <c r="R59" s="448"/>
      <c r="S59" s="1"/>
      <c r="T59" s="1"/>
      <c r="U59" s="447"/>
      <c r="V59" s="449"/>
      <c r="W59" s="516"/>
      <c r="AW59" s="50" t="str">
        <f t="shared" si="8"/>
        <v/>
      </c>
      <c r="AX59" s="51" t="str">
        <f>IF(F59="","",VLOOKUP(F59,'MNB árfolyam'!A:B,2,0))</f>
        <v/>
      </c>
      <c r="AY59" s="52" t="str">
        <f t="shared" si="9"/>
        <v/>
      </c>
      <c r="AZ59" s="53" t="str">
        <f t="shared" si="10"/>
        <v/>
      </c>
      <c r="BA59" s="54" t="str">
        <f t="shared" si="11"/>
        <v/>
      </c>
      <c r="BB59" s="51" t="str">
        <f>IF(M59="","",VLOOKUP(M59,'MNB árfolyam'!A:B,2,0))</f>
        <v/>
      </c>
      <c r="BC59" s="51" t="str">
        <f t="shared" si="12"/>
        <v/>
      </c>
      <c r="BD59" s="55" t="str">
        <f t="shared" si="13"/>
        <v/>
      </c>
      <c r="BE59" s="54" t="str">
        <f t="shared" si="14"/>
        <v/>
      </c>
      <c r="BF59" s="55" t="str">
        <f>IF(T59="","",VLOOKUP(T59,'MNB árfolyam'!A:B,2,0))</f>
        <v/>
      </c>
      <c r="BG59" s="55" t="str">
        <f t="shared" si="15"/>
        <v/>
      </c>
      <c r="BH59" s="55" t="str">
        <f t="shared" si="16"/>
        <v/>
      </c>
      <c r="BI59" s="55" t="str">
        <f t="shared" si="17"/>
        <v/>
      </c>
      <c r="BJ59" s="51" t="str">
        <f t="shared" si="18"/>
        <v/>
      </c>
      <c r="BK59" s="51" t="str">
        <f t="shared" si="19"/>
        <v/>
      </c>
      <c r="BL59" s="51" t="str">
        <f t="shared" si="20"/>
        <v/>
      </c>
      <c r="BM59" s="51" t="str">
        <f t="shared" si="21"/>
        <v/>
      </c>
      <c r="BN59" s="51" t="str">
        <f t="shared" si="22"/>
        <v/>
      </c>
      <c r="BO59" s="51" t="str">
        <f t="shared" si="23"/>
        <v/>
      </c>
      <c r="BP59" s="51" t="str">
        <f t="shared" si="24"/>
        <v/>
      </c>
      <c r="BQ59" s="51" t="str">
        <f t="shared" si="25"/>
        <v/>
      </c>
    </row>
    <row r="60" spans="1:69" x14ac:dyDescent="0.25">
      <c r="A60" s="446"/>
      <c r="B60" s="447"/>
      <c r="C60" s="448"/>
      <c r="D60" s="448"/>
      <c r="E60" s="1"/>
      <c r="F60" s="1"/>
      <c r="G60" s="447"/>
      <c r="H60" s="449"/>
      <c r="I60" s="449"/>
      <c r="J60" s="448"/>
      <c r="K60" s="448"/>
      <c r="L60" s="1"/>
      <c r="M60" s="1"/>
      <c r="N60" s="447"/>
      <c r="O60" s="449"/>
      <c r="P60" s="449"/>
      <c r="Q60" s="448"/>
      <c r="R60" s="448"/>
      <c r="S60" s="1"/>
      <c r="T60" s="1"/>
      <c r="U60" s="447"/>
      <c r="V60" s="449"/>
      <c r="W60" s="516"/>
      <c r="AW60" s="50" t="str">
        <f t="shared" si="8"/>
        <v/>
      </c>
      <c r="AX60" s="51" t="str">
        <f>IF(F60="","",VLOOKUP(F60,'MNB árfolyam'!A:B,2,0))</f>
        <v/>
      </c>
      <c r="AY60" s="52" t="str">
        <f t="shared" si="9"/>
        <v/>
      </c>
      <c r="AZ60" s="53" t="str">
        <f t="shared" si="10"/>
        <v/>
      </c>
      <c r="BA60" s="54" t="str">
        <f t="shared" si="11"/>
        <v/>
      </c>
      <c r="BB60" s="51" t="str">
        <f>IF(M60="","",VLOOKUP(M60,'MNB árfolyam'!A:B,2,0))</f>
        <v/>
      </c>
      <c r="BC60" s="51" t="str">
        <f t="shared" si="12"/>
        <v/>
      </c>
      <c r="BD60" s="55" t="str">
        <f t="shared" si="13"/>
        <v/>
      </c>
      <c r="BE60" s="54" t="str">
        <f t="shared" si="14"/>
        <v/>
      </c>
      <c r="BF60" s="55" t="str">
        <f>IF(T60="","",VLOOKUP(T60,'MNB árfolyam'!A:B,2,0))</f>
        <v/>
      </c>
      <c r="BG60" s="55" t="str">
        <f t="shared" si="15"/>
        <v/>
      </c>
      <c r="BH60" s="55" t="str">
        <f t="shared" si="16"/>
        <v/>
      </c>
      <c r="BI60" s="55" t="str">
        <f t="shared" si="17"/>
        <v/>
      </c>
      <c r="BJ60" s="51" t="str">
        <f t="shared" si="18"/>
        <v/>
      </c>
      <c r="BK60" s="51" t="str">
        <f t="shared" si="19"/>
        <v/>
      </c>
      <c r="BL60" s="51" t="str">
        <f t="shared" si="20"/>
        <v/>
      </c>
      <c r="BM60" s="51" t="str">
        <f t="shared" si="21"/>
        <v/>
      </c>
      <c r="BN60" s="51" t="str">
        <f t="shared" si="22"/>
        <v/>
      </c>
      <c r="BO60" s="51" t="str">
        <f t="shared" si="23"/>
        <v/>
      </c>
      <c r="BP60" s="51" t="str">
        <f t="shared" si="24"/>
        <v/>
      </c>
      <c r="BQ60" s="51" t="str">
        <f t="shared" si="25"/>
        <v/>
      </c>
    </row>
    <row r="61" spans="1:69" x14ac:dyDescent="0.25">
      <c r="A61" s="446"/>
      <c r="B61" s="447"/>
      <c r="C61" s="448"/>
      <c r="D61" s="448"/>
      <c r="E61" s="1"/>
      <c r="F61" s="1"/>
      <c r="G61" s="447"/>
      <c r="H61" s="449"/>
      <c r="I61" s="449"/>
      <c r="J61" s="448"/>
      <c r="K61" s="448"/>
      <c r="L61" s="1"/>
      <c r="M61" s="1"/>
      <c r="N61" s="447"/>
      <c r="O61" s="449"/>
      <c r="P61" s="449"/>
      <c r="Q61" s="448"/>
      <c r="R61" s="448"/>
      <c r="S61" s="1"/>
      <c r="T61" s="1"/>
      <c r="U61" s="447"/>
      <c r="V61" s="449"/>
      <c r="W61" s="516"/>
      <c r="AW61" s="50" t="str">
        <f t="shared" si="8"/>
        <v/>
      </c>
      <c r="AX61" s="51" t="str">
        <f>IF(F61="","",VLOOKUP(F61,'MNB árfolyam'!A:B,2,0))</f>
        <v/>
      </c>
      <c r="AY61" s="52" t="str">
        <f t="shared" si="9"/>
        <v/>
      </c>
      <c r="AZ61" s="53" t="str">
        <f t="shared" si="10"/>
        <v/>
      </c>
      <c r="BA61" s="54" t="str">
        <f t="shared" si="11"/>
        <v/>
      </c>
      <c r="BB61" s="51" t="str">
        <f>IF(M61="","",VLOOKUP(M61,'MNB árfolyam'!A:B,2,0))</f>
        <v/>
      </c>
      <c r="BC61" s="51" t="str">
        <f t="shared" si="12"/>
        <v/>
      </c>
      <c r="BD61" s="55" t="str">
        <f t="shared" si="13"/>
        <v/>
      </c>
      <c r="BE61" s="54" t="str">
        <f t="shared" si="14"/>
        <v/>
      </c>
      <c r="BF61" s="55" t="str">
        <f>IF(T61="","",VLOOKUP(T61,'MNB árfolyam'!A:B,2,0))</f>
        <v/>
      </c>
      <c r="BG61" s="55" t="str">
        <f t="shared" si="15"/>
        <v/>
      </c>
      <c r="BH61" s="55" t="str">
        <f t="shared" si="16"/>
        <v/>
      </c>
      <c r="BI61" s="55" t="str">
        <f t="shared" si="17"/>
        <v/>
      </c>
      <c r="BJ61" s="51" t="str">
        <f t="shared" si="18"/>
        <v/>
      </c>
      <c r="BK61" s="51" t="str">
        <f t="shared" si="19"/>
        <v/>
      </c>
      <c r="BL61" s="51" t="str">
        <f t="shared" si="20"/>
        <v/>
      </c>
      <c r="BM61" s="51" t="str">
        <f t="shared" si="21"/>
        <v/>
      </c>
      <c r="BN61" s="51" t="str">
        <f t="shared" si="22"/>
        <v/>
      </c>
      <c r="BO61" s="51" t="str">
        <f t="shared" si="23"/>
        <v/>
      </c>
      <c r="BP61" s="51" t="str">
        <f t="shared" si="24"/>
        <v/>
      </c>
      <c r="BQ61" s="51" t="str">
        <f t="shared" si="25"/>
        <v/>
      </c>
    </row>
    <row r="62" spans="1:69" x14ac:dyDescent="0.25">
      <c r="A62" s="446"/>
      <c r="B62" s="447"/>
      <c r="C62" s="448"/>
      <c r="D62" s="448"/>
      <c r="E62" s="1"/>
      <c r="F62" s="1"/>
      <c r="G62" s="447"/>
      <c r="H62" s="449"/>
      <c r="I62" s="449"/>
      <c r="J62" s="448"/>
      <c r="K62" s="448"/>
      <c r="L62" s="1"/>
      <c r="M62" s="1"/>
      <c r="N62" s="447"/>
      <c r="O62" s="449"/>
      <c r="P62" s="449"/>
      <c r="Q62" s="448"/>
      <c r="R62" s="448"/>
      <c r="S62" s="1"/>
      <c r="T62" s="1"/>
      <c r="U62" s="447"/>
      <c r="V62" s="449"/>
      <c r="W62" s="516"/>
      <c r="AW62" s="50" t="str">
        <f t="shared" si="8"/>
        <v/>
      </c>
      <c r="AX62" s="51" t="str">
        <f>IF(F62="","",VLOOKUP(F62,'MNB árfolyam'!A:B,2,0))</f>
        <v/>
      </c>
      <c r="AY62" s="52" t="str">
        <f t="shared" si="9"/>
        <v/>
      </c>
      <c r="AZ62" s="53" t="str">
        <f t="shared" si="10"/>
        <v/>
      </c>
      <c r="BA62" s="54" t="str">
        <f t="shared" si="11"/>
        <v/>
      </c>
      <c r="BB62" s="51" t="str">
        <f>IF(M62="","",VLOOKUP(M62,'MNB árfolyam'!A:B,2,0))</f>
        <v/>
      </c>
      <c r="BC62" s="51" t="str">
        <f t="shared" si="12"/>
        <v/>
      </c>
      <c r="BD62" s="55" t="str">
        <f t="shared" si="13"/>
        <v/>
      </c>
      <c r="BE62" s="54" t="str">
        <f t="shared" si="14"/>
        <v/>
      </c>
      <c r="BF62" s="55" t="str">
        <f>IF(T62="","",VLOOKUP(T62,'MNB árfolyam'!A:B,2,0))</f>
        <v/>
      </c>
      <c r="BG62" s="55" t="str">
        <f t="shared" si="15"/>
        <v/>
      </c>
      <c r="BH62" s="55" t="str">
        <f t="shared" si="16"/>
        <v/>
      </c>
      <c r="BI62" s="55" t="str">
        <f t="shared" si="17"/>
        <v/>
      </c>
      <c r="BJ62" s="51" t="str">
        <f t="shared" si="18"/>
        <v/>
      </c>
      <c r="BK62" s="51" t="str">
        <f t="shared" si="19"/>
        <v/>
      </c>
      <c r="BL62" s="51" t="str">
        <f t="shared" si="20"/>
        <v/>
      </c>
      <c r="BM62" s="51" t="str">
        <f t="shared" si="21"/>
        <v/>
      </c>
      <c r="BN62" s="51" t="str">
        <f t="shared" si="22"/>
        <v/>
      </c>
      <c r="BO62" s="51" t="str">
        <f t="shared" si="23"/>
        <v/>
      </c>
      <c r="BP62" s="51" t="str">
        <f t="shared" si="24"/>
        <v/>
      </c>
      <c r="BQ62" s="51" t="str">
        <f t="shared" si="25"/>
        <v/>
      </c>
    </row>
    <row r="63" spans="1:69" x14ac:dyDescent="0.25">
      <c r="A63" s="446"/>
      <c r="B63" s="447"/>
      <c r="C63" s="448"/>
      <c r="D63" s="448"/>
      <c r="E63" s="1"/>
      <c r="F63" s="1"/>
      <c r="G63" s="447"/>
      <c r="H63" s="449"/>
      <c r="I63" s="449"/>
      <c r="J63" s="448"/>
      <c r="K63" s="448"/>
      <c r="L63" s="1"/>
      <c r="M63" s="1"/>
      <c r="N63" s="447"/>
      <c r="O63" s="449"/>
      <c r="P63" s="449"/>
      <c r="Q63" s="448"/>
      <c r="R63" s="448"/>
      <c r="S63" s="1"/>
      <c r="T63" s="1"/>
      <c r="U63" s="447"/>
      <c r="V63" s="449"/>
      <c r="W63" s="516"/>
      <c r="AW63" s="50" t="str">
        <f t="shared" si="8"/>
        <v/>
      </c>
      <c r="AX63" s="51" t="str">
        <f>IF(F63="","",VLOOKUP(F63,'MNB árfolyam'!A:B,2,0))</f>
        <v/>
      </c>
      <c r="AY63" s="52" t="str">
        <f t="shared" si="9"/>
        <v/>
      </c>
      <c r="AZ63" s="53" t="str">
        <f t="shared" si="10"/>
        <v/>
      </c>
      <c r="BA63" s="54" t="str">
        <f t="shared" si="11"/>
        <v/>
      </c>
      <c r="BB63" s="51" t="str">
        <f>IF(M63="","",VLOOKUP(M63,'MNB árfolyam'!A:B,2,0))</f>
        <v/>
      </c>
      <c r="BC63" s="51" t="str">
        <f t="shared" si="12"/>
        <v/>
      </c>
      <c r="BD63" s="55" t="str">
        <f t="shared" si="13"/>
        <v/>
      </c>
      <c r="BE63" s="54" t="str">
        <f t="shared" si="14"/>
        <v/>
      </c>
      <c r="BF63" s="55" t="str">
        <f>IF(T63="","",VLOOKUP(T63,'MNB árfolyam'!A:B,2,0))</f>
        <v/>
      </c>
      <c r="BG63" s="55" t="str">
        <f t="shared" si="15"/>
        <v/>
      </c>
      <c r="BH63" s="55" t="str">
        <f t="shared" si="16"/>
        <v/>
      </c>
      <c r="BI63" s="55" t="str">
        <f t="shared" si="17"/>
        <v/>
      </c>
      <c r="BJ63" s="51" t="str">
        <f t="shared" si="18"/>
        <v/>
      </c>
      <c r="BK63" s="51" t="str">
        <f t="shared" si="19"/>
        <v/>
      </c>
      <c r="BL63" s="51" t="str">
        <f t="shared" si="20"/>
        <v/>
      </c>
      <c r="BM63" s="51" t="str">
        <f t="shared" si="21"/>
        <v/>
      </c>
      <c r="BN63" s="51" t="str">
        <f t="shared" si="22"/>
        <v/>
      </c>
      <c r="BO63" s="51" t="str">
        <f t="shared" si="23"/>
        <v/>
      </c>
      <c r="BP63" s="51" t="str">
        <f t="shared" si="24"/>
        <v/>
      </c>
      <c r="BQ63" s="51" t="str">
        <f t="shared" si="25"/>
        <v/>
      </c>
    </row>
    <row r="64" spans="1:69" x14ac:dyDescent="0.25">
      <c r="A64" s="446"/>
      <c r="B64" s="447"/>
      <c r="C64" s="448"/>
      <c r="D64" s="448"/>
      <c r="E64" s="1"/>
      <c r="F64" s="1"/>
      <c r="G64" s="447"/>
      <c r="H64" s="449"/>
      <c r="I64" s="449"/>
      <c r="J64" s="448"/>
      <c r="K64" s="448"/>
      <c r="L64" s="1"/>
      <c r="M64" s="1"/>
      <c r="N64" s="447"/>
      <c r="O64" s="449"/>
      <c r="P64" s="449"/>
      <c r="Q64" s="448"/>
      <c r="R64" s="448"/>
      <c r="S64" s="1"/>
      <c r="T64" s="1"/>
      <c r="U64" s="447"/>
      <c r="V64" s="449"/>
      <c r="W64" s="516"/>
      <c r="AW64" s="50" t="str">
        <f t="shared" si="8"/>
        <v/>
      </c>
      <c r="AX64" s="51" t="str">
        <f>IF(F64="","",VLOOKUP(F64,'MNB árfolyam'!A:B,2,0))</f>
        <v/>
      </c>
      <c r="AY64" s="52" t="str">
        <f t="shared" si="9"/>
        <v/>
      </c>
      <c r="AZ64" s="53" t="str">
        <f t="shared" si="10"/>
        <v/>
      </c>
      <c r="BA64" s="54" t="str">
        <f t="shared" si="11"/>
        <v/>
      </c>
      <c r="BB64" s="51" t="str">
        <f>IF(M64="","",VLOOKUP(M64,'MNB árfolyam'!A:B,2,0))</f>
        <v/>
      </c>
      <c r="BC64" s="51" t="str">
        <f t="shared" si="12"/>
        <v/>
      </c>
      <c r="BD64" s="55" t="str">
        <f t="shared" si="13"/>
        <v/>
      </c>
      <c r="BE64" s="54" t="str">
        <f t="shared" si="14"/>
        <v/>
      </c>
      <c r="BF64" s="55" t="str">
        <f>IF(T64="","",VLOOKUP(T64,'MNB árfolyam'!A:B,2,0))</f>
        <v/>
      </c>
      <c r="BG64" s="55" t="str">
        <f t="shared" si="15"/>
        <v/>
      </c>
      <c r="BH64" s="55" t="str">
        <f t="shared" si="16"/>
        <v/>
      </c>
      <c r="BI64" s="55" t="str">
        <f t="shared" si="17"/>
        <v/>
      </c>
      <c r="BJ64" s="51" t="str">
        <f t="shared" si="18"/>
        <v/>
      </c>
      <c r="BK64" s="51" t="str">
        <f t="shared" si="19"/>
        <v/>
      </c>
      <c r="BL64" s="51" t="str">
        <f t="shared" si="20"/>
        <v/>
      </c>
      <c r="BM64" s="51" t="str">
        <f t="shared" si="21"/>
        <v/>
      </c>
      <c r="BN64" s="51" t="str">
        <f t="shared" si="22"/>
        <v/>
      </c>
      <c r="BO64" s="51" t="str">
        <f t="shared" si="23"/>
        <v/>
      </c>
      <c r="BP64" s="51" t="str">
        <f t="shared" si="24"/>
        <v/>
      </c>
      <c r="BQ64" s="51" t="str">
        <f t="shared" si="25"/>
        <v/>
      </c>
    </row>
    <row r="65" spans="1:69" x14ac:dyDescent="0.25">
      <c r="A65" s="446"/>
      <c r="B65" s="447"/>
      <c r="C65" s="448"/>
      <c r="D65" s="448"/>
      <c r="E65" s="1"/>
      <c r="F65" s="1"/>
      <c r="G65" s="447"/>
      <c r="H65" s="449"/>
      <c r="I65" s="449"/>
      <c r="J65" s="448"/>
      <c r="K65" s="448"/>
      <c r="L65" s="1"/>
      <c r="M65" s="1"/>
      <c r="N65" s="447"/>
      <c r="O65" s="449"/>
      <c r="P65" s="449"/>
      <c r="Q65" s="448"/>
      <c r="R65" s="448"/>
      <c r="S65" s="1"/>
      <c r="T65" s="1"/>
      <c r="U65" s="447"/>
      <c r="V65" s="449"/>
      <c r="W65" s="516"/>
      <c r="AW65" s="50" t="str">
        <f t="shared" si="8"/>
        <v/>
      </c>
      <c r="AX65" s="51" t="str">
        <f>IF(F65="","",VLOOKUP(F65,'MNB árfolyam'!A:B,2,0))</f>
        <v/>
      </c>
      <c r="AY65" s="52" t="str">
        <f t="shared" si="9"/>
        <v/>
      </c>
      <c r="AZ65" s="53" t="str">
        <f t="shared" si="10"/>
        <v/>
      </c>
      <c r="BA65" s="54" t="str">
        <f t="shared" si="11"/>
        <v/>
      </c>
      <c r="BB65" s="51" t="str">
        <f>IF(M65="","",VLOOKUP(M65,'MNB árfolyam'!A:B,2,0))</f>
        <v/>
      </c>
      <c r="BC65" s="51" t="str">
        <f t="shared" si="12"/>
        <v/>
      </c>
      <c r="BD65" s="55" t="str">
        <f t="shared" si="13"/>
        <v/>
      </c>
      <c r="BE65" s="54" t="str">
        <f t="shared" si="14"/>
        <v/>
      </c>
      <c r="BF65" s="55" t="str">
        <f>IF(T65="","",VLOOKUP(T65,'MNB árfolyam'!A:B,2,0))</f>
        <v/>
      </c>
      <c r="BG65" s="55" t="str">
        <f t="shared" si="15"/>
        <v/>
      </c>
      <c r="BH65" s="55" t="str">
        <f t="shared" si="16"/>
        <v/>
      </c>
      <c r="BI65" s="55" t="str">
        <f t="shared" si="17"/>
        <v/>
      </c>
      <c r="BJ65" s="51" t="str">
        <f t="shared" si="18"/>
        <v/>
      </c>
      <c r="BK65" s="51" t="str">
        <f t="shared" si="19"/>
        <v/>
      </c>
      <c r="BL65" s="51" t="str">
        <f t="shared" si="20"/>
        <v/>
      </c>
      <c r="BM65" s="51" t="str">
        <f t="shared" si="21"/>
        <v/>
      </c>
      <c r="BN65" s="51" t="str">
        <f t="shared" si="22"/>
        <v/>
      </c>
      <c r="BO65" s="51" t="str">
        <f t="shared" si="23"/>
        <v/>
      </c>
      <c r="BP65" s="51" t="str">
        <f t="shared" si="24"/>
        <v/>
      </c>
      <c r="BQ65" s="51" t="str">
        <f t="shared" si="25"/>
        <v/>
      </c>
    </row>
    <row r="66" spans="1:69" x14ac:dyDescent="0.25">
      <c r="A66" s="446"/>
      <c r="B66" s="447"/>
      <c r="C66" s="448"/>
      <c r="D66" s="448"/>
      <c r="E66" s="1"/>
      <c r="F66" s="1"/>
      <c r="G66" s="447"/>
      <c r="H66" s="449"/>
      <c r="I66" s="449"/>
      <c r="J66" s="448"/>
      <c r="K66" s="448"/>
      <c r="L66" s="1"/>
      <c r="M66" s="1"/>
      <c r="N66" s="447"/>
      <c r="O66" s="449"/>
      <c r="P66" s="449"/>
      <c r="Q66" s="448"/>
      <c r="R66" s="448"/>
      <c r="S66" s="1"/>
      <c r="T66" s="1"/>
      <c r="U66" s="447"/>
      <c r="V66" s="449"/>
      <c r="W66" s="516"/>
      <c r="AW66" s="50" t="str">
        <f t="shared" si="8"/>
        <v/>
      </c>
      <c r="AX66" s="51" t="str">
        <f>IF(F66="","",VLOOKUP(F66,'MNB árfolyam'!A:B,2,0))</f>
        <v/>
      </c>
      <c r="AY66" s="52" t="str">
        <f t="shared" si="9"/>
        <v/>
      </c>
      <c r="AZ66" s="53" t="str">
        <f t="shared" si="10"/>
        <v/>
      </c>
      <c r="BA66" s="54" t="str">
        <f t="shared" si="11"/>
        <v/>
      </c>
      <c r="BB66" s="51" t="str">
        <f>IF(M66="","",VLOOKUP(M66,'MNB árfolyam'!A:B,2,0))</f>
        <v/>
      </c>
      <c r="BC66" s="51" t="str">
        <f t="shared" si="12"/>
        <v/>
      </c>
      <c r="BD66" s="55" t="str">
        <f t="shared" si="13"/>
        <v/>
      </c>
      <c r="BE66" s="54" t="str">
        <f t="shared" si="14"/>
        <v/>
      </c>
      <c r="BF66" s="55" t="str">
        <f>IF(T66="","",VLOOKUP(T66,'MNB árfolyam'!A:B,2,0))</f>
        <v/>
      </c>
      <c r="BG66" s="55" t="str">
        <f t="shared" si="15"/>
        <v/>
      </c>
      <c r="BH66" s="55" t="str">
        <f t="shared" si="16"/>
        <v/>
      </c>
      <c r="BI66" s="55" t="str">
        <f t="shared" si="17"/>
        <v/>
      </c>
      <c r="BJ66" s="51" t="str">
        <f t="shared" si="18"/>
        <v/>
      </c>
      <c r="BK66" s="51" t="str">
        <f t="shared" si="19"/>
        <v/>
      </c>
      <c r="BL66" s="51" t="str">
        <f t="shared" si="20"/>
        <v/>
      </c>
      <c r="BM66" s="51" t="str">
        <f t="shared" si="21"/>
        <v/>
      </c>
      <c r="BN66" s="51" t="str">
        <f t="shared" si="22"/>
        <v/>
      </c>
      <c r="BO66" s="51" t="str">
        <f t="shared" si="23"/>
        <v/>
      </c>
      <c r="BP66" s="51" t="str">
        <f t="shared" si="24"/>
        <v/>
      </c>
      <c r="BQ66" s="51" t="str">
        <f t="shared" si="25"/>
        <v/>
      </c>
    </row>
    <row r="67" spans="1:69" x14ac:dyDescent="0.25">
      <c r="A67" s="446"/>
      <c r="B67" s="447"/>
      <c r="C67" s="448"/>
      <c r="D67" s="448"/>
      <c r="E67" s="1"/>
      <c r="F67" s="1"/>
      <c r="G67" s="447"/>
      <c r="H67" s="449"/>
      <c r="I67" s="449"/>
      <c r="J67" s="448"/>
      <c r="K67" s="448"/>
      <c r="L67" s="1"/>
      <c r="M67" s="1"/>
      <c r="N67" s="447"/>
      <c r="O67" s="449"/>
      <c r="P67" s="449"/>
      <c r="Q67" s="448"/>
      <c r="R67" s="448"/>
      <c r="S67" s="1"/>
      <c r="T67" s="1"/>
      <c r="U67" s="447"/>
      <c r="V67" s="449"/>
      <c r="W67" s="516"/>
      <c r="AW67" s="50" t="str">
        <f t="shared" si="8"/>
        <v/>
      </c>
      <c r="AX67" s="51" t="str">
        <f>IF(F67="","",VLOOKUP(F67,'MNB árfolyam'!A:B,2,0))</f>
        <v/>
      </c>
      <c r="AY67" s="52" t="str">
        <f t="shared" si="9"/>
        <v/>
      </c>
      <c r="AZ67" s="53" t="str">
        <f t="shared" si="10"/>
        <v/>
      </c>
      <c r="BA67" s="54" t="str">
        <f t="shared" si="11"/>
        <v/>
      </c>
      <c r="BB67" s="51" t="str">
        <f>IF(M67="","",VLOOKUP(M67,'MNB árfolyam'!A:B,2,0))</f>
        <v/>
      </c>
      <c r="BC67" s="51" t="str">
        <f t="shared" si="12"/>
        <v/>
      </c>
      <c r="BD67" s="55" t="str">
        <f t="shared" si="13"/>
        <v/>
      </c>
      <c r="BE67" s="54" t="str">
        <f t="shared" si="14"/>
        <v/>
      </c>
      <c r="BF67" s="55" t="str">
        <f>IF(T67="","",VLOOKUP(T67,'MNB árfolyam'!A:B,2,0))</f>
        <v/>
      </c>
      <c r="BG67" s="55" t="str">
        <f t="shared" si="15"/>
        <v/>
      </c>
      <c r="BH67" s="55" t="str">
        <f t="shared" si="16"/>
        <v/>
      </c>
      <c r="BI67" s="55" t="str">
        <f t="shared" si="17"/>
        <v/>
      </c>
      <c r="BJ67" s="51" t="str">
        <f t="shared" si="18"/>
        <v/>
      </c>
      <c r="BK67" s="51" t="str">
        <f t="shared" si="19"/>
        <v/>
      </c>
      <c r="BL67" s="51" t="str">
        <f t="shared" si="20"/>
        <v/>
      </c>
      <c r="BM67" s="51" t="str">
        <f t="shared" si="21"/>
        <v/>
      </c>
      <c r="BN67" s="51" t="str">
        <f t="shared" si="22"/>
        <v/>
      </c>
      <c r="BO67" s="51" t="str">
        <f t="shared" si="23"/>
        <v/>
      </c>
      <c r="BP67" s="51" t="str">
        <f t="shared" si="24"/>
        <v/>
      </c>
      <c r="BQ67" s="51" t="str">
        <f t="shared" si="25"/>
        <v/>
      </c>
    </row>
    <row r="68" spans="1:69" x14ac:dyDescent="0.25">
      <c r="A68" s="446"/>
      <c r="B68" s="447"/>
      <c r="C68" s="448"/>
      <c r="D68" s="448"/>
      <c r="E68" s="1"/>
      <c r="F68" s="1"/>
      <c r="G68" s="447"/>
      <c r="H68" s="449"/>
      <c r="I68" s="449"/>
      <c r="J68" s="448"/>
      <c r="K68" s="448"/>
      <c r="L68" s="1"/>
      <c r="M68" s="1"/>
      <c r="N68" s="447"/>
      <c r="O68" s="449"/>
      <c r="P68" s="449"/>
      <c r="Q68" s="448"/>
      <c r="R68" s="448"/>
      <c r="S68" s="1"/>
      <c r="T68" s="1"/>
      <c r="U68" s="447"/>
      <c r="V68" s="449"/>
      <c r="W68" s="516"/>
      <c r="AW68" s="50" t="str">
        <f t="shared" si="8"/>
        <v/>
      </c>
      <c r="AX68" s="51" t="str">
        <f>IF(F68="","",VLOOKUP(F68,'MNB árfolyam'!A:B,2,0))</f>
        <v/>
      </c>
      <c r="AY68" s="52" t="str">
        <f t="shared" si="9"/>
        <v/>
      </c>
      <c r="AZ68" s="53" t="str">
        <f t="shared" si="10"/>
        <v/>
      </c>
      <c r="BA68" s="54" t="str">
        <f t="shared" si="11"/>
        <v/>
      </c>
      <c r="BB68" s="51" t="str">
        <f>IF(M68="","",VLOOKUP(M68,'MNB árfolyam'!A:B,2,0))</f>
        <v/>
      </c>
      <c r="BC68" s="51" t="str">
        <f t="shared" si="12"/>
        <v/>
      </c>
      <c r="BD68" s="55" t="str">
        <f t="shared" si="13"/>
        <v/>
      </c>
      <c r="BE68" s="54" t="str">
        <f t="shared" si="14"/>
        <v/>
      </c>
      <c r="BF68" s="55" t="str">
        <f>IF(T68="","",VLOOKUP(T68,'MNB árfolyam'!A:B,2,0))</f>
        <v/>
      </c>
      <c r="BG68" s="55" t="str">
        <f t="shared" si="15"/>
        <v/>
      </c>
      <c r="BH68" s="55" t="str">
        <f t="shared" si="16"/>
        <v/>
      </c>
      <c r="BI68" s="55" t="str">
        <f t="shared" si="17"/>
        <v/>
      </c>
      <c r="BJ68" s="51" t="str">
        <f t="shared" si="18"/>
        <v/>
      </c>
      <c r="BK68" s="51" t="str">
        <f t="shared" si="19"/>
        <v/>
      </c>
      <c r="BL68" s="51" t="str">
        <f t="shared" si="20"/>
        <v/>
      </c>
      <c r="BM68" s="51" t="str">
        <f t="shared" si="21"/>
        <v/>
      </c>
      <c r="BN68" s="51" t="str">
        <f t="shared" si="22"/>
        <v/>
      </c>
      <c r="BO68" s="51" t="str">
        <f t="shared" si="23"/>
        <v/>
      </c>
      <c r="BP68" s="51" t="str">
        <f t="shared" si="24"/>
        <v/>
      </c>
      <c r="BQ68" s="51" t="str">
        <f t="shared" si="25"/>
        <v/>
      </c>
    </row>
    <row r="69" spans="1:69" x14ac:dyDescent="0.25">
      <c r="A69" s="446"/>
      <c r="B69" s="447"/>
      <c r="C69" s="448"/>
      <c r="D69" s="448"/>
      <c r="E69" s="1"/>
      <c r="F69" s="1"/>
      <c r="G69" s="447"/>
      <c r="H69" s="449"/>
      <c r="I69" s="449"/>
      <c r="J69" s="448"/>
      <c r="K69" s="448"/>
      <c r="L69" s="1"/>
      <c r="M69" s="1"/>
      <c r="N69" s="447"/>
      <c r="O69" s="449"/>
      <c r="P69" s="449"/>
      <c r="Q69" s="448"/>
      <c r="R69" s="448"/>
      <c r="S69" s="1"/>
      <c r="T69" s="1"/>
      <c r="U69" s="447"/>
      <c r="V69" s="449"/>
      <c r="W69" s="516"/>
      <c r="AW69" s="50" t="str">
        <f t="shared" si="8"/>
        <v/>
      </c>
      <c r="AX69" s="51" t="str">
        <f>IF(F69="","",VLOOKUP(F69,'MNB árfolyam'!A:B,2,0))</f>
        <v/>
      </c>
      <c r="AY69" s="52" t="str">
        <f t="shared" si="9"/>
        <v/>
      </c>
      <c r="AZ69" s="53" t="str">
        <f t="shared" si="10"/>
        <v/>
      </c>
      <c r="BA69" s="54" t="str">
        <f t="shared" si="11"/>
        <v/>
      </c>
      <c r="BB69" s="51" t="str">
        <f>IF(M69="","",VLOOKUP(M69,'MNB árfolyam'!A:B,2,0))</f>
        <v/>
      </c>
      <c r="BC69" s="51" t="str">
        <f t="shared" si="12"/>
        <v/>
      </c>
      <c r="BD69" s="55" t="str">
        <f t="shared" si="13"/>
        <v/>
      </c>
      <c r="BE69" s="54" t="str">
        <f t="shared" si="14"/>
        <v/>
      </c>
      <c r="BF69" s="55" t="str">
        <f>IF(T69="","",VLOOKUP(T69,'MNB árfolyam'!A:B,2,0))</f>
        <v/>
      </c>
      <c r="BG69" s="55" t="str">
        <f t="shared" si="15"/>
        <v/>
      </c>
      <c r="BH69" s="55" t="str">
        <f t="shared" si="16"/>
        <v/>
      </c>
      <c r="BI69" s="55" t="str">
        <f t="shared" si="17"/>
        <v/>
      </c>
      <c r="BJ69" s="51" t="str">
        <f t="shared" si="18"/>
        <v/>
      </c>
      <c r="BK69" s="51" t="str">
        <f t="shared" si="19"/>
        <v/>
      </c>
      <c r="BL69" s="51" t="str">
        <f t="shared" si="20"/>
        <v/>
      </c>
      <c r="BM69" s="51" t="str">
        <f t="shared" si="21"/>
        <v/>
      </c>
      <c r="BN69" s="51" t="str">
        <f t="shared" si="22"/>
        <v/>
      </c>
      <c r="BO69" s="51" t="str">
        <f t="shared" si="23"/>
        <v/>
      </c>
      <c r="BP69" s="51" t="str">
        <f t="shared" si="24"/>
        <v/>
      </c>
      <c r="BQ69" s="51" t="str">
        <f t="shared" si="25"/>
        <v/>
      </c>
    </row>
    <row r="70" spans="1:69" x14ac:dyDescent="0.25">
      <c r="A70" s="446"/>
      <c r="B70" s="447"/>
      <c r="C70" s="448"/>
      <c r="D70" s="448"/>
      <c r="E70" s="1"/>
      <c r="F70" s="1"/>
      <c r="G70" s="447"/>
      <c r="H70" s="449"/>
      <c r="I70" s="449"/>
      <c r="J70" s="448"/>
      <c r="K70" s="448"/>
      <c r="L70" s="1"/>
      <c r="M70" s="1"/>
      <c r="N70" s="447"/>
      <c r="O70" s="449"/>
      <c r="P70" s="449"/>
      <c r="Q70" s="448"/>
      <c r="R70" s="448"/>
      <c r="S70" s="1"/>
      <c r="T70" s="1"/>
      <c r="U70" s="447"/>
      <c r="V70" s="449"/>
      <c r="W70" s="516"/>
      <c r="AW70" s="50" t="str">
        <f t="shared" si="8"/>
        <v/>
      </c>
      <c r="AX70" s="51" t="str">
        <f>IF(F70="","",VLOOKUP(F70,'MNB árfolyam'!A:B,2,0))</f>
        <v/>
      </c>
      <c r="AY70" s="52" t="str">
        <f t="shared" si="9"/>
        <v/>
      </c>
      <c r="AZ70" s="53" t="str">
        <f t="shared" si="10"/>
        <v/>
      </c>
      <c r="BA70" s="54" t="str">
        <f t="shared" si="11"/>
        <v/>
      </c>
      <c r="BB70" s="51" t="str">
        <f>IF(M70="","",VLOOKUP(M70,'MNB árfolyam'!A:B,2,0))</f>
        <v/>
      </c>
      <c r="BC70" s="51" t="str">
        <f t="shared" si="12"/>
        <v/>
      </c>
      <c r="BD70" s="55" t="str">
        <f t="shared" si="13"/>
        <v/>
      </c>
      <c r="BE70" s="54" t="str">
        <f t="shared" si="14"/>
        <v/>
      </c>
      <c r="BF70" s="55" t="str">
        <f>IF(T70="","",VLOOKUP(T70,'MNB árfolyam'!A:B,2,0))</f>
        <v/>
      </c>
      <c r="BG70" s="55" t="str">
        <f t="shared" si="15"/>
        <v/>
      </c>
      <c r="BH70" s="55" t="str">
        <f t="shared" si="16"/>
        <v/>
      </c>
      <c r="BI70" s="55" t="str">
        <f t="shared" si="17"/>
        <v/>
      </c>
      <c r="BJ70" s="51" t="str">
        <f t="shared" si="18"/>
        <v/>
      </c>
      <c r="BK70" s="51" t="str">
        <f t="shared" si="19"/>
        <v/>
      </c>
      <c r="BL70" s="51" t="str">
        <f t="shared" si="20"/>
        <v/>
      </c>
      <c r="BM70" s="51" t="str">
        <f t="shared" si="21"/>
        <v/>
      </c>
      <c r="BN70" s="51" t="str">
        <f t="shared" si="22"/>
        <v/>
      </c>
      <c r="BO70" s="51" t="str">
        <f t="shared" si="23"/>
        <v/>
      </c>
      <c r="BP70" s="51" t="str">
        <f t="shared" si="24"/>
        <v/>
      </c>
      <c r="BQ70" s="51" t="str">
        <f t="shared" si="25"/>
        <v/>
      </c>
    </row>
    <row r="71" spans="1:69" x14ac:dyDescent="0.25">
      <c r="A71" s="446"/>
      <c r="B71" s="447"/>
      <c r="C71" s="448"/>
      <c r="D71" s="448"/>
      <c r="E71" s="1"/>
      <c r="F71" s="1"/>
      <c r="G71" s="447"/>
      <c r="H71" s="449"/>
      <c r="I71" s="449"/>
      <c r="J71" s="448"/>
      <c r="K71" s="448"/>
      <c r="L71" s="1"/>
      <c r="M71" s="1"/>
      <c r="N71" s="447"/>
      <c r="O71" s="449"/>
      <c r="P71" s="449"/>
      <c r="Q71" s="448"/>
      <c r="R71" s="448"/>
      <c r="S71" s="1"/>
      <c r="T71" s="1"/>
      <c r="U71" s="447"/>
      <c r="V71" s="449"/>
      <c r="W71" s="516"/>
      <c r="AW71" s="50" t="str">
        <f t="shared" si="8"/>
        <v/>
      </c>
      <c r="AX71" s="51" t="str">
        <f>IF(F71="","",VLOOKUP(F71,'MNB árfolyam'!A:B,2,0))</f>
        <v/>
      </c>
      <c r="AY71" s="52" t="str">
        <f t="shared" si="9"/>
        <v/>
      </c>
      <c r="AZ71" s="53" t="str">
        <f t="shared" si="10"/>
        <v/>
      </c>
      <c r="BA71" s="54" t="str">
        <f t="shared" si="11"/>
        <v/>
      </c>
      <c r="BB71" s="51" t="str">
        <f>IF(M71="","",VLOOKUP(M71,'MNB árfolyam'!A:B,2,0))</f>
        <v/>
      </c>
      <c r="BC71" s="51" t="str">
        <f t="shared" si="12"/>
        <v/>
      </c>
      <c r="BD71" s="55" t="str">
        <f t="shared" si="13"/>
        <v/>
      </c>
      <c r="BE71" s="54" t="str">
        <f t="shared" si="14"/>
        <v/>
      </c>
      <c r="BF71" s="55" t="str">
        <f>IF(T71="","",VLOOKUP(T71,'MNB árfolyam'!A:B,2,0))</f>
        <v/>
      </c>
      <c r="BG71" s="55" t="str">
        <f t="shared" si="15"/>
        <v/>
      </c>
      <c r="BH71" s="55" t="str">
        <f t="shared" si="16"/>
        <v/>
      </c>
      <c r="BI71" s="55" t="str">
        <f t="shared" si="17"/>
        <v/>
      </c>
      <c r="BJ71" s="51" t="str">
        <f t="shared" si="18"/>
        <v/>
      </c>
      <c r="BK71" s="51" t="str">
        <f t="shared" si="19"/>
        <v/>
      </c>
      <c r="BL71" s="51" t="str">
        <f t="shared" si="20"/>
        <v/>
      </c>
      <c r="BM71" s="51" t="str">
        <f t="shared" si="21"/>
        <v/>
      </c>
      <c r="BN71" s="51" t="str">
        <f t="shared" si="22"/>
        <v/>
      </c>
      <c r="BO71" s="51" t="str">
        <f t="shared" si="23"/>
        <v/>
      </c>
      <c r="BP71" s="51" t="str">
        <f t="shared" si="24"/>
        <v/>
      </c>
      <c r="BQ71" s="51" t="str">
        <f t="shared" si="25"/>
        <v/>
      </c>
    </row>
    <row r="72" spans="1:69" x14ac:dyDescent="0.25">
      <c r="A72" s="446"/>
      <c r="B72" s="447"/>
      <c r="C72" s="448"/>
      <c r="D72" s="448"/>
      <c r="E72" s="1"/>
      <c r="F72" s="1"/>
      <c r="G72" s="447"/>
      <c r="H72" s="449"/>
      <c r="I72" s="449"/>
      <c r="J72" s="448"/>
      <c r="K72" s="448"/>
      <c r="L72" s="1"/>
      <c r="M72" s="1"/>
      <c r="N72" s="447"/>
      <c r="O72" s="449"/>
      <c r="P72" s="449"/>
      <c r="Q72" s="448"/>
      <c r="R72" s="448"/>
      <c r="S72" s="1"/>
      <c r="T72" s="1"/>
      <c r="U72" s="447"/>
      <c r="V72" s="449"/>
      <c r="W72" s="516"/>
      <c r="AW72" s="50" t="str">
        <f t="shared" si="8"/>
        <v/>
      </c>
      <c r="AX72" s="51" t="str">
        <f>IF(F72="","",VLOOKUP(F72,'MNB árfolyam'!A:B,2,0))</f>
        <v/>
      </c>
      <c r="AY72" s="52" t="str">
        <f t="shared" si="9"/>
        <v/>
      </c>
      <c r="AZ72" s="53" t="str">
        <f t="shared" si="10"/>
        <v/>
      </c>
      <c r="BA72" s="54" t="str">
        <f t="shared" si="11"/>
        <v/>
      </c>
      <c r="BB72" s="51" t="str">
        <f>IF(M72="","",VLOOKUP(M72,'MNB árfolyam'!A:B,2,0))</f>
        <v/>
      </c>
      <c r="BC72" s="51" t="str">
        <f t="shared" si="12"/>
        <v/>
      </c>
      <c r="BD72" s="55" t="str">
        <f t="shared" si="13"/>
        <v/>
      </c>
      <c r="BE72" s="54" t="str">
        <f t="shared" si="14"/>
        <v/>
      </c>
      <c r="BF72" s="55" t="str">
        <f>IF(T72="","",VLOOKUP(T72,'MNB árfolyam'!A:B,2,0))</f>
        <v/>
      </c>
      <c r="BG72" s="55" t="str">
        <f t="shared" si="15"/>
        <v/>
      </c>
      <c r="BH72" s="55" t="str">
        <f t="shared" si="16"/>
        <v/>
      </c>
      <c r="BI72" s="55" t="str">
        <f t="shared" si="17"/>
        <v/>
      </c>
      <c r="BJ72" s="51" t="str">
        <f t="shared" si="18"/>
        <v/>
      </c>
      <c r="BK72" s="51" t="str">
        <f t="shared" si="19"/>
        <v/>
      </c>
      <c r="BL72" s="51" t="str">
        <f t="shared" si="20"/>
        <v/>
      </c>
      <c r="BM72" s="51" t="str">
        <f t="shared" si="21"/>
        <v/>
      </c>
      <c r="BN72" s="51" t="str">
        <f t="shared" si="22"/>
        <v/>
      </c>
      <c r="BO72" s="51" t="str">
        <f t="shared" si="23"/>
        <v/>
      </c>
      <c r="BP72" s="51" t="str">
        <f t="shared" si="24"/>
        <v/>
      </c>
      <c r="BQ72" s="51" t="str">
        <f t="shared" si="25"/>
        <v/>
      </c>
    </row>
    <row r="73" spans="1:69" x14ac:dyDescent="0.25">
      <c r="A73" s="446"/>
      <c r="B73" s="447"/>
      <c r="C73" s="448"/>
      <c r="D73" s="448"/>
      <c r="E73" s="1"/>
      <c r="F73" s="1"/>
      <c r="G73" s="447"/>
      <c r="H73" s="449"/>
      <c r="I73" s="449"/>
      <c r="J73" s="448"/>
      <c r="K73" s="448"/>
      <c r="L73" s="1"/>
      <c r="M73" s="1"/>
      <c r="N73" s="447"/>
      <c r="O73" s="449"/>
      <c r="P73" s="449"/>
      <c r="Q73" s="448"/>
      <c r="R73" s="448"/>
      <c r="S73" s="1"/>
      <c r="T73" s="1"/>
      <c r="U73" s="447"/>
      <c r="V73" s="449"/>
      <c r="W73" s="516"/>
      <c r="AW73" s="50" t="str">
        <f t="shared" si="8"/>
        <v/>
      </c>
      <c r="AX73" s="51" t="str">
        <f>IF(F73="","",VLOOKUP(F73,'MNB árfolyam'!A:B,2,0))</f>
        <v/>
      </c>
      <c r="AY73" s="52" t="str">
        <f t="shared" si="9"/>
        <v/>
      </c>
      <c r="AZ73" s="53" t="str">
        <f t="shared" si="10"/>
        <v/>
      </c>
      <c r="BA73" s="54" t="str">
        <f t="shared" si="11"/>
        <v/>
      </c>
      <c r="BB73" s="51" t="str">
        <f>IF(M73="","",VLOOKUP(M73,'MNB árfolyam'!A:B,2,0))</f>
        <v/>
      </c>
      <c r="BC73" s="51" t="str">
        <f t="shared" si="12"/>
        <v/>
      </c>
      <c r="BD73" s="55" t="str">
        <f t="shared" si="13"/>
        <v/>
      </c>
      <c r="BE73" s="54" t="str">
        <f t="shared" si="14"/>
        <v/>
      </c>
      <c r="BF73" s="55" t="str">
        <f>IF(T73="","",VLOOKUP(T73,'MNB árfolyam'!A:B,2,0))</f>
        <v/>
      </c>
      <c r="BG73" s="55" t="str">
        <f t="shared" si="15"/>
        <v/>
      </c>
      <c r="BH73" s="55" t="str">
        <f t="shared" si="16"/>
        <v/>
      </c>
      <c r="BI73" s="55" t="str">
        <f t="shared" si="17"/>
        <v/>
      </c>
      <c r="BJ73" s="51" t="str">
        <f t="shared" si="18"/>
        <v/>
      </c>
      <c r="BK73" s="51" t="str">
        <f t="shared" si="19"/>
        <v/>
      </c>
      <c r="BL73" s="51" t="str">
        <f t="shared" si="20"/>
        <v/>
      </c>
      <c r="BM73" s="51" t="str">
        <f t="shared" si="21"/>
        <v/>
      </c>
      <c r="BN73" s="51" t="str">
        <f t="shared" si="22"/>
        <v/>
      </c>
      <c r="BO73" s="51" t="str">
        <f t="shared" si="23"/>
        <v/>
      </c>
      <c r="BP73" s="51" t="str">
        <f t="shared" si="24"/>
        <v/>
      </c>
      <c r="BQ73" s="51" t="str">
        <f t="shared" si="25"/>
        <v/>
      </c>
    </row>
    <row r="74" spans="1:69" x14ac:dyDescent="0.25">
      <c r="A74" s="446"/>
      <c r="B74" s="447"/>
      <c r="C74" s="448"/>
      <c r="D74" s="448"/>
      <c r="E74" s="1"/>
      <c r="F74" s="1"/>
      <c r="G74" s="447"/>
      <c r="H74" s="449"/>
      <c r="I74" s="449"/>
      <c r="J74" s="448"/>
      <c r="K74" s="448"/>
      <c r="L74" s="1"/>
      <c r="M74" s="1"/>
      <c r="N74" s="447"/>
      <c r="O74" s="449"/>
      <c r="P74" s="449"/>
      <c r="Q74" s="448"/>
      <c r="R74" s="448"/>
      <c r="S74" s="1"/>
      <c r="T74" s="1"/>
      <c r="U74" s="447"/>
      <c r="V74" s="449"/>
      <c r="W74" s="516"/>
      <c r="AW74" s="50" t="str">
        <f t="shared" si="8"/>
        <v/>
      </c>
      <c r="AX74" s="51" t="str">
        <f>IF(F74="","",VLOOKUP(F74,'MNB árfolyam'!A:B,2,0))</f>
        <v/>
      </c>
      <c r="AY74" s="52" t="str">
        <f t="shared" si="9"/>
        <v/>
      </c>
      <c r="AZ74" s="53" t="str">
        <f t="shared" si="10"/>
        <v/>
      </c>
      <c r="BA74" s="54" t="str">
        <f t="shared" si="11"/>
        <v/>
      </c>
      <c r="BB74" s="51" t="str">
        <f>IF(M74="","",VLOOKUP(M74,'MNB árfolyam'!A:B,2,0))</f>
        <v/>
      </c>
      <c r="BC74" s="51" t="str">
        <f t="shared" si="12"/>
        <v/>
      </c>
      <c r="BD74" s="55" t="str">
        <f t="shared" si="13"/>
        <v/>
      </c>
      <c r="BE74" s="54" t="str">
        <f t="shared" si="14"/>
        <v/>
      </c>
      <c r="BF74" s="55" t="str">
        <f>IF(T74="","",VLOOKUP(T74,'MNB árfolyam'!A:B,2,0))</f>
        <v/>
      </c>
      <c r="BG74" s="55" t="str">
        <f t="shared" si="15"/>
        <v/>
      </c>
      <c r="BH74" s="55" t="str">
        <f t="shared" si="16"/>
        <v/>
      </c>
      <c r="BI74" s="55" t="str">
        <f t="shared" si="17"/>
        <v/>
      </c>
      <c r="BJ74" s="51" t="str">
        <f t="shared" si="18"/>
        <v/>
      </c>
      <c r="BK74" s="51" t="str">
        <f t="shared" si="19"/>
        <v/>
      </c>
      <c r="BL74" s="51" t="str">
        <f t="shared" si="20"/>
        <v/>
      </c>
      <c r="BM74" s="51" t="str">
        <f t="shared" si="21"/>
        <v/>
      </c>
      <c r="BN74" s="51" t="str">
        <f t="shared" si="22"/>
        <v/>
      </c>
      <c r="BO74" s="51" t="str">
        <f t="shared" si="23"/>
        <v/>
      </c>
      <c r="BP74" s="51" t="str">
        <f t="shared" si="24"/>
        <v/>
      </c>
      <c r="BQ74" s="51" t="str">
        <f t="shared" si="25"/>
        <v/>
      </c>
    </row>
    <row r="75" spans="1:69" x14ac:dyDescent="0.25">
      <c r="A75" s="446"/>
      <c r="B75" s="447"/>
      <c r="C75" s="448"/>
      <c r="D75" s="448"/>
      <c r="E75" s="1"/>
      <c r="F75" s="1"/>
      <c r="G75" s="447"/>
      <c r="H75" s="449"/>
      <c r="I75" s="449"/>
      <c r="J75" s="448"/>
      <c r="K75" s="448"/>
      <c r="L75" s="1"/>
      <c r="M75" s="1"/>
      <c r="N75" s="447"/>
      <c r="O75" s="449"/>
      <c r="P75" s="449"/>
      <c r="Q75" s="448"/>
      <c r="R75" s="448"/>
      <c r="S75" s="1"/>
      <c r="T75" s="1"/>
      <c r="U75" s="447"/>
      <c r="V75" s="449"/>
      <c r="W75" s="516"/>
      <c r="AW75" s="50" t="str">
        <f t="shared" si="8"/>
        <v/>
      </c>
      <c r="AX75" s="51" t="str">
        <f>IF(F75="","",VLOOKUP(F75,'MNB árfolyam'!A:B,2,0))</f>
        <v/>
      </c>
      <c r="AY75" s="52" t="str">
        <f t="shared" si="9"/>
        <v/>
      </c>
      <c r="AZ75" s="53" t="str">
        <f t="shared" si="10"/>
        <v/>
      </c>
      <c r="BA75" s="54" t="str">
        <f t="shared" si="11"/>
        <v/>
      </c>
      <c r="BB75" s="51" t="str">
        <f>IF(M75="","",VLOOKUP(M75,'MNB árfolyam'!A:B,2,0))</f>
        <v/>
      </c>
      <c r="BC75" s="51" t="str">
        <f t="shared" si="12"/>
        <v/>
      </c>
      <c r="BD75" s="55" t="str">
        <f t="shared" si="13"/>
        <v/>
      </c>
      <c r="BE75" s="54" t="str">
        <f t="shared" si="14"/>
        <v/>
      </c>
      <c r="BF75" s="55" t="str">
        <f>IF(T75="","",VLOOKUP(T75,'MNB árfolyam'!A:B,2,0))</f>
        <v/>
      </c>
      <c r="BG75" s="55" t="str">
        <f t="shared" si="15"/>
        <v/>
      </c>
      <c r="BH75" s="55" t="str">
        <f t="shared" si="16"/>
        <v/>
      </c>
      <c r="BI75" s="55" t="str">
        <f t="shared" si="17"/>
        <v/>
      </c>
      <c r="BJ75" s="51" t="str">
        <f t="shared" si="18"/>
        <v/>
      </c>
      <c r="BK75" s="51" t="str">
        <f t="shared" si="19"/>
        <v/>
      </c>
      <c r="BL75" s="51" t="str">
        <f t="shared" si="20"/>
        <v/>
      </c>
      <c r="BM75" s="51" t="str">
        <f t="shared" si="21"/>
        <v/>
      </c>
      <c r="BN75" s="51" t="str">
        <f t="shared" si="22"/>
        <v/>
      </c>
      <c r="BO75" s="51" t="str">
        <f t="shared" si="23"/>
        <v/>
      </c>
      <c r="BP75" s="51" t="str">
        <f t="shared" si="24"/>
        <v/>
      </c>
      <c r="BQ75" s="51" t="str">
        <f t="shared" si="25"/>
        <v/>
      </c>
    </row>
    <row r="76" spans="1:69" x14ac:dyDescent="0.25">
      <c r="A76" s="446"/>
      <c r="B76" s="447"/>
      <c r="C76" s="448"/>
      <c r="D76" s="448"/>
      <c r="E76" s="1"/>
      <c r="F76" s="1"/>
      <c r="G76" s="447"/>
      <c r="H76" s="449"/>
      <c r="I76" s="449"/>
      <c r="J76" s="448"/>
      <c r="K76" s="448"/>
      <c r="L76" s="1"/>
      <c r="M76" s="1"/>
      <c r="N76" s="447"/>
      <c r="O76" s="449"/>
      <c r="P76" s="449"/>
      <c r="Q76" s="448"/>
      <c r="R76" s="448"/>
      <c r="S76" s="1"/>
      <c r="T76" s="1"/>
      <c r="U76" s="447"/>
      <c r="V76" s="449"/>
      <c r="W76" s="516"/>
      <c r="AW76" s="50" t="str">
        <f t="shared" si="8"/>
        <v/>
      </c>
      <c r="AX76" s="51" t="str">
        <f>IF(F76="","",VLOOKUP(F76,'MNB árfolyam'!A:B,2,0))</f>
        <v/>
      </c>
      <c r="AY76" s="52" t="str">
        <f t="shared" si="9"/>
        <v/>
      </c>
      <c r="AZ76" s="53" t="str">
        <f t="shared" si="10"/>
        <v/>
      </c>
      <c r="BA76" s="54" t="str">
        <f t="shared" si="11"/>
        <v/>
      </c>
      <c r="BB76" s="51" t="str">
        <f>IF(M76="","",VLOOKUP(M76,'MNB árfolyam'!A:B,2,0))</f>
        <v/>
      </c>
      <c r="BC76" s="51" t="str">
        <f t="shared" si="12"/>
        <v/>
      </c>
      <c r="BD76" s="55" t="str">
        <f t="shared" si="13"/>
        <v/>
      </c>
      <c r="BE76" s="54" t="str">
        <f t="shared" si="14"/>
        <v/>
      </c>
      <c r="BF76" s="55" t="str">
        <f>IF(T76="","",VLOOKUP(T76,'MNB árfolyam'!A:B,2,0))</f>
        <v/>
      </c>
      <c r="BG76" s="55" t="str">
        <f t="shared" si="15"/>
        <v/>
      </c>
      <c r="BH76" s="55" t="str">
        <f t="shared" si="16"/>
        <v/>
      </c>
      <c r="BI76" s="55" t="str">
        <f t="shared" si="17"/>
        <v/>
      </c>
      <c r="BJ76" s="51" t="str">
        <f t="shared" si="18"/>
        <v/>
      </c>
      <c r="BK76" s="51" t="str">
        <f t="shared" si="19"/>
        <v/>
      </c>
      <c r="BL76" s="51" t="str">
        <f t="shared" si="20"/>
        <v/>
      </c>
      <c r="BM76" s="51" t="str">
        <f t="shared" si="21"/>
        <v/>
      </c>
      <c r="BN76" s="51" t="str">
        <f t="shared" si="22"/>
        <v/>
      </c>
      <c r="BO76" s="51" t="str">
        <f t="shared" si="23"/>
        <v/>
      </c>
      <c r="BP76" s="51" t="str">
        <f t="shared" si="24"/>
        <v/>
      </c>
      <c r="BQ76" s="51" t="str">
        <f t="shared" si="25"/>
        <v/>
      </c>
    </row>
    <row r="77" spans="1:69" x14ac:dyDescent="0.25">
      <c r="A77" s="446"/>
      <c r="B77" s="447"/>
      <c r="C77" s="448"/>
      <c r="D77" s="448"/>
      <c r="E77" s="1"/>
      <c r="F77" s="1"/>
      <c r="G77" s="447"/>
      <c r="H77" s="449"/>
      <c r="I77" s="449"/>
      <c r="J77" s="448"/>
      <c r="K77" s="448"/>
      <c r="L77" s="1"/>
      <c r="M77" s="1"/>
      <c r="N77" s="447"/>
      <c r="O77" s="449"/>
      <c r="P77" s="449"/>
      <c r="Q77" s="448"/>
      <c r="R77" s="448"/>
      <c r="S77" s="1"/>
      <c r="T77" s="1"/>
      <c r="U77" s="447"/>
      <c r="V77" s="449"/>
      <c r="W77" s="516"/>
      <c r="AW77" s="50" t="str">
        <f t="shared" si="8"/>
        <v/>
      </c>
      <c r="AX77" s="51" t="str">
        <f>IF(F77="","",VLOOKUP(F77,'MNB árfolyam'!A:B,2,0))</f>
        <v/>
      </c>
      <c r="AY77" s="52" t="str">
        <f t="shared" si="9"/>
        <v/>
      </c>
      <c r="AZ77" s="53" t="str">
        <f t="shared" si="10"/>
        <v/>
      </c>
      <c r="BA77" s="54" t="str">
        <f t="shared" si="11"/>
        <v/>
      </c>
      <c r="BB77" s="51" t="str">
        <f>IF(M77="","",VLOOKUP(M77,'MNB árfolyam'!A:B,2,0))</f>
        <v/>
      </c>
      <c r="BC77" s="51" t="str">
        <f t="shared" si="12"/>
        <v/>
      </c>
      <c r="BD77" s="55" t="str">
        <f t="shared" si="13"/>
        <v/>
      </c>
      <c r="BE77" s="54" t="str">
        <f t="shared" si="14"/>
        <v/>
      </c>
      <c r="BF77" s="55" t="str">
        <f>IF(T77="","",VLOOKUP(T77,'MNB árfolyam'!A:B,2,0))</f>
        <v/>
      </c>
      <c r="BG77" s="55" t="str">
        <f t="shared" si="15"/>
        <v/>
      </c>
      <c r="BH77" s="55" t="str">
        <f t="shared" si="16"/>
        <v/>
      </c>
      <c r="BI77" s="55" t="str">
        <f t="shared" si="17"/>
        <v/>
      </c>
      <c r="BJ77" s="51" t="str">
        <f t="shared" si="18"/>
        <v/>
      </c>
      <c r="BK77" s="51" t="str">
        <f t="shared" si="19"/>
        <v/>
      </c>
      <c r="BL77" s="51" t="str">
        <f t="shared" si="20"/>
        <v/>
      </c>
      <c r="BM77" s="51" t="str">
        <f t="shared" si="21"/>
        <v/>
      </c>
      <c r="BN77" s="51" t="str">
        <f t="shared" si="22"/>
        <v/>
      </c>
      <c r="BO77" s="51" t="str">
        <f t="shared" si="23"/>
        <v/>
      </c>
      <c r="BP77" s="51" t="str">
        <f t="shared" si="24"/>
        <v/>
      </c>
      <c r="BQ77" s="51" t="str">
        <f t="shared" si="25"/>
        <v/>
      </c>
    </row>
    <row r="78" spans="1:69" x14ac:dyDescent="0.25">
      <c r="A78" s="446"/>
      <c r="B78" s="447"/>
      <c r="C78" s="448"/>
      <c r="D78" s="448"/>
      <c r="E78" s="1"/>
      <c r="F78" s="1"/>
      <c r="G78" s="447"/>
      <c r="H78" s="449"/>
      <c r="I78" s="449"/>
      <c r="J78" s="448"/>
      <c r="K78" s="448"/>
      <c r="L78" s="1"/>
      <c r="M78" s="1"/>
      <c r="N78" s="447"/>
      <c r="O78" s="449"/>
      <c r="P78" s="449"/>
      <c r="Q78" s="448"/>
      <c r="R78" s="448"/>
      <c r="S78" s="1"/>
      <c r="T78" s="1"/>
      <c r="U78" s="447"/>
      <c r="V78" s="449"/>
      <c r="W78" s="516"/>
      <c r="AW78" s="50" t="str">
        <f t="shared" si="8"/>
        <v/>
      </c>
      <c r="AX78" s="51" t="str">
        <f>IF(F78="","",VLOOKUP(F78,'MNB árfolyam'!A:B,2,0))</f>
        <v/>
      </c>
      <c r="AY78" s="52" t="str">
        <f t="shared" si="9"/>
        <v/>
      </c>
      <c r="AZ78" s="53" t="str">
        <f t="shared" si="10"/>
        <v/>
      </c>
      <c r="BA78" s="54" t="str">
        <f t="shared" si="11"/>
        <v/>
      </c>
      <c r="BB78" s="51" t="str">
        <f>IF(M78="","",VLOOKUP(M78,'MNB árfolyam'!A:B,2,0))</f>
        <v/>
      </c>
      <c r="BC78" s="51" t="str">
        <f t="shared" si="12"/>
        <v/>
      </c>
      <c r="BD78" s="55" t="str">
        <f t="shared" si="13"/>
        <v/>
      </c>
      <c r="BE78" s="54" t="str">
        <f t="shared" si="14"/>
        <v/>
      </c>
      <c r="BF78" s="55" t="str">
        <f>IF(T78="","",VLOOKUP(T78,'MNB árfolyam'!A:B,2,0))</f>
        <v/>
      </c>
      <c r="BG78" s="55" t="str">
        <f t="shared" si="15"/>
        <v/>
      </c>
      <c r="BH78" s="55" t="str">
        <f t="shared" si="16"/>
        <v/>
      </c>
      <c r="BI78" s="55" t="str">
        <f t="shared" si="17"/>
        <v/>
      </c>
      <c r="BJ78" s="51" t="str">
        <f t="shared" si="18"/>
        <v/>
      </c>
      <c r="BK78" s="51" t="str">
        <f t="shared" si="19"/>
        <v/>
      </c>
      <c r="BL78" s="51" t="str">
        <f t="shared" si="20"/>
        <v/>
      </c>
      <c r="BM78" s="51" t="str">
        <f t="shared" si="21"/>
        <v/>
      </c>
      <c r="BN78" s="51" t="str">
        <f t="shared" si="22"/>
        <v/>
      </c>
      <c r="BO78" s="51" t="str">
        <f t="shared" si="23"/>
        <v/>
      </c>
      <c r="BP78" s="51" t="str">
        <f t="shared" si="24"/>
        <v/>
      </c>
      <c r="BQ78" s="51" t="str">
        <f t="shared" si="25"/>
        <v/>
      </c>
    </row>
    <row r="79" spans="1:69" x14ac:dyDescent="0.25">
      <c r="A79" s="446"/>
      <c r="B79" s="447"/>
      <c r="C79" s="448"/>
      <c r="D79" s="448"/>
      <c r="E79" s="1"/>
      <c r="F79" s="1"/>
      <c r="G79" s="447"/>
      <c r="H79" s="449"/>
      <c r="I79" s="449"/>
      <c r="J79" s="448"/>
      <c r="K79" s="448"/>
      <c r="L79" s="1"/>
      <c r="M79" s="1"/>
      <c r="N79" s="447"/>
      <c r="O79" s="449"/>
      <c r="P79" s="449"/>
      <c r="Q79" s="448"/>
      <c r="R79" s="448"/>
      <c r="S79" s="1"/>
      <c r="T79" s="1"/>
      <c r="U79" s="447"/>
      <c r="V79" s="449"/>
      <c r="W79" s="516"/>
      <c r="AW79" s="50" t="str">
        <f t="shared" si="8"/>
        <v/>
      </c>
      <c r="AX79" s="51" t="str">
        <f>IF(F79="","",VLOOKUP(F79,'MNB árfolyam'!A:B,2,0))</f>
        <v/>
      </c>
      <c r="AY79" s="52" t="str">
        <f t="shared" si="9"/>
        <v/>
      </c>
      <c r="AZ79" s="53" t="str">
        <f t="shared" si="10"/>
        <v/>
      </c>
      <c r="BA79" s="54" t="str">
        <f t="shared" si="11"/>
        <v/>
      </c>
      <c r="BB79" s="51" t="str">
        <f>IF(M79="","",VLOOKUP(M79,'MNB árfolyam'!A:B,2,0))</f>
        <v/>
      </c>
      <c r="BC79" s="51" t="str">
        <f t="shared" si="12"/>
        <v/>
      </c>
      <c r="BD79" s="55" t="str">
        <f t="shared" si="13"/>
        <v/>
      </c>
      <c r="BE79" s="54" t="str">
        <f t="shared" si="14"/>
        <v/>
      </c>
      <c r="BF79" s="55" t="str">
        <f>IF(T79="","",VLOOKUP(T79,'MNB árfolyam'!A:B,2,0))</f>
        <v/>
      </c>
      <c r="BG79" s="55" t="str">
        <f t="shared" si="15"/>
        <v/>
      </c>
      <c r="BH79" s="55" t="str">
        <f t="shared" si="16"/>
        <v/>
      </c>
      <c r="BI79" s="55" t="str">
        <f t="shared" si="17"/>
        <v/>
      </c>
      <c r="BJ79" s="51" t="str">
        <f t="shared" si="18"/>
        <v/>
      </c>
      <c r="BK79" s="51" t="str">
        <f t="shared" si="19"/>
        <v/>
      </c>
      <c r="BL79" s="51" t="str">
        <f t="shared" si="20"/>
        <v/>
      </c>
      <c r="BM79" s="51" t="str">
        <f t="shared" si="21"/>
        <v/>
      </c>
      <c r="BN79" s="51" t="str">
        <f t="shared" si="22"/>
        <v/>
      </c>
      <c r="BO79" s="51" t="str">
        <f t="shared" si="23"/>
        <v/>
      </c>
      <c r="BP79" s="51" t="str">
        <f t="shared" si="24"/>
        <v/>
      </c>
      <c r="BQ79" s="51" t="str">
        <f t="shared" si="25"/>
        <v/>
      </c>
    </row>
    <row r="80" spans="1:69" ht="15.75" thickBot="1" x14ac:dyDescent="0.3">
      <c r="A80" s="450"/>
      <c r="B80" s="451"/>
      <c r="C80" s="452"/>
      <c r="D80" s="452"/>
      <c r="E80" s="7"/>
      <c r="F80" s="7"/>
      <c r="G80" s="451"/>
      <c r="H80" s="453"/>
      <c r="I80" s="453"/>
      <c r="J80" s="452"/>
      <c r="K80" s="452"/>
      <c r="L80" s="7"/>
      <c r="M80" s="7"/>
      <c r="N80" s="451"/>
      <c r="O80" s="453"/>
      <c r="P80" s="453"/>
      <c r="Q80" s="452"/>
      <c r="R80" s="452"/>
      <c r="S80" s="7"/>
      <c r="T80" s="7"/>
      <c r="U80" s="451"/>
      <c r="V80" s="453"/>
      <c r="W80" s="517"/>
      <c r="AW80" s="50" t="str">
        <f t="shared" si="8"/>
        <v/>
      </c>
      <c r="AX80" s="51" t="str">
        <f>IF(F80="","",VLOOKUP(F80,'MNB árfolyam'!A:B,2,0))</f>
        <v/>
      </c>
      <c r="AY80" s="52" t="str">
        <f t="shared" si="9"/>
        <v/>
      </c>
      <c r="AZ80" s="53" t="str">
        <f t="shared" si="10"/>
        <v/>
      </c>
      <c r="BA80" s="54" t="str">
        <f t="shared" si="11"/>
        <v/>
      </c>
      <c r="BB80" s="51" t="str">
        <f>IF(M80="","",VLOOKUP(M80,'MNB árfolyam'!A:B,2,0))</f>
        <v/>
      </c>
      <c r="BC80" s="51" t="str">
        <f t="shared" si="12"/>
        <v/>
      </c>
      <c r="BD80" s="55" t="str">
        <f t="shared" si="13"/>
        <v/>
      </c>
      <c r="BE80" s="54" t="str">
        <f t="shared" si="14"/>
        <v/>
      </c>
      <c r="BF80" s="55" t="str">
        <f>IF(T80="","",VLOOKUP(T80,'MNB árfolyam'!A:B,2,0))</f>
        <v/>
      </c>
      <c r="BG80" s="55" t="str">
        <f t="shared" si="15"/>
        <v/>
      </c>
      <c r="BH80" s="55" t="str">
        <f t="shared" si="16"/>
        <v/>
      </c>
      <c r="BI80" s="55" t="str">
        <f t="shared" si="17"/>
        <v/>
      </c>
      <c r="BJ80" s="51" t="str">
        <f t="shared" si="18"/>
        <v/>
      </c>
      <c r="BK80" s="51" t="str">
        <f t="shared" si="19"/>
        <v/>
      </c>
      <c r="BL80" s="51" t="str">
        <f t="shared" si="20"/>
        <v/>
      </c>
      <c r="BM80" s="51" t="str">
        <f t="shared" si="21"/>
        <v/>
      </c>
      <c r="BN80" s="51" t="str">
        <f t="shared" si="22"/>
        <v/>
      </c>
      <c r="BO80" s="51" t="str">
        <f t="shared" si="23"/>
        <v/>
      </c>
      <c r="BP80" s="51" t="str">
        <f t="shared" si="24"/>
        <v/>
      </c>
      <c r="BQ80" s="51" t="str">
        <f t="shared" si="25"/>
        <v/>
      </c>
    </row>
    <row r="81" spans="1:23" x14ac:dyDescent="0.25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</row>
  </sheetData>
  <sheetProtection algorithmName="SHA-512" hashValue="gKIvp/b/bof9+4RRKha6inoOqgYbkj4ELh01fpRbaAqYQL/57GbrbL2ak9fD7iCkexDW0EjyFJfCJIBMKobr5A==" saltValue="KZRaEYVKj/NG1PLwF6+GPw==" spinCount="100000" sheet="1" formatColumns="0" formatRows="0"/>
  <mergeCells count="12">
    <mergeCell ref="A24:D24"/>
    <mergeCell ref="A53:H53"/>
    <mergeCell ref="A54:F54"/>
    <mergeCell ref="A1:D1"/>
    <mergeCell ref="A11:F11"/>
    <mergeCell ref="A18:F19"/>
    <mergeCell ref="A22:H22"/>
    <mergeCell ref="A23:F23"/>
    <mergeCell ref="A7:W7"/>
    <mergeCell ref="A21:W21"/>
    <mergeCell ref="A52:W52"/>
    <mergeCell ref="A12:F12"/>
  </mergeCells>
  <dataValidations count="8">
    <dataValidation type="whole" allowBlank="1" showInputMessage="1" showErrorMessage="1" sqref="K26:L50" xr:uid="{9B4575E8-F52F-4DD2-96AE-290BD12F9513}">
      <formula1>0</formula1>
      <formula2>9.99999999999999E+41</formula2>
    </dataValidation>
    <dataValidation type="whole" allowBlank="1" showInputMessage="1" showErrorMessage="1" sqref="F26:G50" xr:uid="{0C535D49-B317-4D6C-AF2D-122C2BE51117}">
      <formula1>0</formula1>
      <formula2>9.99999999999999E+43</formula2>
    </dataValidation>
    <dataValidation type="whole" allowBlank="1" showInputMessage="1" showErrorMessage="1" sqref="H56:I80" xr:uid="{D835F4C0-4EBB-4E4B-B2CF-E392AB989AB8}">
      <formula1>0</formula1>
      <formula2>9.99999999999999E+37</formula2>
    </dataValidation>
    <dataValidation type="date" allowBlank="1" showInputMessage="1" showErrorMessage="1" sqref="E56:F80 L56:M80" xr:uid="{1585E8E7-57E3-4218-9D56-40763011FEA3}">
      <formula1>36526</formula1>
      <formula2>55153</formula2>
    </dataValidation>
    <dataValidation type="whole" allowBlank="1" showInputMessage="1" showErrorMessage="1" sqref="E14:F16" xr:uid="{07D48BA7-FA19-4C11-8AA0-6FAA1E7A783E}">
      <formula1>0</formula1>
      <formula2>9.99999999999999E+32</formula2>
    </dataValidation>
    <dataValidation type="date" allowBlank="1" showInputMessage="1" showErrorMessage="1" sqref="C26:D50 S56:T80 B14:C16" xr:uid="{ED98C1E9-6E32-4D16-9E98-FCFB81CD8097}">
      <formula1>36526</formula1>
      <formula2>54789</formula2>
    </dataValidation>
    <dataValidation type="date" allowBlank="1" showInputMessage="1" showErrorMessage="1" sqref="B20:C20" xr:uid="{FC6F53B3-C34A-46D0-AB43-F1C9336B8DCF}">
      <formula1>43831</formula1>
      <formula2>46022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C56:D80 J56:K80 Q56:R80" xr:uid="{613E1400-C0C9-4F93-A43F-CE3E3C0C1057}">
      <formula1>0</formula1>
      <formula2>0.5</formula2>
    </dataValidation>
  </dataValidations>
  <hyperlinks>
    <hyperlink ref="F1" location="PÁLYÁZÓ!A1" display="VISSZA A PÁLYÁZÓ FÜLRE" xr:uid="{36C4D8E3-B751-4511-AAD8-AD3DD62BD9E3}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FC05-8AA7-481F-A39B-D75EF8D50F97}">
  <sheetPr codeName="Munka24">
    <tabColor theme="8" tint="-0.499984740745262"/>
  </sheetPr>
  <dimension ref="A1:BE57"/>
  <sheetViews>
    <sheetView zoomScale="90" zoomScaleNormal="90" workbookViewId="0">
      <selection activeCell="F1" sqref="F1"/>
    </sheetView>
  </sheetViews>
  <sheetFormatPr defaultColWidth="0" defaultRowHeight="15" zeroHeight="1" x14ac:dyDescent="0.25"/>
  <cols>
    <col min="1" max="1" width="35.7109375" style="32" customWidth="1"/>
    <col min="2" max="2" width="36.5703125" style="32" customWidth="1"/>
    <col min="3" max="4" width="34.7109375" style="32" customWidth="1"/>
    <col min="5" max="6" width="33.85546875" style="32" customWidth="1"/>
    <col min="7" max="7" width="25.5703125" style="32" customWidth="1"/>
    <col min="8" max="8" width="39.140625" style="32" customWidth="1"/>
    <col min="9" max="9" width="33" style="32" customWidth="1"/>
    <col min="10" max="11" width="25.5703125" style="32" customWidth="1"/>
    <col min="12" max="12" width="30.28515625" style="32" customWidth="1"/>
    <col min="13" max="13" width="33.85546875" style="32" customWidth="1"/>
    <col min="14" max="14" width="33.7109375" style="32" customWidth="1"/>
    <col min="15" max="15" width="27.7109375" style="32" customWidth="1"/>
    <col min="16" max="17" width="25.5703125" style="32" customWidth="1"/>
    <col min="18" max="18" width="25.5703125" style="32" hidden="1" customWidth="1"/>
    <col min="19" max="19" width="30.140625" style="32" hidden="1" customWidth="1"/>
    <col min="20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57" width="0" style="32" hidden="1" customWidth="1"/>
    <col min="58" max="16384" width="25.5703125" style="32" hidden="1"/>
  </cols>
  <sheetData>
    <row r="1" spans="1:17" ht="27" customHeight="1" thickBot="1" x14ac:dyDescent="0.3">
      <c r="A1" s="666" t="s">
        <v>60</v>
      </c>
      <c r="B1" s="667"/>
      <c r="C1" s="667"/>
      <c r="D1" s="668"/>
      <c r="E1" s="199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</row>
    <row r="2" spans="1:17" ht="30.75" thickBot="1" x14ac:dyDescent="0.3">
      <c r="A2" s="134"/>
      <c r="B2" s="336" t="s">
        <v>4</v>
      </c>
      <c r="C2" s="135" t="s">
        <v>8</v>
      </c>
      <c r="D2" s="337" t="s">
        <v>9</v>
      </c>
      <c r="E2" s="180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</row>
    <row r="3" spans="1:17" x14ac:dyDescent="0.25">
      <c r="A3" s="136" t="s">
        <v>10</v>
      </c>
      <c r="B3" s="454" t="str">
        <f>IF(OR(B15="",B16=""),"",(D23+E30)*B17)</f>
        <v/>
      </c>
      <c r="C3" s="320" t="str">
        <f>IF(OR(B15="",B16=""),"",(AX23+AX30)*B17)</f>
        <v/>
      </c>
      <c r="D3" s="321" t="str">
        <f>IF(OR(B15="",B16=""),"",(AY23+AY30)*B17)</f>
        <v/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</row>
    <row r="4" spans="1:17" x14ac:dyDescent="0.25">
      <c r="A4" s="137" t="s">
        <v>11</v>
      </c>
      <c r="B4" s="455" t="str">
        <f>IF(OR(C15="",C16=""),"",(D24+J30)*C17)</f>
        <v/>
      </c>
      <c r="C4" s="58" t="str">
        <f>IF(OR(C15="",C16=""),"",(AX24+BA30)*C17)</f>
        <v/>
      </c>
      <c r="D4" s="59" t="str">
        <f>IF(OR(C15="",C16=""),"",(AY24+BB30)*C17)</f>
        <v/>
      </c>
      <c r="E4" s="197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</row>
    <row r="5" spans="1:17" ht="15.75" thickBot="1" x14ac:dyDescent="0.3">
      <c r="A5" s="141" t="s">
        <v>12</v>
      </c>
      <c r="B5" s="456" t="str">
        <f>IF(OR(D15="",D16=""),"",(D25+O30)*D17)</f>
        <v/>
      </c>
      <c r="C5" s="60" t="str">
        <f>IF(OR(D15="",D16=""),"",(AX25+BD30)*D17)</f>
        <v/>
      </c>
      <c r="D5" s="61" t="str">
        <f>IF(OR(D15="",D16=""),"",(AY25+BE30)*D17)</f>
        <v/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</row>
    <row r="6" spans="1:17" x14ac:dyDescent="0.25">
      <c r="A6" s="110"/>
      <c r="B6" s="198"/>
      <c r="C6" s="197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</row>
    <row r="7" spans="1:17" ht="12.75" customHeight="1" thickBot="1" x14ac:dyDescent="0.3">
      <c r="A7" s="692" t="s">
        <v>242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</row>
    <row r="8" spans="1:17" ht="46.5" customHeight="1" x14ac:dyDescent="0.25">
      <c r="A8" s="205" t="s">
        <v>57</v>
      </c>
      <c r="B8" s="46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</row>
    <row r="9" spans="1:17" ht="30" customHeight="1" thickBot="1" x14ac:dyDescent="0.3">
      <c r="A9" s="207" t="s">
        <v>58</v>
      </c>
      <c r="B9" s="464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</row>
    <row r="10" spans="1:17" x14ac:dyDescent="0.25">
      <c r="A10" s="116"/>
      <c r="B10" s="99"/>
      <c r="C10" s="173"/>
      <c r="D10" s="110"/>
      <c r="E10" s="196"/>
      <c r="F10" s="196"/>
      <c r="G10" s="196"/>
      <c r="H10" s="173"/>
      <c r="I10" s="173"/>
      <c r="J10" s="173"/>
      <c r="K10" s="173"/>
      <c r="L10" s="173"/>
      <c r="M10" s="173"/>
      <c r="N10" s="173"/>
      <c r="O10" s="173"/>
      <c r="P10" s="173"/>
      <c r="Q10" s="173"/>
    </row>
    <row r="11" spans="1:17" ht="15.75" customHeight="1" thickBot="1" x14ac:dyDescent="0.3">
      <c r="A11" s="690" t="s">
        <v>243</v>
      </c>
      <c r="B11" s="691"/>
      <c r="C11" s="691"/>
      <c r="D11" s="691"/>
      <c r="E11" s="691"/>
      <c r="F11" s="691"/>
      <c r="G11" s="691"/>
      <c r="H11" s="691"/>
      <c r="I11" s="691"/>
      <c r="J11" s="691"/>
      <c r="K11" s="691"/>
      <c r="L11" s="691"/>
      <c r="M11" s="691"/>
      <c r="N11" s="691"/>
      <c r="O11" s="691"/>
      <c r="P11" s="691"/>
      <c r="Q11" s="691"/>
    </row>
    <row r="12" spans="1:17" ht="63.75" customHeight="1" thickBot="1" x14ac:dyDescent="0.3">
      <c r="A12" s="715" t="s">
        <v>261</v>
      </c>
      <c r="B12" s="716"/>
      <c r="C12" s="716"/>
      <c r="D12" s="717"/>
      <c r="E12" s="196"/>
      <c r="F12" s="196"/>
      <c r="G12" s="196"/>
      <c r="H12" s="173"/>
      <c r="I12" s="173"/>
      <c r="J12" s="173"/>
      <c r="K12" s="173"/>
      <c r="L12" s="173"/>
      <c r="M12" s="173"/>
      <c r="N12" s="173"/>
      <c r="O12" s="173"/>
      <c r="P12" s="173"/>
      <c r="Q12" s="173"/>
    </row>
    <row r="13" spans="1:17" ht="29.25" customHeight="1" thickBot="1" x14ac:dyDescent="0.3">
      <c r="A13" s="696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13" s="697" t="b">
        <f>IF(PÁLYÁZÓ!E20&lt;&gt;"","A pályázó vállalkozás három üzleti évre adta meg az adatokat, ezért a kapcsolódó vállalkozás esetén is három évre kérünk adatot, ha a vállalkozás működött ebben az időtartamban.",IF(PÁLYÁZÓ!E19&lt;&gt;"","A pályázó vállalkozás két üzleti évre adta meg az adatokat, ezért a kapcsolódó vállalkozás esetén is két évre kérünk adatot, ha a vállalkozás működött ebben az időtartamban.",IF(PÁLYÁZÓ!E18&lt;&gt;"","A pályázó vállalkozás egy üzleti évre adta meg az adatokat, ezért a kapcsolódó vállalkozás esetén is egy évre kérünk adatot, ha a vállalkozás működött ebben az időtartamban.")))</f>
        <v>0</v>
      </c>
      <c r="C13" s="697" t="b">
        <f>IF(PÁLYÁZÓ!F20&lt;&gt;"","A pályázó vállalkozás három üzleti évre adta meg az adatokat, ezért a kapcsolódó vállalkozás esetén is három évre kérünk adatot, ha a vállalkozás működött ebben az időtartamban.",IF(PÁLYÁZÓ!F19&lt;&gt;"","A pályázó vállalkozás két üzleti évre adta meg az adatokat, ezért a kapcsolódó vállalkozás esetén is két évre kérünk adatot, ha a vállalkozás működött ebben az időtartamban.",IF(PÁLYÁZÓ!F18&lt;&gt;"","A pályázó vállalkozás egy üzleti évre adta meg az adatokat, ezért a kapcsolódó vállalkozás esetén is egy évre kérünk adatot, ha a vállalkozás működött ebben az időtartamban.")))</f>
        <v>0</v>
      </c>
      <c r="D13" s="698" t="b">
        <f>IF(PÁLYÁZÓ!G20&lt;&gt;"","A pályázó vállalkozás három üzleti évre adta meg az adatokat, ezért a kapcsolódó vállalkozás esetén is három évre kérünk adatot, ha a vállalkozás működött ebben az időtartamban.",IF(PÁLYÁZÓ!G19&lt;&gt;"","A pályázó vállalkozás két üzleti évre adta meg az adatokat, ezért a kapcsolódó vállalkozás esetén is két évre kérünk adatot, ha a vállalkozás működött ebben az időtartamban.",IF(PÁLYÁZÓ!G18&lt;&gt;"","A pályázó vállalkozás egy üzleti évre adta meg az adatokat, ezért a kapcsolódó vállalkozás esetén is egy évre kérünk adatot, ha a vállalkozás működött ebben az időtartamban.")))</f>
        <v>0</v>
      </c>
      <c r="E13" s="196"/>
      <c r="F13" s="196"/>
      <c r="G13" s="196"/>
      <c r="H13" s="173"/>
      <c r="I13" s="173"/>
      <c r="J13" s="173"/>
      <c r="K13" s="173"/>
      <c r="L13" s="173"/>
      <c r="M13" s="173"/>
      <c r="N13" s="173"/>
      <c r="O13" s="173"/>
      <c r="P13" s="173"/>
      <c r="Q13" s="173"/>
    </row>
    <row r="14" spans="1:17" x14ac:dyDescent="0.25">
      <c r="A14" s="215"/>
      <c r="B14" s="216" t="s">
        <v>10</v>
      </c>
      <c r="C14" s="216" t="s">
        <v>11</v>
      </c>
      <c r="D14" s="217" t="s">
        <v>12</v>
      </c>
      <c r="E14" s="196"/>
      <c r="F14" s="196"/>
      <c r="G14" s="196"/>
      <c r="H14" s="173"/>
      <c r="I14" s="173"/>
      <c r="J14" s="173"/>
      <c r="K14" s="173"/>
      <c r="L14" s="173"/>
      <c r="M14" s="173"/>
      <c r="N14" s="173"/>
      <c r="O14" s="173"/>
      <c r="P14" s="173"/>
      <c r="Q14" s="173"/>
    </row>
    <row r="15" spans="1:17" x14ac:dyDescent="0.25">
      <c r="A15" s="83" t="s">
        <v>59</v>
      </c>
      <c r="B15" s="4"/>
      <c r="C15" s="4"/>
      <c r="D15" s="13"/>
      <c r="E15" s="196"/>
      <c r="F15" s="196"/>
      <c r="G15" s="196"/>
      <c r="H15" s="173"/>
      <c r="I15" s="173"/>
      <c r="J15" s="173"/>
      <c r="K15" s="173"/>
      <c r="L15" s="173"/>
      <c r="M15" s="173"/>
      <c r="N15" s="173"/>
      <c r="O15" s="173"/>
      <c r="P15" s="173"/>
      <c r="Q15" s="173"/>
    </row>
    <row r="16" spans="1:17" x14ac:dyDescent="0.25">
      <c r="A16" s="83" t="s">
        <v>13</v>
      </c>
      <c r="B16" s="4"/>
      <c r="C16" s="4"/>
      <c r="D16" s="13"/>
      <c r="E16" s="196"/>
      <c r="F16" s="196"/>
      <c r="G16" s="196"/>
      <c r="H16" s="173"/>
      <c r="I16" s="173"/>
      <c r="J16" s="173"/>
      <c r="K16" s="173"/>
      <c r="L16" s="173"/>
      <c r="M16" s="173"/>
      <c r="N16" s="173"/>
      <c r="O16" s="173"/>
      <c r="P16" s="173"/>
      <c r="Q16" s="173"/>
    </row>
    <row r="17" spans="1:57" ht="26.25" thickBot="1" x14ac:dyDescent="0.3">
      <c r="A17" s="84" t="s">
        <v>14</v>
      </c>
      <c r="B17" s="208" t="str">
        <f>IF(OR(B15="",B16=""),"Kérjük mind a tőkeérdekeltéség, mind a szavazati arány megadását!",MAX(B15,B16))</f>
        <v>Kérjük mind a tőkeérdekeltéség, mind a szavazati arány megadását!</v>
      </c>
      <c r="C17" s="208" t="str">
        <f>IF(OR(C15="",C16=""),"Kérjük mind a tőkeérdekeltéség, mind a szavazati arány megadását!",MAX(C15,C16))</f>
        <v>Kérjük mind a tőkeérdekeltéség, mind a szavazati arány megadását!</v>
      </c>
      <c r="D17" s="218" t="str">
        <f>IF(OR(D15="",D16=""),"Kérjük mind a tőkeérdekeltéség, mind a szavazati arány megadását!",MAX(D15,D16))</f>
        <v>Kérjük mind a tőkeérdekeltéség, mind a szavazati arány megadását!</v>
      </c>
      <c r="E17" s="196"/>
      <c r="F17" s="196"/>
      <c r="G17" s="196"/>
      <c r="H17" s="173"/>
      <c r="I17" s="173"/>
      <c r="J17" s="173"/>
      <c r="K17" s="173"/>
      <c r="L17" s="173"/>
      <c r="M17" s="173"/>
      <c r="N17" s="173"/>
      <c r="O17" s="173"/>
      <c r="P17" s="173"/>
      <c r="Q17" s="173"/>
    </row>
    <row r="18" spans="1:57" ht="15.75" thickBot="1" x14ac:dyDescent="0.3">
      <c r="A18" s="116"/>
      <c r="B18" s="99"/>
      <c r="C18" s="173"/>
      <c r="D18" s="110"/>
      <c r="E18" s="196"/>
      <c r="F18" s="196"/>
      <c r="G18" s="196"/>
      <c r="H18" s="173"/>
      <c r="I18" s="173"/>
      <c r="J18" s="173"/>
      <c r="K18" s="173"/>
      <c r="L18" s="173"/>
      <c r="M18" s="173"/>
      <c r="N18" s="173"/>
      <c r="O18" s="173"/>
      <c r="P18" s="173"/>
      <c r="Q18" s="173"/>
    </row>
    <row r="19" spans="1:57" ht="354.95" customHeight="1" thickBot="1" x14ac:dyDescent="0.3">
      <c r="A19" s="702" t="s">
        <v>258</v>
      </c>
      <c r="B19" s="703"/>
      <c r="C19" s="703"/>
      <c r="D19" s="703"/>
      <c r="E19" s="703"/>
      <c r="F19" s="704"/>
      <c r="G19" s="196"/>
      <c r="H19" s="173"/>
      <c r="I19" s="173"/>
      <c r="J19" s="173"/>
      <c r="K19" s="173"/>
      <c r="L19" s="173"/>
      <c r="M19" s="173"/>
      <c r="N19" s="173"/>
      <c r="O19" s="173"/>
      <c r="P19" s="173"/>
      <c r="Q19" s="173"/>
    </row>
    <row r="20" spans="1:57" ht="19.5" customHeight="1" thickBot="1" x14ac:dyDescent="0.3">
      <c r="A20" s="617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20" s="618"/>
      <c r="C20" s="618"/>
      <c r="D20" s="618"/>
      <c r="E20" s="618"/>
      <c r="F20" s="619"/>
      <c r="G20" s="196"/>
      <c r="H20" s="173"/>
      <c r="I20" s="173"/>
      <c r="J20" s="173"/>
      <c r="K20" s="173"/>
      <c r="L20" s="173"/>
      <c r="M20" s="173"/>
      <c r="N20" s="173"/>
      <c r="O20" s="173"/>
      <c r="P20" s="173"/>
      <c r="Q20" s="173"/>
    </row>
    <row r="21" spans="1:57" ht="15.75" thickBot="1" x14ac:dyDescent="0.3">
      <c r="A21" s="116"/>
      <c r="B21" s="99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57" ht="37.5" customHeight="1" x14ac:dyDescent="0.25">
      <c r="A22" s="212"/>
      <c r="B22" s="200" t="s">
        <v>2</v>
      </c>
      <c r="C22" s="200" t="s">
        <v>3</v>
      </c>
      <c r="D22" s="201" t="s">
        <v>4</v>
      </c>
      <c r="E22" s="200" t="s">
        <v>5</v>
      </c>
      <c r="F22" s="202" t="s">
        <v>6</v>
      </c>
      <c r="G22" s="173"/>
      <c r="H22" s="173"/>
      <c r="I22" s="173"/>
      <c r="J22" s="173"/>
      <c r="K22" s="98"/>
      <c r="L22" s="173"/>
      <c r="M22" s="173"/>
      <c r="N22" s="173"/>
      <c r="O22" s="173"/>
      <c r="P22" s="173"/>
      <c r="Q22" s="173"/>
      <c r="AW22" s="33" t="s">
        <v>7</v>
      </c>
      <c r="AX22" s="33" t="s">
        <v>8</v>
      </c>
      <c r="AY22" s="33" t="s">
        <v>9</v>
      </c>
    </row>
    <row r="23" spans="1:57" x14ac:dyDescent="0.25">
      <c r="A23" s="83" t="s">
        <v>10</v>
      </c>
      <c r="B23" s="1"/>
      <c r="C23" s="1"/>
      <c r="D23" s="5"/>
      <c r="E23" s="3"/>
      <c r="F23" s="9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AW23" s="34" t="e">
        <f>VLOOKUP(C23,'MNB árfolyam'!A:B,2,0)</f>
        <v>#N/A</v>
      </c>
      <c r="AX23" s="35">
        <f>IFERROR(ROUND(E23/AW23,0),0)</f>
        <v>0</v>
      </c>
      <c r="AY23" s="35">
        <f>IFERROR(ROUND(F23/AW23,0),0)</f>
        <v>0</v>
      </c>
    </row>
    <row r="24" spans="1:57" x14ac:dyDescent="0.25">
      <c r="A24" s="83" t="s">
        <v>11</v>
      </c>
      <c r="B24" s="1"/>
      <c r="C24" s="1"/>
      <c r="D24" s="2"/>
      <c r="E24" s="3"/>
      <c r="F24" s="9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AW24" s="34" t="e">
        <f>VLOOKUP(C24,'MNB árfolyam'!A:B,2,0)</f>
        <v>#N/A</v>
      </c>
      <c r="AX24" s="35">
        <f>IFERROR(ROUND(E24/AW24,0),0)</f>
        <v>0</v>
      </c>
      <c r="AY24" s="35">
        <f>IFERROR(ROUND(F24/AW24,0),0)</f>
        <v>0</v>
      </c>
    </row>
    <row r="25" spans="1:57" ht="15.75" thickBot="1" x14ac:dyDescent="0.3">
      <c r="A25" s="84" t="s">
        <v>12</v>
      </c>
      <c r="B25" s="7"/>
      <c r="C25" s="7"/>
      <c r="D25" s="10"/>
      <c r="E25" s="11"/>
      <c r="F25" s="12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AW25" s="34" t="e">
        <f>VLOOKUP(C25,'MNB árfolyam'!A:B,2,0)</f>
        <v>#N/A</v>
      </c>
      <c r="AX25" s="35">
        <f>IFERROR(ROUND(E25/AW25,0),0)</f>
        <v>0</v>
      </c>
      <c r="AY25" s="35">
        <f>IFERROR(ROUND(F25/AW25,0),0)</f>
        <v>0</v>
      </c>
    </row>
    <row r="26" spans="1:57" x14ac:dyDescent="0.25">
      <c r="A26" s="116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</row>
    <row r="27" spans="1:57" s="37" customFormat="1" ht="15.75" thickBot="1" x14ac:dyDescent="0.3">
      <c r="A27" s="714" t="str">
        <f>CONCATENATE(B8," ","KAPCSOLÓDÓ VÁLLALKOZÁSAI:")</f>
        <v xml:space="preserve"> KAPCSOLÓDÓ VÁLLALKOZÁSAI:</v>
      </c>
      <c r="B27" s="714"/>
      <c r="C27" s="714"/>
      <c r="D27" s="714"/>
      <c r="E27" s="714"/>
      <c r="F27" s="714"/>
      <c r="G27" s="714"/>
      <c r="H27" s="714"/>
      <c r="I27" s="714"/>
      <c r="J27" s="714"/>
      <c r="K27" s="714"/>
      <c r="L27" s="714"/>
      <c r="M27" s="714"/>
      <c r="N27" s="714"/>
      <c r="O27" s="714"/>
      <c r="P27" s="714"/>
      <c r="Q27" s="714"/>
      <c r="R27" s="36"/>
      <c r="S27" s="39"/>
      <c r="T27" s="39"/>
      <c r="U27" s="36"/>
      <c r="V27" s="39"/>
      <c r="W27" s="39"/>
      <c r="X27" s="39"/>
      <c r="Y27" s="36"/>
      <c r="Z27" s="36"/>
    </row>
    <row r="28" spans="1:57" s="37" customFormat="1" ht="375" customHeight="1" thickBot="1" x14ac:dyDescent="0.3">
      <c r="A28" s="699" t="s">
        <v>259</v>
      </c>
      <c r="B28" s="700"/>
      <c r="C28" s="700"/>
      <c r="D28" s="700"/>
      <c r="E28" s="700"/>
      <c r="F28" s="701"/>
      <c r="G28" s="177"/>
      <c r="H28" s="177"/>
      <c r="I28" s="175"/>
      <c r="J28" s="175"/>
      <c r="K28" s="176"/>
      <c r="L28" s="176"/>
      <c r="M28" s="175"/>
      <c r="N28" s="176"/>
      <c r="O28" s="176"/>
      <c r="P28" s="176"/>
      <c r="Q28" s="175"/>
      <c r="R28" s="36"/>
      <c r="S28" s="39"/>
      <c r="T28" s="39"/>
      <c r="U28" s="36"/>
      <c r="V28" s="39"/>
      <c r="W28" s="39"/>
      <c r="X28" s="39"/>
      <c r="Y28" s="36"/>
      <c r="Z28" s="36"/>
    </row>
    <row r="29" spans="1:57" s="37" customFormat="1" ht="18.75" customHeight="1" thickBot="1" x14ac:dyDescent="0.3">
      <c r="A29" s="681" t="str">
        <f>IF(PÁLYÁZÓ!D16&lt;&gt;"","A pályázó vállalkozás három üzleti évre adta meg az adatokat, ezért a partner vállalkozás kapcsolódó vállalkozása esetén is három évre kérünk adatot, ha a vállalkozás működött ebben az időtartamban.",IF(PÁLYÁZÓ!D15&lt;&gt;"","A pályázó vállalkozás két üzleti évre adta meg az adatokat, ezért a partner vállalkozás kapcsolódó vállalkozása esetén is két évre kérünk adatot, ha a vállalkozás működött ebben az időtartamban.",IF(PÁLYÁZÓ!D14&lt;&gt;"","A pályázó vállalkozás egy üzleti évre adta meg az adatokat, ezért a partner vállalkozás kapcsolódó vállalkozása H32esetén is egy évre kérünk adatot, ha a vállalkozás működött ebben az időtartamban.","")))</f>
        <v/>
      </c>
      <c r="B29" s="682"/>
      <c r="C29" s="682"/>
      <c r="D29" s="682"/>
      <c r="E29" s="682"/>
      <c r="F29" s="683"/>
      <c r="G29" s="177"/>
      <c r="H29" s="177"/>
      <c r="I29" s="175"/>
      <c r="J29" s="175"/>
      <c r="K29" s="176"/>
      <c r="L29" s="176"/>
      <c r="M29" s="175"/>
      <c r="N29" s="176"/>
      <c r="O29" s="176"/>
      <c r="P29" s="176"/>
      <c r="Q29" s="175"/>
      <c r="R29" s="36"/>
      <c r="S29" s="39"/>
      <c r="T29" s="39"/>
      <c r="U29" s="36"/>
      <c r="V29" s="39"/>
      <c r="W29" s="39"/>
      <c r="X29" s="39"/>
      <c r="Y29" s="36"/>
      <c r="Z29" s="36"/>
    </row>
    <row r="30" spans="1:57" s="37" customFormat="1" ht="21.75" customHeight="1" thickBot="1" x14ac:dyDescent="0.3">
      <c r="A30" s="194"/>
      <c r="B30" s="194"/>
      <c r="C30" s="194"/>
      <c r="D30" s="194"/>
      <c r="E30" s="195">
        <f>SUM(E32:E56)</f>
        <v>0</v>
      </c>
      <c r="F30" s="194"/>
      <c r="G30" s="194"/>
      <c r="H30" s="194"/>
      <c r="I30" s="175"/>
      <c r="J30" s="195">
        <f>SUM(J32:J56)</f>
        <v>0</v>
      </c>
      <c r="K30" s="176"/>
      <c r="L30" s="176"/>
      <c r="M30" s="175"/>
      <c r="N30" s="176"/>
      <c r="O30" s="195">
        <f>SUM(O32:O56)</f>
        <v>0</v>
      </c>
      <c r="P30" s="176"/>
      <c r="Q30" s="175"/>
      <c r="R30" s="36"/>
      <c r="S30" s="39"/>
      <c r="T30" s="39"/>
      <c r="U30" s="36"/>
      <c r="V30" s="39"/>
      <c r="W30" s="39"/>
      <c r="X30" s="39"/>
      <c r="Y30" s="36"/>
      <c r="Z30" s="36"/>
      <c r="AX30" s="62">
        <f>SUM(AX32:AX56)</f>
        <v>0</v>
      </c>
      <c r="AY30" s="62">
        <f t="shared" ref="AY30:BE30" si="0">SUM(AY32:AY56)</f>
        <v>0</v>
      </c>
      <c r="AZ30" s="63"/>
      <c r="BA30" s="62">
        <f t="shared" si="0"/>
        <v>0</v>
      </c>
      <c r="BB30" s="62">
        <f t="shared" si="0"/>
        <v>0</v>
      </c>
      <c r="BC30" s="63"/>
      <c r="BD30" s="62">
        <f t="shared" si="0"/>
        <v>0</v>
      </c>
      <c r="BE30" s="62">
        <f t="shared" si="0"/>
        <v>0</v>
      </c>
    </row>
    <row r="31" spans="1:57" s="37" customFormat="1" ht="67.5" customHeight="1" x14ac:dyDescent="0.25">
      <c r="A31" s="205" t="s">
        <v>19</v>
      </c>
      <c r="B31" s="203" t="s">
        <v>20</v>
      </c>
      <c r="C31" s="201" t="s">
        <v>115</v>
      </c>
      <c r="D31" s="201" t="s">
        <v>114</v>
      </c>
      <c r="E31" s="201" t="s">
        <v>116</v>
      </c>
      <c r="F31" s="201" t="s">
        <v>128</v>
      </c>
      <c r="G31" s="201" t="s">
        <v>117</v>
      </c>
      <c r="H31" s="201" t="s">
        <v>118</v>
      </c>
      <c r="I31" s="201" t="s">
        <v>119</v>
      </c>
      <c r="J31" s="201" t="s">
        <v>120</v>
      </c>
      <c r="K31" s="201" t="s">
        <v>126</v>
      </c>
      <c r="L31" s="201" t="s">
        <v>121</v>
      </c>
      <c r="M31" s="201" t="s">
        <v>122</v>
      </c>
      <c r="N31" s="201" t="s">
        <v>123</v>
      </c>
      <c r="O31" s="201" t="s">
        <v>124</v>
      </c>
      <c r="P31" s="201" t="s">
        <v>125</v>
      </c>
      <c r="Q31" s="204" t="s">
        <v>127</v>
      </c>
      <c r="AW31" s="42" t="s">
        <v>34</v>
      </c>
      <c r="AX31" s="43" t="s">
        <v>22</v>
      </c>
      <c r="AY31" s="43" t="s">
        <v>23</v>
      </c>
      <c r="AZ31" s="42" t="s">
        <v>37</v>
      </c>
      <c r="BA31" s="43" t="s">
        <v>47</v>
      </c>
      <c r="BB31" s="43" t="s">
        <v>39</v>
      </c>
      <c r="BC31" s="42" t="s">
        <v>40</v>
      </c>
      <c r="BD31" s="43" t="s">
        <v>41</v>
      </c>
      <c r="BE31" s="43" t="s">
        <v>42</v>
      </c>
    </row>
    <row r="32" spans="1:57" s="37" customFormat="1" x14ac:dyDescent="0.25">
      <c r="A32" s="440"/>
      <c r="B32" s="481"/>
      <c r="C32" s="1"/>
      <c r="D32" s="1"/>
      <c r="E32" s="481"/>
      <c r="F32" s="441"/>
      <c r="G32" s="441"/>
      <c r="H32" s="1"/>
      <c r="I32" s="1"/>
      <c r="J32" s="481"/>
      <c r="K32" s="441"/>
      <c r="L32" s="441"/>
      <c r="M32" s="1"/>
      <c r="N32" s="1"/>
      <c r="O32" s="481"/>
      <c r="P32" s="441"/>
      <c r="Q32" s="441"/>
      <c r="AW32" s="44" t="e">
        <f>VLOOKUP(D32,'MNB árfolyam'!A:B,2,0)</f>
        <v>#N/A</v>
      </c>
      <c r="AX32" s="45" t="str">
        <f t="shared" ref="AX32:AX56" si="1">IF(ISBLANK(F32),"",ROUND(F32/AW32,0))</f>
        <v/>
      </c>
      <c r="AY32" s="45" t="str">
        <f t="shared" ref="AY32:AY56" si="2">IF(ISBLANK(G32),"",ROUND(G32/AW32,0))</f>
        <v/>
      </c>
      <c r="AZ32" s="44" t="e">
        <f>VLOOKUP(I32,'MNB árfolyam'!A:B,2,0)</f>
        <v>#N/A</v>
      </c>
      <c r="BA32" s="44" t="str">
        <f t="shared" ref="BA32:BA56" si="3">IF(ISBLANK(K32),"",ROUND(K32/AZ32,0))</f>
        <v/>
      </c>
      <c r="BB32" s="44" t="str">
        <f t="shared" ref="BB32:BB56" si="4">IF(ISBLANK(L32),"",ROUND(L32/AZ32,0))</f>
        <v/>
      </c>
      <c r="BC32" s="44" t="e">
        <f>VLOOKUP(N32,'MNB árfolyam'!A:B,2,0)</f>
        <v>#N/A</v>
      </c>
      <c r="BD32" s="44" t="str">
        <f t="shared" ref="BD32:BD56" si="5">IF(ISBLANK(P32),"",ROUND(P32/BC32,0))</f>
        <v/>
      </c>
      <c r="BE32" s="44" t="str">
        <f t="shared" ref="BE32:BE56" si="6">IF(ISBLANK(Q32),"",ROUND(Q32/BC32,0))</f>
        <v/>
      </c>
    </row>
    <row r="33" spans="1:57" s="37" customFormat="1" x14ac:dyDescent="0.25">
      <c r="A33" s="440"/>
      <c r="B33" s="481"/>
      <c r="C33" s="1"/>
      <c r="D33" s="1"/>
      <c r="E33" s="481"/>
      <c r="F33" s="441"/>
      <c r="G33" s="441"/>
      <c r="H33" s="1"/>
      <c r="I33" s="1"/>
      <c r="J33" s="481"/>
      <c r="K33" s="441"/>
      <c r="L33" s="441"/>
      <c r="M33" s="1"/>
      <c r="N33" s="1"/>
      <c r="O33" s="481"/>
      <c r="P33" s="441"/>
      <c r="Q33" s="441"/>
      <c r="AW33" s="44" t="e">
        <f>VLOOKUP(D33,'MNB árfolyam'!A:B,2,0)</f>
        <v>#N/A</v>
      </c>
      <c r="AX33" s="45" t="str">
        <f t="shared" si="1"/>
        <v/>
      </c>
      <c r="AY33" s="45" t="str">
        <f t="shared" si="2"/>
        <v/>
      </c>
      <c r="AZ33" s="44" t="e">
        <f>VLOOKUP(I33,'MNB árfolyam'!A:B,2,0)</f>
        <v>#N/A</v>
      </c>
      <c r="BA33" s="44" t="str">
        <f t="shared" si="3"/>
        <v/>
      </c>
      <c r="BB33" s="44" t="str">
        <f t="shared" si="4"/>
        <v/>
      </c>
      <c r="BC33" s="44" t="e">
        <f>VLOOKUP(N33,'MNB árfolyam'!A:B,2,0)</f>
        <v>#N/A</v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40"/>
      <c r="B34" s="481"/>
      <c r="C34" s="1"/>
      <c r="D34" s="1"/>
      <c r="E34" s="481"/>
      <c r="F34" s="441"/>
      <c r="G34" s="441"/>
      <c r="H34" s="1"/>
      <c r="I34" s="1"/>
      <c r="J34" s="481"/>
      <c r="K34" s="441"/>
      <c r="L34" s="441"/>
      <c r="M34" s="1"/>
      <c r="N34" s="1"/>
      <c r="O34" s="481"/>
      <c r="P34" s="441"/>
      <c r="Q34" s="441"/>
      <c r="AW34" s="44" t="e">
        <f>VLOOKUP(D34,'MNB árfolyam'!A:B,2,0)</f>
        <v>#N/A</v>
      </c>
      <c r="AX34" s="45" t="str">
        <f t="shared" si="1"/>
        <v/>
      </c>
      <c r="AY34" s="45" t="str">
        <f t="shared" si="2"/>
        <v/>
      </c>
      <c r="AZ34" s="44" t="e">
        <f>VLOOKUP(I34,'MNB árfolyam'!A:B,2,0)</f>
        <v>#N/A</v>
      </c>
      <c r="BA34" s="44" t="str">
        <f t="shared" si="3"/>
        <v/>
      </c>
      <c r="BB34" s="44" t="str">
        <f t="shared" si="4"/>
        <v/>
      </c>
      <c r="BC34" s="44" t="e">
        <f>VLOOKUP(N34,'MNB árfolyam'!A:B,2,0)</f>
        <v>#N/A</v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40"/>
      <c r="B35" s="481"/>
      <c r="C35" s="1"/>
      <c r="D35" s="1"/>
      <c r="E35" s="481"/>
      <c r="F35" s="441"/>
      <c r="G35" s="441"/>
      <c r="H35" s="1"/>
      <c r="I35" s="1"/>
      <c r="J35" s="481"/>
      <c r="K35" s="441"/>
      <c r="L35" s="441"/>
      <c r="M35" s="1"/>
      <c r="N35" s="1"/>
      <c r="O35" s="481"/>
      <c r="P35" s="441"/>
      <c r="Q35" s="441"/>
      <c r="AW35" s="44" t="e">
        <f>VLOOKUP(D35,'MNB árfolyam'!A:B,2,0)</f>
        <v>#N/A</v>
      </c>
      <c r="AX35" s="45" t="str">
        <f t="shared" si="1"/>
        <v/>
      </c>
      <c r="AY35" s="45" t="str">
        <f t="shared" si="2"/>
        <v/>
      </c>
      <c r="AZ35" s="44" t="e">
        <f>VLOOKUP(I35,'MNB árfolyam'!A:B,2,0)</f>
        <v>#N/A</v>
      </c>
      <c r="BA35" s="44" t="str">
        <f t="shared" si="3"/>
        <v/>
      </c>
      <c r="BB35" s="44" t="str">
        <f t="shared" si="4"/>
        <v/>
      </c>
      <c r="BC35" s="44" t="e">
        <f>VLOOKUP(N35,'MNB árfolyam'!A:B,2,0)</f>
        <v>#N/A</v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40"/>
      <c r="B36" s="481"/>
      <c r="C36" s="1"/>
      <c r="D36" s="1"/>
      <c r="E36" s="481"/>
      <c r="F36" s="441"/>
      <c r="G36" s="441"/>
      <c r="H36" s="1"/>
      <c r="I36" s="1"/>
      <c r="J36" s="481"/>
      <c r="K36" s="441"/>
      <c r="L36" s="441"/>
      <c r="M36" s="1"/>
      <c r="N36" s="1"/>
      <c r="O36" s="481"/>
      <c r="P36" s="441"/>
      <c r="Q36" s="441"/>
      <c r="AW36" s="44" t="e">
        <f>VLOOKUP(D36,'MNB árfolyam'!A:B,2,0)</f>
        <v>#N/A</v>
      </c>
      <c r="AX36" s="45" t="str">
        <f t="shared" si="1"/>
        <v/>
      </c>
      <c r="AY36" s="45" t="str">
        <f t="shared" si="2"/>
        <v/>
      </c>
      <c r="AZ36" s="44" t="e">
        <f>VLOOKUP(I36,'MNB árfolyam'!A:B,2,0)</f>
        <v>#N/A</v>
      </c>
      <c r="BA36" s="44" t="str">
        <f t="shared" si="3"/>
        <v/>
      </c>
      <c r="BB36" s="44" t="str">
        <f t="shared" si="4"/>
        <v/>
      </c>
      <c r="BC36" s="44" t="e">
        <f>VLOOKUP(N36,'MNB árfolyam'!A:B,2,0)</f>
        <v>#N/A</v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40"/>
      <c r="B37" s="481"/>
      <c r="C37" s="1"/>
      <c r="D37" s="1"/>
      <c r="E37" s="481"/>
      <c r="F37" s="441"/>
      <c r="G37" s="441"/>
      <c r="H37" s="1"/>
      <c r="I37" s="1"/>
      <c r="J37" s="481"/>
      <c r="K37" s="441"/>
      <c r="L37" s="441"/>
      <c r="M37" s="1"/>
      <c r="N37" s="1"/>
      <c r="O37" s="481"/>
      <c r="P37" s="441"/>
      <c r="Q37" s="441"/>
      <c r="AW37" s="44" t="e">
        <f>VLOOKUP(D37,'MNB árfolyam'!A:B,2,0)</f>
        <v>#N/A</v>
      </c>
      <c r="AX37" s="45" t="str">
        <f t="shared" si="1"/>
        <v/>
      </c>
      <c r="AY37" s="45" t="str">
        <f t="shared" si="2"/>
        <v/>
      </c>
      <c r="AZ37" s="44" t="e">
        <f>VLOOKUP(I37,'MNB árfolyam'!A:B,2,0)</f>
        <v>#N/A</v>
      </c>
      <c r="BA37" s="44" t="str">
        <f t="shared" si="3"/>
        <v/>
      </c>
      <c r="BB37" s="44" t="str">
        <f t="shared" si="4"/>
        <v/>
      </c>
      <c r="BC37" s="44" t="e">
        <f>VLOOKUP(N37,'MNB árfolyam'!A:B,2,0)</f>
        <v>#N/A</v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40"/>
      <c r="B38" s="481"/>
      <c r="C38" s="1"/>
      <c r="D38" s="1"/>
      <c r="E38" s="481"/>
      <c r="F38" s="441"/>
      <c r="G38" s="441"/>
      <c r="H38" s="1"/>
      <c r="I38" s="1"/>
      <c r="J38" s="481"/>
      <c r="K38" s="441"/>
      <c r="L38" s="441"/>
      <c r="M38" s="1"/>
      <c r="N38" s="1"/>
      <c r="O38" s="481"/>
      <c r="P38" s="441"/>
      <c r="Q38" s="441"/>
      <c r="AW38" s="44" t="e">
        <f>VLOOKUP(D38,'MNB árfolyam'!A:B,2,0)</f>
        <v>#N/A</v>
      </c>
      <c r="AX38" s="45" t="str">
        <f t="shared" si="1"/>
        <v/>
      </c>
      <c r="AY38" s="45" t="str">
        <f t="shared" si="2"/>
        <v/>
      </c>
      <c r="AZ38" s="44" t="e">
        <f>VLOOKUP(I38,'MNB árfolyam'!A:B,2,0)</f>
        <v>#N/A</v>
      </c>
      <c r="BA38" s="44" t="str">
        <f t="shared" si="3"/>
        <v/>
      </c>
      <c r="BB38" s="44" t="str">
        <f t="shared" si="4"/>
        <v/>
      </c>
      <c r="BC38" s="44" t="e">
        <f>VLOOKUP(N38,'MNB árfolyam'!A:B,2,0)</f>
        <v>#N/A</v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40"/>
      <c r="B39" s="481"/>
      <c r="C39" s="1"/>
      <c r="D39" s="1"/>
      <c r="E39" s="481"/>
      <c r="F39" s="441"/>
      <c r="G39" s="441"/>
      <c r="H39" s="1"/>
      <c r="I39" s="1"/>
      <c r="J39" s="481"/>
      <c r="K39" s="441"/>
      <c r="L39" s="441"/>
      <c r="M39" s="1"/>
      <c r="N39" s="1"/>
      <c r="O39" s="481"/>
      <c r="P39" s="441"/>
      <c r="Q39" s="441"/>
      <c r="AW39" s="44" t="e">
        <f>VLOOKUP(D39,'MNB árfolyam'!A:B,2,0)</f>
        <v>#N/A</v>
      </c>
      <c r="AX39" s="45" t="str">
        <f t="shared" si="1"/>
        <v/>
      </c>
      <c r="AY39" s="45" t="str">
        <f t="shared" si="2"/>
        <v/>
      </c>
      <c r="AZ39" s="44" t="e">
        <f>VLOOKUP(I39,'MNB árfolyam'!A:B,2,0)</f>
        <v>#N/A</v>
      </c>
      <c r="BA39" s="44" t="str">
        <f t="shared" si="3"/>
        <v/>
      </c>
      <c r="BB39" s="44" t="str">
        <f t="shared" si="4"/>
        <v/>
      </c>
      <c r="BC39" s="44" t="e">
        <f>VLOOKUP(N39,'MNB árfolyam'!A:B,2,0)</f>
        <v>#N/A</v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40"/>
      <c r="B40" s="481"/>
      <c r="C40" s="1"/>
      <c r="D40" s="1"/>
      <c r="E40" s="481"/>
      <c r="F40" s="441"/>
      <c r="G40" s="441"/>
      <c r="H40" s="1"/>
      <c r="I40" s="1"/>
      <c r="J40" s="481"/>
      <c r="K40" s="441"/>
      <c r="L40" s="441"/>
      <c r="M40" s="1"/>
      <c r="N40" s="1"/>
      <c r="O40" s="481"/>
      <c r="P40" s="441"/>
      <c r="Q40" s="441"/>
      <c r="AW40" s="44" t="e">
        <f>VLOOKUP(D40,'MNB árfolyam'!A:B,2,0)</f>
        <v>#N/A</v>
      </c>
      <c r="AX40" s="45" t="str">
        <f t="shared" si="1"/>
        <v/>
      </c>
      <c r="AY40" s="45" t="str">
        <f t="shared" si="2"/>
        <v/>
      </c>
      <c r="AZ40" s="44" t="e">
        <f>VLOOKUP(I40,'MNB árfolyam'!A:B,2,0)</f>
        <v>#N/A</v>
      </c>
      <c r="BA40" s="44" t="str">
        <f t="shared" si="3"/>
        <v/>
      </c>
      <c r="BB40" s="44" t="str">
        <f t="shared" si="4"/>
        <v/>
      </c>
      <c r="BC40" s="44" t="e">
        <f>VLOOKUP(N40,'MNB árfolyam'!A:B,2,0)</f>
        <v>#N/A</v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40"/>
      <c r="B41" s="481"/>
      <c r="C41" s="1"/>
      <c r="D41" s="1"/>
      <c r="E41" s="481"/>
      <c r="F41" s="441"/>
      <c r="G41" s="441"/>
      <c r="H41" s="1"/>
      <c r="I41" s="1"/>
      <c r="J41" s="481"/>
      <c r="K41" s="441"/>
      <c r="L41" s="441"/>
      <c r="M41" s="1"/>
      <c r="N41" s="1"/>
      <c r="O41" s="481"/>
      <c r="P41" s="441"/>
      <c r="Q41" s="441"/>
      <c r="AW41" s="44" t="e">
        <f>VLOOKUP(D41,'MNB árfolyam'!A:B,2,0)</f>
        <v>#N/A</v>
      </c>
      <c r="AX41" s="45" t="str">
        <f t="shared" si="1"/>
        <v/>
      </c>
      <c r="AY41" s="45" t="str">
        <f t="shared" si="2"/>
        <v/>
      </c>
      <c r="AZ41" s="44" t="e">
        <f>VLOOKUP(I41,'MNB árfolyam'!A:B,2,0)</f>
        <v>#N/A</v>
      </c>
      <c r="BA41" s="44" t="str">
        <f t="shared" si="3"/>
        <v/>
      </c>
      <c r="BB41" s="44" t="str">
        <f t="shared" si="4"/>
        <v/>
      </c>
      <c r="BC41" s="44" t="e">
        <f>VLOOKUP(N41,'MNB árfolyam'!A:B,2,0)</f>
        <v>#N/A</v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40"/>
      <c r="B42" s="481"/>
      <c r="C42" s="1"/>
      <c r="D42" s="1"/>
      <c r="E42" s="481"/>
      <c r="F42" s="441"/>
      <c r="G42" s="441"/>
      <c r="H42" s="1"/>
      <c r="I42" s="1"/>
      <c r="J42" s="481"/>
      <c r="K42" s="441"/>
      <c r="L42" s="441"/>
      <c r="M42" s="1"/>
      <c r="N42" s="1"/>
      <c r="O42" s="481"/>
      <c r="P42" s="441"/>
      <c r="Q42" s="441"/>
      <c r="AW42" s="44" t="e">
        <f>VLOOKUP(D42,'MNB árfolyam'!A:B,2,0)</f>
        <v>#N/A</v>
      </c>
      <c r="AX42" s="45" t="str">
        <f t="shared" si="1"/>
        <v/>
      </c>
      <c r="AY42" s="45" t="str">
        <f t="shared" si="2"/>
        <v/>
      </c>
      <c r="AZ42" s="44" t="e">
        <f>VLOOKUP(I42,'MNB árfolyam'!A:B,2,0)</f>
        <v>#N/A</v>
      </c>
      <c r="BA42" s="44" t="str">
        <f t="shared" si="3"/>
        <v/>
      </c>
      <c r="BB42" s="44" t="str">
        <f t="shared" si="4"/>
        <v/>
      </c>
      <c r="BC42" s="44" t="e">
        <f>VLOOKUP(N42,'MNB árfolyam'!A:B,2,0)</f>
        <v>#N/A</v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40"/>
      <c r="B43" s="481"/>
      <c r="C43" s="1"/>
      <c r="D43" s="1"/>
      <c r="E43" s="481"/>
      <c r="F43" s="441"/>
      <c r="G43" s="441"/>
      <c r="H43" s="1"/>
      <c r="I43" s="1"/>
      <c r="J43" s="481"/>
      <c r="K43" s="441"/>
      <c r="L43" s="441"/>
      <c r="M43" s="1"/>
      <c r="N43" s="1"/>
      <c r="O43" s="481"/>
      <c r="P43" s="441"/>
      <c r="Q43" s="441"/>
      <c r="AW43" s="44" t="e">
        <f>VLOOKUP(D43,'MNB árfolyam'!A:B,2,0)</f>
        <v>#N/A</v>
      </c>
      <c r="AX43" s="45" t="str">
        <f t="shared" si="1"/>
        <v/>
      </c>
      <c r="AY43" s="45" t="str">
        <f t="shared" si="2"/>
        <v/>
      </c>
      <c r="AZ43" s="44" t="e">
        <f>VLOOKUP(I43,'MNB árfolyam'!A:B,2,0)</f>
        <v>#N/A</v>
      </c>
      <c r="BA43" s="44" t="str">
        <f t="shared" si="3"/>
        <v/>
      </c>
      <c r="BB43" s="44" t="str">
        <f t="shared" si="4"/>
        <v/>
      </c>
      <c r="BC43" s="44" t="e">
        <f>VLOOKUP(N43,'MNB árfolyam'!A:B,2,0)</f>
        <v>#N/A</v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40"/>
      <c r="B44" s="481"/>
      <c r="C44" s="1"/>
      <c r="D44" s="1"/>
      <c r="E44" s="481"/>
      <c r="F44" s="441"/>
      <c r="G44" s="441"/>
      <c r="H44" s="1"/>
      <c r="I44" s="1"/>
      <c r="J44" s="481"/>
      <c r="K44" s="441"/>
      <c r="L44" s="441"/>
      <c r="M44" s="1"/>
      <c r="N44" s="1"/>
      <c r="O44" s="481"/>
      <c r="P44" s="441"/>
      <c r="Q44" s="441"/>
      <c r="AW44" s="44" t="e">
        <f>VLOOKUP(D44,'MNB árfolyam'!A:B,2,0)</f>
        <v>#N/A</v>
      </c>
      <c r="AX44" s="45" t="str">
        <f t="shared" si="1"/>
        <v/>
      </c>
      <c r="AY44" s="45" t="str">
        <f t="shared" si="2"/>
        <v/>
      </c>
      <c r="AZ44" s="44" t="e">
        <f>VLOOKUP(I44,'MNB árfolyam'!A:B,2,0)</f>
        <v>#N/A</v>
      </c>
      <c r="BA44" s="44" t="str">
        <f t="shared" si="3"/>
        <v/>
      </c>
      <c r="BB44" s="44" t="str">
        <f t="shared" si="4"/>
        <v/>
      </c>
      <c r="BC44" s="44" t="e">
        <f>VLOOKUP(N44,'MNB árfolyam'!A:B,2,0)</f>
        <v>#N/A</v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40"/>
      <c r="B45" s="481"/>
      <c r="C45" s="1"/>
      <c r="D45" s="1"/>
      <c r="E45" s="481"/>
      <c r="F45" s="441"/>
      <c r="G45" s="441"/>
      <c r="H45" s="1"/>
      <c r="I45" s="1"/>
      <c r="J45" s="481"/>
      <c r="K45" s="441"/>
      <c r="L45" s="441"/>
      <c r="M45" s="1"/>
      <c r="N45" s="1"/>
      <c r="O45" s="481"/>
      <c r="P45" s="441"/>
      <c r="Q45" s="441"/>
      <c r="AW45" s="44" t="e">
        <f>VLOOKUP(D45,'MNB árfolyam'!A:B,2,0)</f>
        <v>#N/A</v>
      </c>
      <c r="AX45" s="45" t="str">
        <f t="shared" si="1"/>
        <v/>
      </c>
      <c r="AY45" s="45" t="str">
        <f t="shared" si="2"/>
        <v/>
      </c>
      <c r="AZ45" s="44" t="e">
        <f>VLOOKUP(I45,'MNB árfolyam'!A:B,2,0)</f>
        <v>#N/A</v>
      </c>
      <c r="BA45" s="44" t="str">
        <f t="shared" si="3"/>
        <v/>
      </c>
      <c r="BB45" s="44" t="str">
        <f t="shared" si="4"/>
        <v/>
      </c>
      <c r="BC45" s="44" t="e">
        <f>VLOOKUP(N45,'MNB árfolyam'!A:B,2,0)</f>
        <v>#N/A</v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40"/>
      <c r="B46" s="481"/>
      <c r="C46" s="1"/>
      <c r="D46" s="1"/>
      <c r="E46" s="481"/>
      <c r="F46" s="441"/>
      <c r="G46" s="441"/>
      <c r="H46" s="1"/>
      <c r="I46" s="1"/>
      <c r="J46" s="481"/>
      <c r="K46" s="441"/>
      <c r="L46" s="441"/>
      <c r="M46" s="1"/>
      <c r="N46" s="1"/>
      <c r="O46" s="481"/>
      <c r="P46" s="441"/>
      <c r="Q46" s="441"/>
      <c r="AW46" s="44" t="e">
        <f>VLOOKUP(D46,'MNB árfolyam'!A:B,2,0)</f>
        <v>#N/A</v>
      </c>
      <c r="AX46" s="45" t="str">
        <f t="shared" si="1"/>
        <v/>
      </c>
      <c r="AY46" s="45" t="str">
        <f t="shared" si="2"/>
        <v/>
      </c>
      <c r="AZ46" s="44" t="e">
        <f>VLOOKUP(I46,'MNB árfolyam'!A:B,2,0)</f>
        <v>#N/A</v>
      </c>
      <c r="BA46" s="44" t="str">
        <f t="shared" si="3"/>
        <v/>
      </c>
      <c r="BB46" s="44" t="str">
        <f t="shared" si="4"/>
        <v/>
      </c>
      <c r="BC46" s="44" t="e">
        <f>VLOOKUP(N46,'MNB árfolyam'!A:B,2,0)</f>
        <v>#N/A</v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40"/>
      <c r="B47" s="481"/>
      <c r="C47" s="1"/>
      <c r="D47" s="1"/>
      <c r="E47" s="481"/>
      <c r="F47" s="441"/>
      <c r="G47" s="441"/>
      <c r="H47" s="1"/>
      <c r="I47" s="1"/>
      <c r="J47" s="481"/>
      <c r="K47" s="441"/>
      <c r="L47" s="441"/>
      <c r="M47" s="1"/>
      <c r="N47" s="1"/>
      <c r="O47" s="481"/>
      <c r="P47" s="441"/>
      <c r="Q47" s="441"/>
      <c r="AW47" s="44" t="e">
        <f>VLOOKUP(D47,'MNB árfolyam'!A:B,2,0)</f>
        <v>#N/A</v>
      </c>
      <c r="AX47" s="45" t="str">
        <f t="shared" si="1"/>
        <v/>
      </c>
      <c r="AY47" s="45" t="str">
        <f t="shared" si="2"/>
        <v/>
      </c>
      <c r="AZ47" s="44" t="e">
        <f>VLOOKUP(I47,'MNB árfolyam'!A:B,2,0)</f>
        <v>#N/A</v>
      </c>
      <c r="BA47" s="44" t="str">
        <f t="shared" si="3"/>
        <v/>
      </c>
      <c r="BB47" s="44" t="str">
        <f t="shared" si="4"/>
        <v/>
      </c>
      <c r="BC47" s="44" t="e">
        <f>VLOOKUP(N47,'MNB árfolyam'!A:B,2,0)</f>
        <v>#N/A</v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40"/>
      <c r="B48" s="481"/>
      <c r="C48" s="1"/>
      <c r="D48" s="1"/>
      <c r="E48" s="481"/>
      <c r="F48" s="441"/>
      <c r="G48" s="441"/>
      <c r="H48" s="1"/>
      <c r="I48" s="1"/>
      <c r="J48" s="481"/>
      <c r="K48" s="441"/>
      <c r="L48" s="441"/>
      <c r="M48" s="1"/>
      <c r="N48" s="1"/>
      <c r="O48" s="481"/>
      <c r="P48" s="441"/>
      <c r="Q48" s="441"/>
      <c r="AW48" s="44" t="e">
        <f>VLOOKUP(D48,'MNB árfolyam'!A:B,2,0)</f>
        <v>#N/A</v>
      </c>
      <c r="AX48" s="45" t="str">
        <f t="shared" si="1"/>
        <v/>
      </c>
      <c r="AY48" s="45" t="str">
        <f t="shared" si="2"/>
        <v/>
      </c>
      <c r="AZ48" s="44" t="e">
        <f>VLOOKUP(I48,'MNB árfolyam'!A:B,2,0)</f>
        <v>#N/A</v>
      </c>
      <c r="BA48" s="44" t="str">
        <f t="shared" si="3"/>
        <v/>
      </c>
      <c r="BB48" s="44" t="str">
        <f t="shared" si="4"/>
        <v/>
      </c>
      <c r="BC48" s="44" t="e">
        <f>VLOOKUP(N48,'MNB árfolyam'!A:B,2,0)</f>
        <v>#N/A</v>
      </c>
      <c r="BD48" s="44" t="str">
        <f t="shared" si="5"/>
        <v/>
      </c>
      <c r="BE48" s="44" t="str">
        <f t="shared" si="6"/>
        <v/>
      </c>
    </row>
    <row r="49" spans="1:57" s="37" customFormat="1" x14ac:dyDescent="0.25">
      <c r="A49" s="440"/>
      <c r="B49" s="481"/>
      <c r="C49" s="1"/>
      <c r="D49" s="1"/>
      <c r="E49" s="481"/>
      <c r="F49" s="441"/>
      <c r="G49" s="441"/>
      <c r="H49" s="1"/>
      <c r="I49" s="1"/>
      <c r="J49" s="481"/>
      <c r="K49" s="441"/>
      <c r="L49" s="441"/>
      <c r="M49" s="1"/>
      <c r="N49" s="1"/>
      <c r="O49" s="481"/>
      <c r="P49" s="441"/>
      <c r="Q49" s="441"/>
      <c r="AW49" s="44" t="e">
        <f>VLOOKUP(D49,'MNB árfolyam'!A:B,2,0)</f>
        <v>#N/A</v>
      </c>
      <c r="AX49" s="45" t="str">
        <f t="shared" si="1"/>
        <v/>
      </c>
      <c r="AY49" s="45" t="str">
        <f t="shared" si="2"/>
        <v/>
      </c>
      <c r="AZ49" s="44" t="e">
        <f>VLOOKUP(I49,'MNB árfolyam'!A:B,2,0)</f>
        <v>#N/A</v>
      </c>
      <c r="BA49" s="44" t="str">
        <f t="shared" si="3"/>
        <v/>
      </c>
      <c r="BB49" s="44" t="str">
        <f t="shared" si="4"/>
        <v/>
      </c>
      <c r="BC49" s="44" t="e">
        <f>VLOOKUP(N49,'MNB árfolyam'!A:B,2,0)</f>
        <v>#N/A</v>
      </c>
      <c r="BD49" s="44" t="str">
        <f t="shared" si="5"/>
        <v/>
      </c>
      <c r="BE49" s="44" t="str">
        <f t="shared" si="6"/>
        <v/>
      </c>
    </row>
    <row r="50" spans="1:57" s="37" customFormat="1" x14ac:dyDescent="0.25">
      <c r="A50" s="440"/>
      <c r="B50" s="481"/>
      <c r="C50" s="1"/>
      <c r="D50" s="1"/>
      <c r="E50" s="481"/>
      <c r="F50" s="441"/>
      <c r="G50" s="441"/>
      <c r="H50" s="1"/>
      <c r="I50" s="1"/>
      <c r="J50" s="481"/>
      <c r="K50" s="441"/>
      <c r="L50" s="441"/>
      <c r="M50" s="1"/>
      <c r="N50" s="1"/>
      <c r="O50" s="481"/>
      <c r="P50" s="441"/>
      <c r="Q50" s="441"/>
      <c r="AW50" s="44" t="e">
        <f>VLOOKUP(D50,'MNB árfolyam'!A:B,2,0)</f>
        <v>#N/A</v>
      </c>
      <c r="AX50" s="45" t="str">
        <f t="shared" si="1"/>
        <v/>
      </c>
      <c r="AY50" s="45" t="str">
        <f t="shared" si="2"/>
        <v/>
      </c>
      <c r="AZ50" s="44" t="e">
        <f>VLOOKUP(I50,'MNB árfolyam'!A:B,2,0)</f>
        <v>#N/A</v>
      </c>
      <c r="BA50" s="44" t="str">
        <f t="shared" si="3"/>
        <v/>
      </c>
      <c r="BB50" s="44" t="str">
        <f t="shared" si="4"/>
        <v/>
      </c>
      <c r="BC50" s="44" t="e">
        <f>VLOOKUP(N50,'MNB árfolyam'!A:B,2,0)</f>
        <v>#N/A</v>
      </c>
      <c r="BD50" s="44" t="str">
        <f t="shared" si="5"/>
        <v/>
      </c>
      <c r="BE50" s="44" t="str">
        <f t="shared" si="6"/>
        <v/>
      </c>
    </row>
    <row r="51" spans="1:57" s="37" customFormat="1" x14ac:dyDescent="0.25">
      <c r="A51" s="440"/>
      <c r="B51" s="481"/>
      <c r="C51" s="1"/>
      <c r="D51" s="1"/>
      <c r="E51" s="481"/>
      <c r="F51" s="441"/>
      <c r="G51" s="441"/>
      <c r="H51" s="1"/>
      <c r="I51" s="1"/>
      <c r="J51" s="481"/>
      <c r="K51" s="441"/>
      <c r="L51" s="441"/>
      <c r="M51" s="1"/>
      <c r="N51" s="1"/>
      <c r="O51" s="481"/>
      <c r="P51" s="441"/>
      <c r="Q51" s="441"/>
      <c r="AW51" s="44" t="e">
        <f>VLOOKUP(D51,'MNB árfolyam'!A:B,2,0)</f>
        <v>#N/A</v>
      </c>
      <c r="AX51" s="45" t="str">
        <f t="shared" si="1"/>
        <v/>
      </c>
      <c r="AY51" s="45" t="str">
        <f t="shared" si="2"/>
        <v/>
      </c>
      <c r="AZ51" s="44" t="e">
        <f>VLOOKUP(I51,'MNB árfolyam'!A:B,2,0)</f>
        <v>#N/A</v>
      </c>
      <c r="BA51" s="44" t="str">
        <f t="shared" si="3"/>
        <v/>
      </c>
      <c r="BB51" s="44" t="str">
        <f t="shared" si="4"/>
        <v/>
      </c>
      <c r="BC51" s="44" t="e">
        <f>VLOOKUP(N51,'MNB árfolyam'!A:B,2,0)</f>
        <v>#N/A</v>
      </c>
      <c r="BD51" s="44" t="str">
        <f t="shared" si="5"/>
        <v/>
      </c>
      <c r="BE51" s="44" t="str">
        <f t="shared" si="6"/>
        <v/>
      </c>
    </row>
    <row r="52" spans="1:57" s="37" customFormat="1" x14ac:dyDescent="0.25">
      <c r="A52" s="440"/>
      <c r="B52" s="481"/>
      <c r="C52" s="1"/>
      <c r="D52" s="1"/>
      <c r="E52" s="481"/>
      <c r="F52" s="441"/>
      <c r="G52" s="441"/>
      <c r="H52" s="1"/>
      <c r="I52" s="1"/>
      <c r="J52" s="481"/>
      <c r="K52" s="441"/>
      <c r="L52" s="441"/>
      <c r="M52" s="1"/>
      <c r="N52" s="1"/>
      <c r="O52" s="481"/>
      <c r="P52" s="441"/>
      <c r="Q52" s="441"/>
      <c r="AW52" s="44" t="e">
        <f>VLOOKUP(D52,'MNB árfolyam'!A:B,2,0)</f>
        <v>#N/A</v>
      </c>
      <c r="AX52" s="45" t="str">
        <f t="shared" si="1"/>
        <v/>
      </c>
      <c r="AY52" s="45" t="str">
        <f t="shared" si="2"/>
        <v/>
      </c>
      <c r="AZ52" s="44" t="e">
        <f>VLOOKUP(I52,'MNB árfolyam'!A:B,2,0)</f>
        <v>#N/A</v>
      </c>
      <c r="BA52" s="44" t="str">
        <f t="shared" si="3"/>
        <v/>
      </c>
      <c r="BB52" s="44" t="str">
        <f t="shared" si="4"/>
        <v/>
      </c>
      <c r="BC52" s="44" t="e">
        <f>VLOOKUP(N52,'MNB árfolyam'!A:B,2,0)</f>
        <v>#N/A</v>
      </c>
      <c r="BD52" s="44" t="str">
        <f t="shared" si="5"/>
        <v/>
      </c>
      <c r="BE52" s="44" t="str">
        <f t="shared" si="6"/>
        <v/>
      </c>
    </row>
    <row r="53" spans="1:57" s="37" customFormat="1" x14ac:dyDescent="0.25">
      <c r="A53" s="440"/>
      <c r="B53" s="481"/>
      <c r="C53" s="1"/>
      <c r="D53" s="1"/>
      <c r="E53" s="481"/>
      <c r="F53" s="441"/>
      <c r="G53" s="441"/>
      <c r="H53" s="1"/>
      <c r="I53" s="1"/>
      <c r="J53" s="481"/>
      <c r="K53" s="441"/>
      <c r="L53" s="441"/>
      <c r="M53" s="1"/>
      <c r="N53" s="1"/>
      <c r="O53" s="481"/>
      <c r="P53" s="441"/>
      <c r="Q53" s="441"/>
      <c r="AW53" s="44" t="e">
        <f>VLOOKUP(D53,'MNB árfolyam'!A:B,2,0)</f>
        <v>#N/A</v>
      </c>
      <c r="AX53" s="45" t="str">
        <f t="shared" si="1"/>
        <v/>
      </c>
      <c r="AY53" s="45" t="str">
        <f t="shared" si="2"/>
        <v/>
      </c>
      <c r="AZ53" s="44" t="e">
        <f>VLOOKUP(I53,'MNB árfolyam'!A:B,2,0)</f>
        <v>#N/A</v>
      </c>
      <c r="BA53" s="44" t="str">
        <f t="shared" si="3"/>
        <v/>
      </c>
      <c r="BB53" s="44" t="str">
        <f t="shared" si="4"/>
        <v/>
      </c>
      <c r="BC53" s="44" t="e">
        <f>VLOOKUP(N53,'MNB árfolyam'!A:B,2,0)</f>
        <v>#N/A</v>
      </c>
      <c r="BD53" s="44" t="str">
        <f t="shared" si="5"/>
        <v/>
      </c>
      <c r="BE53" s="44" t="str">
        <f t="shared" si="6"/>
        <v/>
      </c>
    </row>
    <row r="54" spans="1:57" s="37" customFormat="1" x14ac:dyDescent="0.25">
      <c r="A54" s="440"/>
      <c r="B54" s="481"/>
      <c r="C54" s="1"/>
      <c r="D54" s="1"/>
      <c r="E54" s="481"/>
      <c r="F54" s="441"/>
      <c r="G54" s="441"/>
      <c r="H54" s="1"/>
      <c r="I54" s="1"/>
      <c r="J54" s="481"/>
      <c r="K54" s="441"/>
      <c r="L54" s="441"/>
      <c r="M54" s="1"/>
      <c r="N54" s="1"/>
      <c r="O54" s="481"/>
      <c r="P54" s="441"/>
      <c r="Q54" s="441"/>
      <c r="AW54" s="44" t="e">
        <f>VLOOKUP(D54,'MNB árfolyam'!A:B,2,0)</f>
        <v>#N/A</v>
      </c>
      <c r="AX54" s="45" t="str">
        <f t="shared" si="1"/>
        <v/>
      </c>
      <c r="AY54" s="45" t="str">
        <f t="shared" si="2"/>
        <v/>
      </c>
      <c r="AZ54" s="44" t="e">
        <f>VLOOKUP(I54,'MNB árfolyam'!A:B,2,0)</f>
        <v>#N/A</v>
      </c>
      <c r="BA54" s="44" t="str">
        <f t="shared" si="3"/>
        <v/>
      </c>
      <c r="BB54" s="44" t="str">
        <f t="shared" si="4"/>
        <v/>
      </c>
      <c r="BC54" s="44" t="e">
        <f>VLOOKUP(N54,'MNB árfolyam'!A:B,2,0)</f>
        <v>#N/A</v>
      </c>
      <c r="BD54" s="44" t="str">
        <f t="shared" si="5"/>
        <v/>
      </c>
      <c r="BE54" s="44" t="str">
        <f t="shared" si="6"/>
        <v/>
      </c>
    </row>
    <row r="55" spans="1:57" s="37" customFormat="1" x14ac:dyDescent="0.25">
      <c r="A55" s="440"/>
      <c r="B55" s="481"/>
      <c r="C55" s="1"/>
      <c r="D55" s="1"/>
      <c r="E55" s="481"/>
      <c r="F55" s="441"/>
      <c r="G55" s="441"/>
      <c r="H55" s="1"/>
      <c r="I55" s="1"/>
      <c r="J55" s="481"/>
      <c r="K55" s="441"/>
      <c r="L55" s="441"/>
      <c r="M55" s="1"/>
      <c r="N55" s="1"/>
      <c r="O55" s="481"/>
      <c r="P55" s="441"/>
      <c r="Q55" s="441"/>
      <c r="AW55" s="44" t="e">
        <f>VLOOKUP(D55,'MNB árfolyam'!A:B,2,0)</f>
        <v>#N/A</v>
      </c>
      <c r="AX55" s="45" t="str">
        <f t="shared" si="1"/>
        <v/>
      </c>
      <c r="AY55" s="45" t="str">
        <f t="shared" si="2"/>
        <v/>
      </c>
      <c r="AZ55" s="44" t="e">
        <f>VLOOKUP(I55,'MNB árfolyam'!A:B,2,0)</f>
        <v>#N/A</v>
      </c>
      <c r="BA55" s="44" t="str">
        <f t="shared" si="3"/>
        <v/>
      </c>
      <c r="BB55" s="44" t="str">
        <f t="shared" si="4"/>
        <v/>
      </c>
      <c r="BC55" s="44" t="e">
        <f>VLOOKUP(N55,'MNB árfolyam'!A:B,2,0)</f>
        <v>#N/A</v>
      </c>
      <c r="BD55" s="44" t="str">
        <f t="shared" si="5"/>
        <v/>
      </c>
      <c r="BE55" s="44" t="str">
        <f t="shared" si="6"/>
        <v/>
      </c>
    </row>
    <row r="56" spans="1:57" s="37" customFormat="1" x14ac:dyDescent="0.25">
      <c r="A56" s="440"/>
      <c r="B56" s="481"/>
      <c r="C56" s="1"/>
      <c r="D56" s="1"/>
      <c r="E56" s="481"/>
      <c r="F56" s="441"/>
      <c r="G56" s="441"/>
      <c r="H56" s="1"/>
      <c r="I56" s="1"/>
      <c r="J56" s="481"/>
      <c r="K56" s="441"/>
      <c r="L56" s="441"/>
      <c r="M56" s="1"/>
      <c r="N56" s="1"/>
      <c r="O56" s="481"/>
      <c r="P56" s="441"/>
      <c r="Q56" s="441"/>
      <c r="AW56" s="44" t="e">
        <f>VLOOKUP(D56,'MNB árfolyam'!A:B,2,0)</f>
        <v>#N/A</v>
      </c>
      <c r="AX56" s="45" t="str">
        <f t="shared" si="1"/>
        <v/>
      </c>
      <c r="AY56" s="45" t="str">
        <f t="shared" si="2"/>
        <v/>
      </c>
      <c r="AZ56" s="44" t="e">
        <f>VLOOKUP(I56,'MNB árfolyam'!A:B,2,0)</f>
        <v>#N/A</v>
      </c>
      <c r="BA56" s="44" t="str">
        <f t="shared" si="3"/>
        <v/>
      </c>
      <c r="BB56" s="44" t="str">
        <f t="shared" si="4"/>
        <v/>
      </c>
      <c r="BC56" s="44" t="e">
        <f>VLOOKUP(N56,'MNB árfolyam'!A:B,2,0)</f>
        <v>#N/A</v>
      </c>
      <c r="BD56" s="44" t="str">
        <f t="shared" si="5"/>
        <v/>
      </c>
      <c r="BE56" s="44" t="str">
        <f t="shared" si="6"/>
        <v/>
      </c>
    </row>
    <row r="57" spans="1:57" hidden="1" x14ac:dyDescent="0.25">
      <c r="A57" s="507"/>
      <c r="B57" s="507"/>
      <c r="C57" s="507"/>
      <c r="D57" s="507"/>
      <c r="E57" s="507"/>
      <c r="F57" s="507"/>
      <c r="G57" s="507"/>
      <c r="H57" s="507"/>
      <c r="I57" s="507"/>
      <c r="J57" s="507"/>
      <c r="K57" s="441"/>
      <c r="L57" s="441"/>
      <c r="M57" s="507"/>
      <c r="N57" s="507"/>
      <c r="O57" s="507"/>
      <c r="P57" s="441"/>
      <c r="Q57" s="441"/>
    </row>
  </sheetData>
  <sheetProtection algorithmName="SHA-512" hashValue="J02KKOk6XXqkpyLzCsve6hh5lCTWHS7wuLBThDGnI3hZScOvJ6UOsH0B+etjV1AZayTwnnVIgI4H5ZVim3X5cg==" saltValue="H5PU0R5nGFEZ/SIQXr1uZg==" spinCount="100000" sheet="1" formatColumns="0" formatRows="0"/>
  <mergeCells count="10">
    <mergeCell ref="A7:Q7"/>
    <mergeCell ref="A11:Q11"/>
    <mergeCell ref="A27:Q27"/>
    <mergeCell ref="A1:D1"/>
    <mergeCell ref="A20:F20"/>
    <mergeCell ref="A28:F28"/>
    <mergeCell ref="A29:F29"/>
    <mergeCell ref="A12:D12"/>
    <mergeCell ref="A13:D13"/>
    <mergeCell ref="A19:F19"/>
  </mergeCells>
  <dataValidations count="6">
    <dataValidation type="date" allowBlank="1" showInputMessage="1" showErrorMessage="1" sqref="B26:C26" xr:uid="{6F75D075-7DC1-42AF-951C-991A369C6544}">
      <formula1>43831</formula1>
      <formula2>46022</formula2>
    </dataValidation>
    <dataValidation type="date" allowBlank="1" showInputMessage="1" showErrorMessage="1" sqref="C32:D56 B23:C25" xr:uid="{B71D5700-49B0-4C41-BBBE-8A1B563F017D}">
      <formula1>36526</formula1>
      <formula2>54789</formula2>
    </dataValidation>
    <dataValidation type="whole" allowBlank="1" showInputMessage="1" showErrorMessage="1" sqref="E23:F25" xr:uid="{BF72515F-7A4A-4A65-A461-8A7D8991180A}">
      <formula1>0</formula1>
      <formula2>9.99999999999999E+32</formula2>
    </dataValidation>
    <dataValidation type="whole" allowBlank="1" showInputMessage="1" showErrorMessage="1" sqref="F32:G56" xr:uid="{E0C4CDCC-941D-4DF5-96DC-73645F5BD4D8}">
      <formula1>0</formula1>
      <formula2>9.99999999999999E+43</formula2>
    </dataValidation>
    <dataValidation type="whole" allowBlank="1" showInputMessage="1" showErrorMessage="1" sqref="K32:L56" xr:uid="{B3BC16B7-7E54-4186-B1AB-0F67E43463C1}">
      <formula1>0</formula1>
      <formula2>9.99999999999999E+41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B15:D16" xr:uid="{9A84E0C9-F501-4718-9167-FF63B073C0B2}">
      <formula1>0</formula1>
      <formula2>0.5</formula2>
    </dataValidation>
  </dataValidations>
  <hyperlinks>
    <hyperlink ref="F1" location="PÁLYÁZÓ!A1" display="VISSZA A PÁLYÁZÓ FÜLRE" xr:uid="{17E23821-60BA-4052-92DB-36D4E419F5B4}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6B29-8E18-4B86-AD1E-41B5720347FC}">
  <sheetPr codeName="Munka25">
    <tabColor theme="8" tint="-0.499984740745262"/>
  </sheetPr>
  <dimension ref="A1:BQ81"/>
  <sheetViews>
    <sheetView zoomScale="90" zoomScaleNormal="90" workbookViewId="0">
      <selection activeCell="F1" sqref="F1"/>
    </sheetView>
  </sheetViews>
  <sheetFormatPr defaultColWidth="0" defaultRowHeight="15" zeroHeight="1" x14ac:dyDescent="0.25"/>
  <cols>
    <col min="1" max="1" width="39.140625" style="32" customWidth="1"/>
    <col min="2" max="2" width="36.5703125" style="32" customWidth="1"/>
    <col min="3" max="3" width="34.7109375" style="32" customWidth="1"/>
    <col min="4" max="4" width="25.5703125" style="32" customWidth="1"/>
    <col min="5" max="5" width="30" style="32" customWidth="1"/>
    <col min="6" max="6" width="33.85546875" style="32" customWidth="1"/>
    <col min="7" max="7" width="29" style="32" customWidth="1"/>
    <col min="8" max="8" width="39.140625" style="32" customWidth="1"/>
    <col min="9" max="9" width="33" style="32" customWidth="1"/>
    <col min="10" max="10" width="28" style="32" customWidth="1"/>
    <col min="11" max="11" width="25.5703125" style="32" customWidth="1"/>
    <col min="12" max="12" width="40.28515625" style="32" customWidth="1"/>
    <col min="13" max="13" width="33.85546875" style="32" customWidth="1"/>
    <col min="14" max="14" width="33.7109375" style="32" customWidth="1"/>
    <col min="15" max="15" width="30" style="32" customWidth="1"/>
    <col min="16" max="18" width="25.5703125" style="32" customWidth="1"/>
    <col min="19" max="19" width="30.140625" style="32" customWidth="1"/>
    <col min="20" max="20" width="25.5703125" style="32" customWidth="1"/>
    <col min="21" max="21" width="28.85546875" style="32" customWidth="1"/>
    <col min="22" max="23" width="25.5703125" style="32" customWidth="1"/>
    <col min="24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60" width="25.5703125" style="32" hidden="1" customWidth="1"/>
    <col min="61" max="61" width="39.42578125" style="32" hidden="1" customWidth="1"/>
    <col min="62" max="62" width="31.5703125" style="32" hidden="1" customWidth="1"/>
    <col min="63" max="66" width="25.5703125" style="32" hidden="1" customWidth="1"/>
    <col min="67" max="67" width="33.140625" style="32" hidden="1" customWidth="1"/>
    <col min="68" max="68" width="27.28515625" style="32" hidden="1" customWidth="1"/>
    <col min="69" max="69" width="27.7109375" style="32" hidden="1" customWidth="1"/>
    <col min="70" max="16384" width="25.5703125" style="32" hidden="1"/>
  </cols>
  <sheetData>
    <row r="1" spans="1:51" ht="27" customHeight="1" thickBot="1" x14ac:dyDescent="0.3">
      <c r="A1" s="666" t="s">
        <v>104</v>
      </c>
      <c r="B1" s="667"/>
      <c r="C1" s="667"/>
      <c r="D1" s="668"/>
      <c r="E1" s="197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</row>
    <row r="2" spans="1:51" ht="30.75" thickBot="1" x14ac:dyDescent="0.3">
      <c r="A2" s="134"/>
      <c r="B2" s="336" t="s">
        <v>4</v>
      </c>
      <c r="C2" s="135" t="s">
        <v>8</v>
      </c>
      <c r="D2" s="337" t="s">
        <v>9</v>
      </c>
      <c r="E2" s="197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</row>
    <row r="3" spans="1:51" x14ac:dyDescent="0.25">
      <c r="A3" s="136" t="s">
        <v>10</v>
      </c>
      <c r="B3" s="454">
        <f>D14+E24+BI54</f>
        <v>0</v>
      </c>
      <c r="C3" s="320">
        <f>AX14+AX24+BJ54</f>
        <v>0</v>
      </c>
      <c r="D3" s="321">
        <f>AY14+AY24+BK54</f>
        <v>0</v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</row>
    <row r="4" spans="1:51" x14ac:dyDescent="0.25">
      <c r="A4" s="137" t="s">
        <v>11</v>
      </c>
      <c r="B4" s="455">
        <f>D15+J24+BL54</f>
        <v>0</v>
      </c>
      <c r="C4" s="58">
        <f>AX15+BA24+BM54</f>
        <v>0</v>
      </c>
      <c r="D4" s="59">
        <f>AY15+BB24+BN54</f>
        <v>0</v>
      </c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</row>
    <row r="5" spans="1:51" ht="15.75" thickBot="1" x14ac:dyDescent="0.3">
      <c r="A5" s="141" t="s">
        <v>12</v>
      </c>
      <c r="B5" s="456">
        <f>D16+O24+BO54</f>
        <v>0</v>
      </c>
      <c r="C5" s="60">
        <f>AX16+BD24+BP54</f>
        <v>0</v>
      </c>
      <c r="D5" s="61">
        <f>AY16+BE24+BQ54</f>
        <v>0</v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</row>
    <row r="6" spans="1:51" x14ac:dyDescent="0.25">
      <c r="A6" s="110"/>
      <c r="B6" s="198"/>
      <c r="C6" s="197"/>
      <c r="D6" s="197"/>
      <c r="E6" s="197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</row>
    <row r="7" spans="1:51" ht="21.75" customHeight="1" thickBot="1" x14ac:dyDescent="0.3">
      <c r="A7" s="684" t="s">
        <v>33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</row>
    <row r="8" spans="1:51" ht="46.5" customHeight="1" x14ac:dyDescent="0.25">
      <c r="A8" s="205" t="s">
        <v>15</v>
      </c>
      <c r="B8" s="206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</row>
    <row r="9" spans="1:51" ht="30" customHeight="1" thickBot="1" x14ac:dyDescent="0.3">
      <c r="A9" s="207" t="s">
        <v>16</v>
      </c>
      <c r="B9" s="56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</row>
    <row r="10" spans="1:51" ht="15.75" thickBot="1" x14ac:dyDescent="0.3">
      <c r="A10" s="116"/>
      <c r="B10" s="99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</row>
    <row r="11" spans="1:51" ht="350.1" customHeight="1" thickBot="1" x14ac:dyDescent="0.3">
      <c r="A11" s="702" t="s">
        <v>254</v>
      </c>
      <c r="B11" s="703"/>
      <c r="C11" s="703"/>
      <c r="D11" s="703"/>
      <c r="E11" s="703"/>
      <c r="F11" s="704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</row>
    <row r="12" spans="1:51" ht="15" customHeight="1" thickBot="1" x14ac:dyDescent="0.3">
      <c r="A12" s="687" t="str">
        <f>IF(PÁLYÁZÓ!D16&lt;&gt;"","A pályázó vállalkozás három üzleti évre adta meg az adatokat, ezért a kapcsolódó vállalkozás esetén is három évre kérünk adatot, ha a vállalkozás működött ebben az időtartamban.",IF(PÁLYÁZÓ!D15&lt;&gt;"","A pályázó vállalkozás két üzleti évre adta meg az adatokat, ezért a kapcsolódó vállalkozás esetén is két évre kérünk adatot, ha a vállalkozás működött ebben az időtartamban.",IF(PÁLYÁZÓ!D14&lt;&gt;"","A pályázó vállalkozás egy üzleti évre adta meg az adatokat, ezért a kapcsolódó vállalkozás esetén is egy évre kérünk adatot, ha a vállalkozás működött ebben az időtartamban.","")))</f>
        <v/>
      </c>
      <c r="B12" s="688"/>
      <c r="C12" s="688"/>
      <c r="D12" s="688"/>
      <c r="E12" s="688"/>
      <c r="F12" s="689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</row>
    <row r="13" spans="1:51" ht="45" x14ac:dyDescent="0.25">
      <c r="A13" s="212"/>
      <c r="B13" s="200" t="s">
        <v>2</v>
      </c>
      <c r="C13" s="200" t="s">
        <v>3</v>
      </c>
      <c r="D13" s="201" t="s">
        <v>4</v>
      </c>
      <c r="E13" s="200" t="s">
        <v>5</v>
      </c>
      <c r="F13" s="202" t="s">
        <v>6</v>
      </c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AW13" s="33" t="s">
        <v>7</v>
      </c>
      <c r="AX13" s="33" t="s">
        <v>8</v>
      </c>
      <c r="AY13" s="33" t="s">
        <v>9</v>
      </c>
    </row>
    <row r="14" spans="1:51" x14ac:dyDescent="0.25">
      <c r="A14" s="83" t="s">
        <v>10</v>
      </c>
      <c r="B14" s="1"/>
      <c r="C14" s="1"/>
      <c r="D14" s="5"/>
      <c r="E14" s="3"/>
      <c r="F14" s="9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AW14" s="34" t="str">
        <f>IF(C14="","",VLOOKUP(C14,'MNB árfolyam'!A:B,2,0))</f>
        <v/>
      </c>
      <c r="AX14" s="35">
        <f>IFERROR(ROUND(E14/AW14,0),0)</f>
        <v>0</v>
      </c>
      <c r="AY14" s="35">
        <f>IFERROR(ROUND(F14/AW14,0),0)</f>
        <v>0</v>
      </c>
    </row>
    <row r="15" spans="1:51" x14ac:dyDescent="0.25">
      <c r="A15" s="83" t="s">
        <v>11</v>
      </c>
      <c r="B15" s="1"/>
      <c r="C15" s="1"/>
      <c r="D15" s="2"/>
      <c r="E15" s="3"/>
      <c r="F15" s="9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AW15" s="34" t="str">
        <f>IF(C15="","",VLOOKUP(C15,'MNB árfolyam'!A:B,2,0))</f>
        <v/>
      </c>
      <c r="AX15" s="35">
        <f>IFERROR(ROUND(E15/AW15,0),0)</f>
        <v>0</v>
      </c>
      <c r="AY15" s="35">
        <f>IFERROR(ROUND(F15/AW15,0),0)</f>
        <v>0</v>
      </c>
    </row>
    <row r="16" spans="1:51" ht="15.75" thickBot="1" x14ac:dyDescent="0.3">
      <c r="A16" s="84" t="s">
        <v>12</v>
      </c>
      <c r="B16" s="7"/>
      <c r="C16" s="7"/>
      <c r="D16" s="10"/>
      <c r="E16" s="11"/>
      <c r="F16" s="12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AW16" s="34" t="str">
        <f>IF(C16="","",VLOOKUP(C16,'MNB árfolyam'!A:B,2,0))</f>
        <v/>
      </c>
      <c r="AX16" s="35">
        <f>IFERROR(ROUND(E16/AW16,0),0)</f>
        <v>0</v>
      </c>
      <c r="AY16" s="35">
        <f>IFERROR(ROUND(F16/AW16,0),0)</f>
        <v>0</v>
      </c>
    </row>
    <row r="17" spans="1:57" ht="15.75" thickBot="1" x14ac:dyDescent="0.3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</row>
    <row r="18" spans="1:57" ht="15" customHeight="1" x14ac:dyDescent="0.25">
      <c r="A18" s="705" t="s">
        <v>137</v>
      </c>
      <c r="B18" s="706"/>
      <c r="C18" s="706"/>
      <c r="D18" s="706"/>
      <c r="E18" s="706"/>
      <c r="F18" s="707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</row>
    <row r="19" spans="1:57" ht="31.5" customHeight="1" thickBot="1" x14ac:dyDescent="0.3">
      <c r="A19" s="708"/>
      <c r="B19" s="709"/>
      <c r="C19" s="709"/>
      <c r="D19" s="709"/>
      <c r="E19" s="709"/>
      <c r="F19" s="710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</row>
    <row r="20" spans="1:57" x14ac:dyDescent="0.25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</row>
    <row r="21" spans="1:57" s="37" customFormat="1" ht="15.75" thickBot="1" x14ac:dyDescent="0.3">
      <c r="A21" s="714" t="str">
        <f>CONCATENATE(B8," ","KAPCSOLÓDÓ VÁLLALKOZÁSAI:")</f>
        <v xml:space="preserve"> KAPCSOLÓDÓ VÁLLALKOZÁSAI: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39"/>
      <c r="Y21" s="36"/>
      <c r="Z21" s="36"/>
    </row>
    <row r="22" spans="1:57" s="37" customFormat="1" ht="320.10000000000002" customHeight="1" thickBot="1" x14ac:dyDescent="0.3">
      <c r="A22" s="711" t="s">
        <v>260</v>
      </c>
      <c r="B22" s="712"/>
      <c r="C22" s="712"/>
      <c r="D22" s="712"/>
      <c r="E22" s="712"/>
      <c r="F22" s="712"/>
      <c r="G22" s="712"/>
      <c r="H22" s="713"/>
      <c r="I22" s="174"/>
      <c r="J22" s="174"/>
      <c r="K22" s="174"/>
      <c r="L22" s="174"/>
      <c r="M22" s="174"/>
      <c r="N22" s="174"/>
      <c r="O22" s="174"/>
      <c r="P22" s="174"/>
      <c r="Q22" s="174"/>
      <c r="R22" s="175"/>
      <c r="S22" s="176"/>
      <c r="T22" s="176"/>
      <c r="U22" s="175"/>
      <c r="V22" s="176"/>
      <c r="W22" s="176"/>
      <c r="X22" s="39"/>
      <c r="Y22" s="36"/>
      <c r="Z22" s="36"/>
    </row>
    <row r="23" spans="1:57" s="37" customFormat="1" ht="22.5" customHeight="1" thickBot="1" x14ac:dyDescent="0.3">
      <c r="A23" s="681" t="str">
        <f>A12</f>
        <v/>
      </c>
      <c r="B23" s="682"/>
      <c r="C23" s="682"/>
      <c r="D23" s="682"/>
      <c r="E23" s="682"/>
      <c r="F23" s="683"/>
      <c r="G23" s="178"/>
      <c r="H23" s="178"/>
      <c r="I23" s="174"/>
      <c r="J23" s="174"/>
      <c r="K23" s="174"/>
      <c r="L23" s="174"/>
      <c r="M23" s="174"/>
      <c r="N23" s="174"/>
      <c r="O23" s="174"/>
      <c r="P23" s="174"/>
      <c r="Q23" s="174"/>
      <c r="R23" s="175"/>
      <c r="S23" s="176"/>
      <c r="T23" s="176"/>
      <c r="U23" s="175"/>
      <c r="V23" s="176"/>
      <c r="W23" s="176"/>
      <c r="X23" s="39"/>
      <c r="Y23" s="36"/>
      <c r="Z23" s="36"/>
    </row>
    <row r="24" spans="1:57" s="37" customFormat="1" ht="17.25" customHeight="1" thickBot="1" x14ac:dyDescent="0.3">
      <c r="A24" s="396"/>
      <c r="B24" s="396"/>
      <c r="C24" s="396"/>
      <c r="D24" s="396"/>
      <c r="E24" s="177">
        <f>SUM(E26:E50)</f>
        <v>0</v>
      </c>
      <c r="F24" s="177"/>
      <c r="G24" s="176"/>
      <c r="H24" s="176"/>
      <c r="I24" s="175"/>
      <c r="J24" s="177">
        <f>SUM(J26:J50)</f>
        <v>0</v>
      </c>
      <c r="K24" s="176"/>
      <c r="L24" s="176"/>
      <c r="M24" s="175"/>
      <c r="N24" s="176"/>
      <c r="O24" s="177">
        <f>SUM(O26:O50)</f>
        <v>0</v>
      </c>
      <c r="P24" s="176"/>
      <c r="Q24" s="175"/>
      <c r="R24" s="175"/>
      <c r="S24" s="176"/>
      <c r="T24" s="176"/>
      <c r="U24" s="175"/>
      <c r="V24" s="176"/>
      <c r="W24" s="176"/>
      <c r="X24" s="39"/>
      <c r="Y24" s="36"/>
      <c r="Z24" s="36"/>
      <c r="AX24" s="41">
        <f>SUM(AX26:AX50)</f>
        <v>0</v>
      </c>
      <c r="AY24" s="41">
        <f t="shared" ref="AY24:BE24" si="0">SUM(AY26:AY50)</f>
        <v>0</v>
      </c>
      <c r="AZ24" s="41"/>
      <c r="BA24" s="41">
        <f t="shared" si="0"/>
        <v>0</v>
      </c>
      <c r="BB24" s="41">
        <f t="shared" si="0"/>
        <v>0</v>
      </c>
      <c r="BC24" s="41"/>
      <c r="BD24" s="41">
        <f t="shared" si="0"/>
        <v>0</v>
      </c>
      <c r="BE24" s="41">
        <f t="shared" si="0"/>
        <v>0</v>
      </c>
    </row>
    <row r="25" spans="1:57" s="37" customFormat="1" ht="45.75" thickBot="1" x14ac:dyDescent="0.3">
      <c r="A25" s="508" t="str">
        <f>CONCATENATE(B8," ","Kapcsolódó vállalkozásának neve")</f>
        <v xml:space="preserve"> Kapcsolódó vállalkozásának neve</v>
      </c>
      <c r="B25" s="509" t="s">
        <v>20</v>
      </c>
      <c r="C25" s="510" t="s">
        <v>115</v>
      </c>
      <c r="D25" s="510" t="s">
        <v>114</v>
      </c>
      <c r="E25" s="510" t="s">
        <v>116</v>
      </c>
      <c r="F25" s="510" t="s">
        <v>128</v>
      </c>
      <c r="G25" s="510" t="s">
        <v>117</v>
      </c>
      <c r="H25" s="510" t="s">
        <v>118</v>
      </c>
      <c r="I25" s="510" t="s">
        <v>119</v>
      </c>
      <c r="J25" s="510" t="s">
        <v>120</v>
      </c>
      <c r="K25" s="510" t="s">
        <v>126</v>
      </c>
      <c r="L25" s="510" t="s">
        <v>121</v>
      </c>
      <c r="M25" s="510" t="s">
        <v>122</v>
      </c>
      <c r="N25" s="510" t="s">
        <v>123</v>
      </c>
      <c r="O25" s="510" t="s">
        <v>124</v>
      </c>
      <c r="P25" s="510" t="s">
        <v>125</v>
      </c>
      <c r="Q25" s="511" t="s">
        <v>127</v>
      </c>
      <c r="R25" s="176"/>
      <c r="S25" s="176"/>
      <c r="T25" s="176"/>
      <c r="U25" s="176"/>
      <c r="V25" s="176"/>
      <c r="W25" s="176"/>
      <c r="AW25" s="42" t="s">
        <v>34</v>
      </c>
      <c r="AX25" s="43" t="s">
        <v>22</v>
      </c>
      <c r="AY25" s="43" t="s">
        <v>23</v>
      </c>
      <c r="AZ25" s="42" t="s">
        <v>37</v>
      </c>
      <c r="BA25" s="43" t="s">
        <v>47</v>
      </c>
      <c r="BB25" s="43" t="s">
        <v>39</v>
      </c>
      <c r="BC25" s="42" t="s">
        <v>40</v>
      </c>
      <c r="BD25" s="43" t="s">
        <v>41</v>
      </c>
      <c r="BE25" s="43" t="s">
        <v>42</v>
      </c>
    </row>
    <row r="26" spans="1:57" s="37" customFormat="1" x14ac:dyDescent="0.25">
      <c r="A26" s="518"/>
      <c r="B26" s="519"/>
      <c r="C26" s="411"/>
      <c r="D26" s="411"/>
      <c r="E26" s="519"/>
      <c r="F26" s="520"/>
      <c r="G26" s="520"/>
      <c r="H26" s="411"/>
      <c r="I26" s="411"/>
      <c r="J26" s="519"/>
      <c r="K26" s="520"/>
      <c r="L26" s="520"/>
      <c r="M26" s="411"/>
      <c r="N26" s="411"/>
      <c r="O26" s="519"/>
      <c r="P26" s="520"/>
      <c r="Q26" s="521"/>
      <c r="R26" s="176"/>
      <c r="S26" s="176"/>
      <c r="T26" s="176"/>
      <c r="U26" s="176"/>
      <c r="V26" s="176"/>
      <c r="W26" s="176"/>
      <c r="AW26" s="44" t="str">
        <f>IF(D26="","",VLOOKUP(D26,'MNB árfolyam'!A:B,2,0))</f>
        <v/>
      </c>
      <c r="AX26" s="45" t="str">
        <f>IF(ISBLANK(F26),"",ROUND(F26/AW26,0))</f>
        <v/>
      </c>
      <c r="AY26" s="45" t="str">
        <f>IF(ISBLANK(G26),"",ROUND(G26/AW26,0))</f>
        <v/>
      </c>
      <c r="AZ26" s="44" t="str">
        <f>IF(I26="","",VLOOKUP(I26,'MNB árfolyam'!A:B,2,0))</f>
        <v/>
      </c>
      <c r="BA26" s="44" t="str">
        <f>IF(ISBLANK(K26),"",ROUND(K26/AZ26,0))</f>
        <v/>
      </c>
      <c r="BB26" s="44" t="str">
        <f>IF(ISBLANK(L26),"",ROUND(L26/AZ26,0))</f>
        <v/>
      </c>
      <c r="BC26" s="44" t="str">
        <f>IF(N26="","",VLOOKUP(N26,'MNB árfolyam'!A:B,2,0))</f>
        <v/>
      </c>
      <c r="BD26" s="44" t="str">
        <f>IF(ISBLANK(P26),"",ROUND(P26/BC26,0))</f>
        <v/>
      </c>
      <c r="BE26" s="44" t="str">
        <f>IF(ISBLANK(Q26),"",ROUND(Q26/BC26,0))</f>
        <v/>
      </c>
    </row>
    <row r="27" spans="1:57" s="37" customFormat="1" x14ac:dyDescent="0.25">
      <c r="A27" s="457"/>
      <c r="B27" s="458"/>
      <c r="C27" s="1"/>
      <c r="D27" s="1"/>
      <c r="E27" s="458"/>
      <c r="F27" s="459"/>
      <c r="G27" s="459"/>
      <c r="H27" s="1"/>
      <c r="I27" s="1"/>
      <c r="J27" s="458"/>
      <c r="K27" s="459"/>
      <c r="L27" s="459"/>
      <c r="M27" s="1"/>
      <c r="N27" s="1"/>
      <c r="O27" s="458"/>
      <c r="P27" s="459"/>
      <c r="Q27" s="522"/>
      <c r="R27" s="176"/>
      <c r="S27" s="176"/>
      <c r="T27" s="176"/>
      <c r="U27" s="176"/>
      <c r="V27" s="176"/>
      <c r="W27" s="176"/>
      <c r="AW27" s="44" t="str">
        <f>IF(D27="","",VLOOKUP(D27,'MNB árfolyam'!A:B,2,0))</f>
        <v/>
      </c>
      <c r="AX27" s="45" t="str">
        <f t="shared" ref="AX27:AX50" si="1">IF(ISBLANK(F27),"",ROUND(F27/AW27,0))</f>
        <v/>
      </c>
      <c r="AY27" s="45" t="str">
        <f t="shared" ref="AY27:AY50" si="2">IF(ISBLANK(G27),"",ROUND(G27/AW27,0))</f>
        <v/>
      </c>
      <c r="AZ27" s="44" t="str">
        <f>IF(I27="","",VLOOKUP(I27,'MNB árfolyam'!A:B,2,0))</f>
        <v/>
      </c>
      <c r="BA27" s="44" t="str">
        <f t="shared" ref="BA27:BA50" si="3">IF(ISBLANK(K27),"",ROUND(K27/AZ27,0))</f>
        <v/>
      </c>
      <c r="BB27" s="44" t="str">
        <f t="shared" ref="BB27:BB50" si="4">IF(ISBLANK(L27),"",ROUND(L27/AZ27,0))</f>
        <v/>
      </c>
      <c r="BC27" s="44" t="str">
        <f>IF(N27="","",VLOOKUP(N27,'MNB árfolyam'!A:B,2,0))</f>
        <v/>
      </c>
      <c r="BD27" s="44" t="str">
        <f t="shared" ref="BD27:BD50" si="5">IF(ISBLANK(P27),"",ROUND(P27/BC27,0))</f>
        <v/>
      </c>
      <c r="BE27" s="44" t="str">
        <f t="shared" ref="BE27:BE50" si="6">IF(ISBLANK(Q27),"",ROUND(Q27/BC27,0))</f>
        <v/>
      </c>
    </row>
    <row r="28" spans="1:57" s="37" customFormat="1" x14ac:dyDescent="0.25">
      <c r="A28" s="457"/>
      <c r="B28" s="458"/>
      <c r="C28" s="1"/>
      <c r="D28" s="1"/>
      <c r="E28" s="458"/>
      <c r="F28" s="459"/>
      <c r="G28" s="459"/>
      <c r="H28" s="1"/>
      <c r="I28" s="1"/>
      <c r="J28" s="458"/>
      <c r="K28" s="459"/>
      <c r="L28" s="459"/>
      <c r="M28" s="1"/>
      <c r="N28" s="1"/>
      <c r="O28" s="458"/>
      <c r="P28" s="459"/>
      <c r="Q28" s="522"/>
      <c r="R28" s="176"/>
      <c r="S28" s="176"/>
      <c r="T28" s="176"/>
      <c r="U28" s="176"/>
      <c r="V28" s="176"/>
      <c r="W28" s="176"/>
      <c r="AW28" s="44" t="str">
        <f>IF(D28="","",VLOOKUP(D28,'MNB árfolyam'!A:B,2,0))</f>
        <v/>
      </c>
      <c r="AX28" s="45" t="str">
        <f t="shared" si="1"/>
        <v/>
      </c>
      <c r="AY28" s="45" t="str">
        <f t="shared" si="2"/>
        <v/>
      </c>
      <c r="AZ28" s="44" t="str">
        <f>IF(I28="","",VLOOKUP(I28,'MNB árfolyam'!A:B,2,0))</f>
        <v/>
      </c>
      <c r="BA28" s="44" t="str">
        <f t="shared" si="3"/>
        <v/>
      </c>
      <c r="BB28" s="44" t="str">
        <f t="shared" si="4"/>
        <v/>
      </c>
      <c r="BC28" s="44" t="str">
        <f>IF(N28="","",VLOOKUP(N28,'MNB árfolyam'!A:B,2,0))</f>
        <v/>
      </c>
      <c r="BD28" s="44" t="str">
        <f t="shared" si="5"/>
        <v/>
      </c>
      <c r="BE28" s="44" t="str">
        <f t="shared" si="6"/>
        <v/>
      </c>
    </row>
    <row r="29" spans="1:57" s="37" customFormat="1" x14ac:dyDescent="0.25">
      <c r="A29" s="457"/>
      <c r="B29" s="458"/>
      <c r="C29" s="1"/>
      <c r="D29" s="1"/>
      <c r="E29" s="458"/>
      <c r="F29" s="459"/>
      <c r="G29" s="459"/>
      <c r="H29" s="1"/>
      <c r="I29" s="1"/>
      <c r="J29" s="458"/>
      <c r="K29" s="459"/>
      <c r="L29" s="459"/>
      <c r="M29" s="1"/>
      <c r="N29" s="1"/>
      <c r="O29" s="458"/>
      <c r="P29" s="459"/>
      <c r="Q29" s="522"/>
      <c r="R29" s="176"/>
      <c r="S29" s="176"/>
      <c r="T29" s="176"/>
      <c r="U29" s="176"/>
      <c r="V29" s="176"/>
      <c r="W29" s="176"/>
      <c r="AW29" s="44" t="str">
        <f>IF(D29="","",VLOOKUP(D29,'MNB árfolyam'!A:B,2,0))</f>
        <v/>
      </c>
      <c r="AX29" s="45" t="str">
        <f t="shared" si="1"/>
        <v/>
      </c>
      <c r="AY29" s="45" t="str">
        <f t="shared" si="2"/>
        <v/>
      </c>
      <c r="AZ29" s="44" t="str">
        <f>IF(I29="","",VLOOKUP(I29,'MNB árfolyam'!A:B,2,0))</f>
        <v/>
      </c>
      <c r="BA29" s="44" t="str">
        <f t="shared" si="3"/>
        <v/>
      </c>
      <c r="BB29" s="44" t="str">
        <f t="shared" si="4"/>
        <v/>
      </c>
      <c r="BC29" s="44" t="str">
        <f>IF(N29="","",VLOOKUP(N29,'MNB árfolyam'!A:B,2,0))</f>
        <v/>
      </c>
      <c r="BD29" s="44" t="str">
        <f t="shared" si="5"/>
        <v/>
      </c>
      <c r="BE29" s="44" t="str">
        <f t="shared" si="6"/>
        <v/>
      </c>
    </row>
    <row r="30" spans="1:57" s="37" customFormat="1" x14ac:dyDescent="0.25">
      <c r="A30" s="457"/>
      <c r="B30" s="458"/>
      <c r="C30" s="1"/>
      <c r="D30" s="1"/>
      <c r="E30" s="458"/>
      <c r="F30" s="459"/>
      <c r="G30" s="459"/>
      <c r="H30" s="1"/>
      <c r="I30" s="1"/>
      <c r="J30" s="458"/>
      <c r="K30" s="459"/>
      <c r="L30" s="459"/>
      <c r="M30" s="1"/>
      <c r="N30" s="1"/>
      <c r="O30" s="458"/>
      <c r="P30" s="459"/>
      <c r="Q30" s="522"/>
      <c r="R30" s="176"/>
      <c r="S30" s="176"/>
      <c r="T30" s="176"/>
      <c r="U30" s="176"/>
      <c r="V30" s="176"/>
      <c r="W30" s="176"/>
      <c r="AW30" s="44" t="str">
        <f>IF(D30="","",VLOOKUP(D30,'MNB árfolyam'!A:B,2,0))</f>
        <v/>
      </c>
      <c r="AX30" s="45" t="str">
        <f t="shared" si="1"/>
        <v/>
      </c>
      <c r="AY30" s="45" t="str">
        <f t="shared" si="2"/>
        <v/>
      </c>
      <c r="AZ30" s="44" t="str">
        <f>IF(I30="","",VLOOKUP(I30,'MNB árfolyam'!A:B,2,0))</f>
        <v/>
      </c>
      <c r="BA30" s="44" t="str">
        <f t="shared" si="3"/>
        <v/>
      </c>
      <c r="BB30" s="44" t="str">
        <f t="shared" si="4"/>
        <v/>
      </c>
      <c r="BC30" s="44" t="str">
        <f>IF(N30="","",VLOOKUP(N30,'MNB árfolyam'!A:B,2,0))</f>
        <v/>
      </c>
      <c r="BD30" s="44" t="str">
        <f t="shared" si="5"/>
        <v/>
      </c>
      <c r="BE30" s="44" t="str">
        <f t="shared" si="6"/>
        <v/>
      </c>
    </row>
    <row r="31" spans="1:57" s="37" customFormat="1" x14ac:dyDescent="0.25">
      <c r="A31" s="457"/>
      <c r="B31" s="458"/>
      <c r="C31" s="1"/>
      <c r="D31" s="1"/>
      <c r="E31" s="458"/>
      <c r="F31" s="459"/>
      <c r="G31" s="459"/>
      <c r="H31" s="1"/>
      <c r="I31" s="1"/>
      <c r="J31" s="458"/>
      <c r="K31" s="459"/>
      <c r="L31" s="459"/>
      <c r="M31" s="1"/>
      <c r="N31" s="1"/>
      <c r="O31" s="458"/>
      <c r="P31" s="459"/>
      <c r="Q31" s="522"/>
      <c r="R31" s="176"/>
      <c r="S31" s="176"/>
      <c r="T31" s="176"/>
      <c r="U31" s="176"/>
      <c r="V31" s="176"/>
      <c r="W31" s="176"/>
      <c r="AW31" s="44" t="str">
        <f>IF(D31="","",VLOOKUP(D31,'MNB árfolyam'!A:B,2,0))</f>
        <v/>
      </c>
      <c r="AX31" s="45" t="str">
        <f t="shared" si="1"/>
        <v/>
      </c>
      <c r="AY31" s="45" t="str">
        <f t="shared" si="2"/>
        <v/>
      </c>
      <c r="AZ31" s="44" t="str">
        <f>IF(I31="","",VLOOKUP(I31,'MNB árfolyam'!A:B,2,0))</f>
        <v/>
      </c>
      <c r="BA31" s="44" t="str">
        <f t="shared" si="3"/>
        <v/>
      </c>
      <c r="BB31" s="44" t="str">
        <f t="shared" si="4"/>
        <v/>
      </c>
      <c r="BC31" s="44" t="str">
        <f>IF(N31="","",VLOOKUP(N31,'MNB árfolyam'!A:B,2,0))</f>
        <v/>
      </c>
      <c r="BD31" s="44" t="str">
        <f t="shared" si="5"/>
        <v/>
      </c>
      <c r="BE31" s="44" t="str">
        <f t="shared" si="6"/>
        <v/>
      </c>
    </row>
    <row r="32" spans="1:57" s="37" customFormat="1" x14ac:dyDescent="0.25">
      <c r="A32" s="457"/>
      <c r="B32" s="458"/>
      <c r="C32" s="1"/>
      <c r="D32" s="1"/>
      <c r="E32" s="458"/>
      <c r="F32" s="459"/>
      <c r="G32" s="459"/>
      <c r="H32" s="1"/>
      <c r="I32" s="1"/>
      <c r="J32" s="458"/>
      <c r="K32" s="459"/>
      <c r="L32" s="459"/>
      <c r="M32" s="1"/>
      <c r="N32" s="1"/>
      <c r="O32" s="458"/>
      <c r="P32" s="459"/>
      <c r="Q32" s="522"/>
      <c r="R32" s="176"/>
      <c r="S32" s="176"/>
      <c r="T32" s="176"/>
      <c r="U32" s="176"/>
      <c r="V32" s="176"/>
      <c r="W32" s="176"/>
      <c r="AW32" s="44" t="str">
        <f>IF(D32="","",VLOOKUP(D32,'MNB árfolyam'!A:B,2,0))</f>
        <v/>
      </c>
      <c r="AX32" s="45" t="str">
        <f t="shared" si="1"/>
        <v/>
      </c>
      <c r="AY32" s="45" t="str">
        <f t="shared" si="2"/>
        <v/>
      </c>
      <c r="AZ32" s="44" t="str">
        <f>IF(I32="","",VLOOKUP(I32,'MNB árfolyam'!A:B,2,0))</f>
        <v/>
      </c>
      <c r="BA32" s="44" t="str">
        <f t="shared" si="3"/>
        <v/>
      </c>
      <c r="BB32" s="44" t="str">
        <f t="shared" si="4"/>
        <v/>
      </c>
      <c r="BC32" s="44" t="str">
        <f>IF(N32="","",VLOOKUP(N32,'MNB árfolyam'!A:B,2,0))</f>
        <v/>
      </c>
      <c r="BD32" s="44" t="str">
        <f t="shared" si="5"/>
        <v/>
      </c>
      <c r="BE32" s="44" t="str">
        <f t="shared" si="6"/>
        <v/>
      </c>
    </row>
    <row r="33" spans="1:57" s="37" customFormat="1" x14ac:dyDescent="0.25">
      <c r="A33" s="457"/>
      <c r="B33" s="458"/>
      <c r="C33" s="1"/>
      <c r="D33" s="1"/>
      <c r="E33" s="458"/>
      <c r="F33" s="459"/>
      <c r="G33" s="459"/>
      <c r="H33" s="1"/>
      <c r="I33" s="1"/>
      <c r="J33" s="458"/>
      <c r="K33" s="459"/>
      <c r="L33" s="459"/>
      <c r="M33" s="1"/>
      <c r="N33" s="1"/>
      <c r="O33" s="458"/>
      <c r="P33" s="459"/>
      <c r="Q33" s="522"/>
      <c r="R33" s="176"/>
      <c r="S33" s="176"/>
      <c r="T33" s="176"/>
      <c r="U33" s="176"/>
      <c r="V33" s="176"/>
      <c r="W33" s="176"/>
      <c r="AW33" s="44" t="str">
        <f>IF(D33="","",VLOOKUP(D33,'MNB árfolyam'!A:B,2,0))</f>
        <v/>
      </c>
      <c r="AX33" s="45" t="str">
        <f t="shared" si="1"/>
        <v/>
      </c>
      <c r="AY33" s="45" t="str">
        <f t="shared" si="2"/>
        <v/>
      </c>
      <c r="AZ33" s="44" t="str">
        <f>IF(I33="","",VLOOKUP(I33,'MNB árfolyam'!A:B,2,0))</f>
        <v/>
      </c>
      <c r="BA33" s="44" t="str">
        <f t="shared" si="3"/>
        <v/>
      </c>
      <c r="BB33" s="44" t="str">
        <f t="shared" si="4"/>
        <v/>
      </c>
      <c r="BC33" s="44" t="str">
        <f>IF(N33="","",VLOOKUP(N33,'MNB árfolyam'!A:B,2,0))</f>
        <v/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57"/>
      <c r="B34" s="458"/>
      <c r="C34" s="1"/>
      <c r="D34" s="1"/>
      <c r="E34" s="458"/>
      <c r="F34" s="459"/>
      <c r="G34" s="459"/>
      <c r="H34" s="1"/>
      <c r="I34" s="1"/>
      <c r="J34" s="458"/>
      <c r="K34" s="459"/>
      <c r="L34" s="459"/>
      <c r="M34" s="1"/>
      <c r="N34" s="1"/>
      <c r="O34" s="458"/>
      <c r="P34" s="459"/>
      <c r="Q34" s="522"/>
      <c r="R34" s="176"/>
      <c r="S34" s="176"/>
      <c r="T34" s="176"/>
      <c r="U34" s="176"/>
      <c r="V34" s="176"/>
      <c r="W34" s="176"/>
      <c r="AW34" s="44" t="str">
        <f>IF(D34="","",VLOOKUP(D34,'MNB árfolyam'!A:B,2,0))</f>
        <v/>
      </c>
      <c r="AX34" s="45" t="str">
        <f t="shared" si="1"/>
        <v/>
      </c>
      <c r="AY34" s="45" t="str">
        <f t="shared" si="2"/>
        <v/>
      </c>
      <c r="AZ34" s="44" t="str">
        <f>IF(I34="","",VLOOKUP(I34,'MNB árfolyam'!A:B,2,0))</f>
        <v/>
      </c>
      <c r="BA34" s="44" t="str">
        <f t="shared" si="3"/>
        <v/>
      </c>
      <c r="BB34" s="44" t="str">
        <f t="shared" si="4"/>
        <v/>
      </c>
      <c r="BC34" s="44" t="str">
        <f>IF(N34="","",VLOOKUP(N34,'MNB árfolyam'!A:B,2,0))</f>
        <v/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57"/>
      <c r="B35" s="458"/>
      <c r="C35" s="1"/>
      <c r="D35" s="1"/>
      <c r="E35" s="458"/>
      <c r="F35" s="459"/>
      <c r="G35" s="459"/>
      <c r="H35" s="1"/>
      <c r="I35" s="1"/>
      <c r="J35" s="458"/>
      <c r="K35" s="459"/>
      <c r="L35" s="459"/>
      <c r="M35" s="1"/>
      <c r="N35" s="1"/>
      <c r="O35" s="458"/>
      <c r="P35" s="459"/>
      <c r="Q35" s="522"/>
      <c r="R35" s="176"/>
      <c r="S35" s="176"/>
      <c r="T35" s="176"/>
      <c r="U35" s="176"/>
      <c r="V35" s="176"/>
      <c r="W35" s="176"/>
      <c r="AW35" s="44" t="str">
        <f>IF(D35="","",VLOOKUP(D35,'MNB árfolyam'!A:B,2,0))</f>
        <v/>
      </c>
      <c r="AX35" s="45" t="str">
        <f t="shared" si="1"/>
        <v/>
      </c>
      <c r="AY35" s="45" t="str">
        <f t="shared" si="2"/>
        <v/>
      </c>
      <c r="AZ35" s="44" t="str">
        <f>IF(I35="","",VLOOKUP(I35,'MNB árfolyam'!A:B,2,0))</f>
        <v/>
      </c>
      <c r="BA35" s="44" t="str">
        <f t="shared" si="3"/>
        <v/>
      </c>
      <c r="BB35" s="44" t="str">
        <f t="shared" si="4"/>
        <v/>
      </c>
      <c r="BC35" s="44" t="str">
        <f>IF(N35="","",VLOOKUP(N35,'MNB árfolyam'!A:B,2,0))</f>
        <v/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57"/>
      <c r="B36" s="458"/>
      <c r="C36" s="1"/>
      <c r="D36" s="1"/>
      <c r="E36" s="458"/>
      <c r="F36" s="459"/>
      <c r="G36" s="459"/>
      <c r="H36" s="1"/>
      <c r="I36" s="1"/>
      <c r="J36" s="458"/>
      <c r="K36" s="459"/>
      <c r="L36" s="459"/>
      <c r="M36" s="1"/>
      <c r="N36" s="1"/>
      <c r="O36" s="458"/>
      <c r="P36" s="459"/>
      <c r="Q36" s="522"/>
      <c r="R36" s="176"/>
      <c r="S36" s="176"/>
      <c r="T36" s="176"/>
      <c r="U36" s="176"/>
      <c r="V36" s="176"/>
      <c r="W36" s="176"/>
      <c r="AW36" s="44" t="str">
        <f>IF(D36="","",VLOOKUP(D36,'MNB árfolyam'!A:B,2,0))</f>
        <v/>
      </c>
      <c r="AX36" s="45" t="str">
        <f t="shared" si="1"/>
        <v/>
      </c>
      <c r="AY36" s="45" t="str">
        <f t="shared" si="2"/>
        <v/>
      </c>
      <c r="AZ36" s="44" t="str">
        <f>IF(I36="","",VLOOKUP(I36,'MNB árfolyam'!A:B,2,0))</f>
        <v/>
      </c>
      <c r="BA36" s="44" t="str">
        <f t="shared" si="3"/>
        <v/>
      </c>
      <c r="BB36" s="44" t="str">
        <f t="shared" si="4"/>
        <v/>
      </c>
      <c r="BC36" s="44" t="str">
        <f>IF(N36="","",VLOOKUP(N36,'MNB árfolyam'!A:B,2,0))</f>
        <v/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57"/>
      <c r="B37" s="458"/>
      <c r="C37" s="1"/>
      <c r="D37" s="1"/>
      <c r="E37" s="458"/>
      <c r="F37" s="459"/>
      <c r="G37" s="459"/>
      <c r="H37" s="1"/>
      <c r="I37" s="1"/>
      <c r="J37" s="458"/>
      <c r="K37" s="459"/>
      <c r="L37" s="459"/>
      <c r="M37" s="1"/>
      <c r="N37" s="1"/>
      <c r="O37" s="458"/>
      <c r="P37" s="459"/>
      <c r="Q37" s="522"/>
      <c r="R37" s="176"/>
      <c r="S37" s="176"/>
      <c r="T37" s="176"/>
      <c r="U37" s="176"/>
      <c r="V37" s="176"/>
      <c r="W37" s="176"/>
      <c r="AW37" s="44" t="str">
        <f>IF(D37="","",VLOOKUP(D37,'MNB árfolyam'!A:B,2,0))</f>
        <v/>
      </c>
      <c r="AX37" s="45" t="str">
        <f t="shared" si="1"/>
        <v/>
      </c>
      <c r="AY37" s="45" t="str">
        <f t="shared" si="2"/>
        <v/>
      </c>
      <c r="AZ37" s="44" t="str">
        <f>IF(I37="","",VLOOKUP(I37,'MNB árfolyam'!A:B,2,0))</f>
        <v/>
      </c>
      <c r="BA37" s="44" t="str">
        <f t="shared" si="3"/>
        <v/>
      </c>
      <c r="BB37" s="44" t="str">
        <f t="shared" si="4"/>
        <v/>
      </c>
      <c r="BC37" s="44" t="str">
        <f>IF(N37="","",VLOOKUP(N37,'MNB árfolyam'!A:B,2,0))</f>
        <v/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57"/>
      <c r="B38" s="458"/>
      <c r="C38" s="1"/>
      <c r="D38" s="1"/>
      <c r="E38" s="458"/>
      <c r="F38" s="459"/>
      <c r="G38" s="459"/>
      <c r="H38" s="1"/>
      <c r="I38" s="1"/>
      <c r="J38" s="458"/>
      <c r="K38" s="459"/>
      <c r="L38" s="459"/>
      <c r="M38" s="1"/>
      <c r="N38" s="1"/>
      <c r="O38" s="458"/>
      <c r="P38" s="459"/>
      <c r="Q38" s="522"/>
      <c r="R38" s="176"/>
      <c r="S38" s="176"/>
      <c r="T38" s="176"/>
      <c r="U38" s="176"/>
      <c r="V38" s="176"/>
      <c r="W38" s="176"/>
      <c r="AW38" s="44" t="str">
        <f>IF(D38="","",VLOOKUP(D38,'MNB árfolyam'!A:B,2,0))</f>
        <v/>
      </c>
      <c r="AX38" s="45" t="str">
        <f t="shared" si="1"/>
        <v/>
      </c>
      <c r="AY38" s="45" t="str">
        <f t="shared" si="2"/>
        <v/>
      </c>
      <c r="AZ38" s="44" t="str">
        <f>IF(I38="","",VLOOKUP(I38,'MNB árfolyam'!A:B,2,0))</f>
        <v/>
      </c>
      <c r="BA38" s="44" t="str">
        <f t="shared" si="3"/>
        <v/>
      </c>
      <c r="BB38" s="44" t="str">
        <f t="shared" si="4"/>
        <v/>
      </c>
      <c r="BC38" s="44" t="str">
        <f>IF(N38="","",VLOOKUP(N38,'MNB árfolyam'!A:B,2,0))</f>
        <v/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57"/>
      <c r="B39" s="458"/>
      <c r="C39" s="1"/>
      <c r="D39" s="1"/>
      <c r="E39" s="458"/>
      <c r="F39" s="459"/>
      <c r="G39" s="459"/>
      <c r="H39" s="1"/>
      <c r="I39" s="1"/>
      <c r="J39" s="458"/>
      <c r="K39" s="459"/>
      <c r="L39" s="459"/>
      <c r="M39" s="1"/>
      <c r="N39" s="1"/>
      <c r="O39" s="458"/>
      <c r="P39" s="459"/>
      <c r="Q39" s="522"/>
      <c r="R39" s="176"/>
      <c r="S39" s="176"/>
      <c r="T39" s="176"/>
      <c r="U39" s="176"/>
      <c r="V39" s="176"/>
      <c r="W39" s="176"/>
      <c r="AW39" s="44" t="str">
        <f>IF(D39="","",VLOOKUP(D39,'MNB árfolyam'!A:B,2,0))</f>
        <v/>
      </c>
      <c r="AX39" s="45" t="str">
        <f t="shared" si="1"/>
        <v/>
      </c>
      <c r="AY39" s="45" t="str">
        <f t="shared" si="2"/>
        <v/>
      </c>
      <c r="AZ39" s="44" t="str">
        <f>IF(I39="","",VLOOKUP(I39,'MNB árfolyam'!A:B,2,0))</f>
        <v/>
      </c>
      <c r="BA39" s="44" t="str">
        <f t="shared" si="3"/>
        <v/>
      </c>
      <c r="BB39" s="44" t="str">
        <f t="shared" si="4"/>
        <v/>
      </c>
      <c r="BC39" s="44" t="str">
        <f>IF(N39="","",VLOOKUP(N39,'MNB árfolyam'!A:B,2,0))</f>
        <v/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57"/>
      <c r="B40" s="458"/>
      <c r="C40" s="1"/>
      <c r="D40" s="1"/>
      <c r="E40" s="458"/>
      <c r="F40" s="459"/>
      <c r="G40" s="459"/>
      <c r="H40" s="1"/>
      <c r="I40" s="1"/>
      <c r="J40" s="458"/>
      <c r="K40" s="459"/>
      <c r="L40" s="459"/>
      <c r="M40" s="1"/>
      <c r="N40" s="1"/>
      <c r="O40" s="458"/>
      <c r="P40" s="459"/>
      <c r="Q40" s="522"/>
      <c r="R40" s="176"/>
      <c r="S40" s="176"/>
      <c r="T40" s="176"/>
      <c r="U40" s="176"/>
      <c r="V40" s="176"/>
      <c r="W40" s="176"/>
      <c r="AW40" s="44" t="str">
        <f>IF(D40="","",VLOOKUP(D40,'MNB árfolyam'!A:B,2,0))</f>
        <v/>
      </c>
      <c r="AX40" s="45" t="str">
        <f t="shared" si="1"/>
        <v/>
      </c>
      <c r="AY40" s="45" t="str">
        <f t="shared" si="2"/>
        <v/>
      </c>
      <c r="AZ40" s="44" t="str">
        <f>IF(I40="","",VLOOKUP(I40,'MNB árfolyam'!A:B,2,0))</f>
        <v/>
      </c>
      <c r="BA40" s="44" t="str">
        <f t="shared" si="3"/>
        <v/>
      </c>
      <c r="BB40" s="44" t="str">
        <f t="shared" si="4"/>
        <v/>
      </c>
      <c r="BC40" s="44" t="str">
        <f>IF(N40="","",VLOOKUP(N40,'MNB árfolyam'!A:B,2,0))</f>
        <v/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57"/>
      <c r="B41" s="458"/>
      <c r="C41" s="1"/>
      <c r="D41" s="1"/>
      <c r="E41" s="458"/>
      <c r="F41" s="459"/>
      <c r="G41" s="459"/>
      <c r="H41" s="1"/>
      <c r="I41" s="1"/>
      <c r="J41" s="458"/>
      <c r="K41" s="459"/>
      <c r="L41" s="459"/>
      <c r="M41" s="1"/>
      <c r="N41" s="1"/>
      <c r="O41" s="458"/>
      <c r="P41" s="459"/>
      <c r="Q41" s="522"/>
      <c r="R41" s="176"/>
      <c r="S41" s="176"/>
      <c r="T41" s="176"/>
      <c r="U41" s="176"/>
      <c r="V41" s="176"/>
      <c r="W41" s="176"/>
      <c r="AW41" s="44" t="str">
        <f>IF(D41="","",VLOOKUP(D41,'MNB árfolyam'!A:B,2,0))</f>
        <v/>
      </c>
      <c r="AX41" s="45" t="str">
        <f t="shared" si="1"/>
        <v/>
      </c>
      <c r="AY41" s="45" t="str">
        <f t="shared" si="2"/>
        <v/>
      </c>
      <c r="AZ41" s="44" t="str">
        <f>IF(I41="","",VLOOKUP(I41,'MNB árfolyam'!A:B,2,0))</f>
        <v/>
      </c>
      <c r="BA41" s="44" t="str">
        <f t="shared" si="3"/>
        <v/>
      </c>
      <c r="BB41" s="44" t="str">
        <f t="shared" si="4"/>
        <v/>
      </c>
      <c r="BC41" s="44" t="str">
        <f>IF(N41="","",VLOOKUP(N41,'MNB árfolyam'!A:B,2,0))</f>
        <v/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57"/>
      <c r="B42" s="458"/>
      <c r="C42" s="1"/>
      <c r="D42" s="1"/>
      <c r="E42" s="458"/>
      <c r="F42" s="459"/>
      <c r="G42" s="459"/>
      <c r="H42" s="1"/>
      <c r="I42" s="1"/>
      <c r="J42" s="458"/>
      <c r="K42" s="459"/>
      <c r="L42" s="459"/>
      <c r="M42" s="1"/>
      <c r="N42" s="1"/>
      <c r="O42" s="458"/>
      <c r="P42" s="459"/>
      <c r="Q42" s="522"/>
      <c r="R42" s="176"/>
      <c r="S42" s="176"/>
      <c r="T42" s="176"/>
      <c r="U42" s="176"/>
      <c r="V42" s="176"/>
      <c r="W42" s="176"/>
      <c r="AW42" s="44" t="str">
        <f>IF(D42="","",VLOOKUP(D42,'MNB árfolyam'!A:B,2,0))</f>
        <v/>
      </c>
      <c r="AX42" s="45" t="str">
        <f t="shared" si="1"/>
        <v/>
      </c>
      <c r="AY42" s="45" t="str">
        <f t="shared" si="2"/>
        <v/>
      </c>
      <c r="AZ42" s="44" t="str">
        <f>IF(I42="","",VLOOKUP(I42,'MNB árfolyam'!A:B,2,0))</f>
        <v/>
      </c>
      <c r="BA42" s="44" t="str">
        <f t="shared" si="3"/>
        <v/>
      </c>
      <c r="BB42" s="44" t="str">
        <f t="shared" si="4"/>
        <v/>
      </c>
      <c r="BC42" s="44" t="str">
        <f>IF(N42="","",VLOOKUP(N42,'MNB árfolyam'!A:B,2,0))</f>
        <v/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57"/>
      <c r="B43" s="458"/>
      <c r="C43" s="1"/>
      <c r="D43" s="1"/>
      <c r="E43" s="458"/>
      <c r="F43" s="459"/>
      <c r="G43" s="459"/>
      <c r="H43" s="1"/>
      <c r="I43" s="1"/>
      <c r="J43" s="458"/>
      <c r="K43" s="459"/>
      <c r="L43" s="459"/>
      <c r="M43" s="1"/>
      <c r="N43" s="1"/>
      <c r="O43" s="458"/>
      <c r="P43" s="459"/>
      <c r="Q43" s="522"/>
      <c r="R43" s="176"/>
      <c r="S43" s="176"/>
      <c r="T43" s="176"/>
      <c r="U43" s="176"/>
      <c r="V43" s="176"/>
      <c r="W43" s="176"/>
      <c r="AW43" s="44" t="str">
        <f>IF(D43="","",VLOOKUP(D43,'MNB árfolyam'!A:B,2,0))</f>
        <v/>
      </c>
      <c r="AX43" s="45" t="str">
        <f t="shared" si="1"/>
        <v/>
      </c>
      <c r="AY43" s="45" t="str">
        <f t="shared" si="2"/>
        <v/>
      </c>
      <c r="AZ43" s="44" t="str">
        <f>IF(I43="","",VLOOKUP(I43,'MNB árfolyam'!A:B,2,0))</f>
        <v/>
      </c>
      <c r="BA43" s="44" t="str">
        <f t="shared" si="3"/>
        <v/>
      </c>
      <c r="BB43" s="44" t="str">
        <f t="shared" si="4"/>
        <v/>
      </c>
      <c r="BC43" s="44" t="str">
        <f>IF(N43="","",VLOOKUP(N43,'MNB árfolyam'!A:B,2,0))</f>
        <v/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57"/>
      <c r="B44" s="458"/>
      <c r="C44" s="1"/>
      <c r="D44" s="1"/>
      <c r="E44" s="458"/>
      <c r="F44" s="459"/>
      <c r="G44" s="459"/>
      <c r="H44" s="1"/>
      <c r="I44" s="1"/>
      <c r="J44" s="458"/>
      <c r="K44" s="459"/>
      <c r="L44" s="459"/>
      <c r="M44" s="1"/>
      <c r="N44" s="1"/>
      <c r="O44" s="458"/>
      <c r="P44" s="459"/>
      <c r="Q44" s="522"/>
      <c r="R44" s="176"/>
      <c r="S44" s="176"/>
      <c r="T44" s="176"/>
      <c r="U44" s="176"/>
      <c r="V44" s="176"/>
      <c r="W44" s="176"/>
      <c r="AW44" s="44" t="str">
        <f>IF(D44="","",VLOOKUP(D44,'MNB árfolyam'!A:B,2,0))</f>
        <v/>
      </c>
      <c r="AX44" s="45" t="str">
        <f t="shared" si="1"/>
        <v/>
      </c>
      <c r="AY44" s="45" t="str">
        <f t="shared" si="2"/>
        <v/>
      </c>
      <c r="AZ44" s="44" t="str">
        <f>IF(I44="","",VLOOKUP(I44,'MNB árfolyam'!A:B,2,0))</f>
        <v/>
      </c>
      <c r="BA44" s="44" t="str">
        <f t="shared" si="3"/>
        <v/>
      </c>
      <c r="BB44" s="44" t="str">
        <f t="shared" si="4"/>
        <v/>
      </c>
      <c r="BC44" s="44" t="str">
        <f>IF(N44="","",VLOOKUP(N44,'MNB árfolyam'!A:B,2,0))</f>
        <v/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57"/>
      <c r="B45" s="458"/>
      <c r="C45" s="1"/>
      <c r="D45" s="1"/>
      <c r="E45" s="458"/>
      <c r="F45" s="459"/>
      <c r="G45" s="459"/>
      <c r="H45" s="1"/>
      <c r="I45" s="1"/>
      <c r="J45" s="458"/>
      <c r="K45" s="459"/>
      <c r="L45" s="459"/>
      <c r="M45" s="1"/>
      <c r="N45" s="1"/>
      <c r="O45" s="458"/>
      <c r="P45" s="459"/>
      <c r="Q45" s="522"/>
      <c r="R45" s="176"/>
      <c r="S45" s="176"/>
      <c r="T45" s="176"/>
      <c r="U45" s="176"/>
      <c r="V45" s="176"/>
      <c r="W45" s="176"/>
      <c r="AW45" s="44" t="str">
        <f>IF(D45="","",VLOOKUP(D45,'MNB árfolyam'!A:B,2,0))</f>
        <v/>
      </c>
      <c r="AX45" s="45" t="str">
        <f t="shared" si="1"/>
        <v/>
      </c>
      <c r="AY45" s="45" t="str">
        <f t="shared" si="2"/>
        <v/>
      </c>
      <c r="AZ45" s="44" t="str">
        <f>IF(I45="","",VLOOKUP(I45,'MNB árfolyam'!A:B,2,0))</f>
        <v/>
      </c>
      <c r="BA45" s="44" t="str">
        <f t="shared" si="3"/>
        <v/>
      </c>
      <c r="BB45" s="44" t="str">
        <f t="shared" si="4"/>
        <v/>
      </c>
      <c r="BC45" s="44" t="str">
        <f>IF(N45="","",VLOOKUP(N45,'MNB árfolyam'!A:B,2,0))</f>
        <v/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57"/>
      <c r="B46" s="458"/>
      <c r="C46" s="1"/>
      <c r="D46" s="1"/>
      <c r="E46" s="458"/>
      <c r="F46" s="459"/>
      <c r="G46" s="459"/>
      <c r="H46" s="1"/>
      <c r="I46" s="1"/>
      <c r="J46" s="458"/>
      <c r="K46" s="459"/>
      <c r="L46" s="459"/>
      <c r="M46" s="1"/>
      <c r="N46" s="1"/>
      <c r="O46" s="458"/>
      <c r="P46" s="459"/>
      <c r="Q46" s="522"/>
      <c r="R46" s="176"/>
      <c r="S46" s="176"/>
      <c r="T46" s="176"/>
      <c r="U46" s="176"/>
      <c r="V46" s="176"/>
      <c r="W46" s="176"/>
      <c r="AW46" s="44" t="str">
        <f>IF(D46="","",VLOOKUP(D46,'MNB árfolyam'!A:B,2,0))</f>
        <v/>
      </c>
      <c r="AX46" s="45" t="str">
        <f t="shared" si="1"/>
        <v/>
      </c>
      <c r="AY46" s="45" t="str">
        <f t="shared" si="2"/>
        <v/>
      </c>
      <c r="AZ46" s="44" t="str">
        <f>IF(I46="","",VLOOKUP(I46,'MNB árfolyam'!A:B,2,0))</f>
        <v/>
      </c>
      <c r="BA46" s="44" t="str">
        <f t="shared" si="3"/>
        <v/>
      </c>
      <c r="BB46" s="44" t="str">
        <f t="shared" si="4"/>
        <v/>
      </c>
      <c r="BC46" s="44" t="str">
        <f>IF(N46="","",VLOOKUP(N46,'MNB árfolyam'!A:B,2,0))</f>
        <v/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57"/>
      <c r="B47" s="458"/>
      <c r="C47" s="1"/>
      <c r="D47" s="1"/>
      <c r="E47" s="458"/>
      <c r="F47" s="459"/>
      <c r="G47" s="459"/>
      <c r="H47" s="1"/>
      <c r="I47" s="1"/>
      <c r="J47" s="458"/>
      <c r="K47" s="459"/>
      <c r="L47" s="459"/>
      <c r="M47" s="1"/>
      <c r="N47" s="1"/>
      <c r="O47" s="458"/>
      <c r="P47" s="459"/>
      <c r="Q47" s="522"/>
      <c r="R47" s="176"/>
      <c r="S47" s="176"/>
      <c r="T47" s="176"/>
      <c r="U47" s="176"/>
      <c r="V47" s="176"/>
      <c r="W47" s="176"/>
      <c r="AW47" s="44" t="str">
        <f>IF(D47="","",VLOOKUP(D47,'MNB árfolyam'!A:B,2,0))</f>
        <v/>
      </c>
      <c r="AX47" s="45" t="str">
        <f t="shared" si="1"/>
        <v/>
      </c>
      <c r="AY47" s="45" t="str">
        <f t="shared" si="2"/>
        <v/>
      </c>
      <c r="AZ47" s="44" t="str">
        <f>IF(I47="","",VLOOKUP(I47,'MNB árfolyam'!A:B,2,0))</f>
        <v/>
      </c>
      <c r="BA47" s="44" t="str">
        <f t="shared" si="3"/>
        <v/>
      </c>
      <c r="BB47" s="44" t="str">
        <f t="shared" si="4"/>
        <v/>
      </c>
      <c r="BC47" s="44" t="str">
        <f>IF(N47="","",VLOOKUP(N47,'MNB árfolyam'!A:B,2,0))</f>
        <v/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57"/>
      <c r="B48" s="458"/>
      <c r="C48" s="1"/>
      <c r="D48" s="1"/>
      <c r="E48" s="458"/>
      <c r="F48" s="459"/>
      <c r="G48" s="459"/>
      <c r="H48" s="1"/>
      <c r="I48" s="1"/>
      <c r="J48" s="458"/>
      <c r="K48" s="459"/>
      <c r="L48" s="459"/>
      <c r="M48" s="1"/>
      <c r="N48" s="1"/>
      <c r="O48" s="458"/>
      <c r="P48" s="459"/>
      <c r="Q48" s="522"/>
      <c r="R48" s="176"/>
      <c r="S48" s="176"/>
      <c r="T48" s="176"/>
      <c r="U48" s="176"/>
      <c r="V48" s="176"/>
      <c r="W48" s="176"/>
      <c r="AW48" s="44" t="str">
        <f>IF(D48="","",VLOOKUP(D48,'MNB árfolyam'!A:B,2,0))</f>
        <v/>
      </c>
      <c r="AX48" s="45" t="str">
        <f t="shared" si="1"/>
        <v/>
      </c>
      <c r="AY48" s="45" t="str">
        <f t="shared" si="2"/>
        <v/>
      </c>
      <c r="AZ48" s="44" t="str">
        <f>IF(I48="","",VLOOKUP(I48,'MNB árfolyam'!A:B,2,0))</f>
        <v/>
      </c>
      <c r="BA48" s="44" t="str">
        <f t="shared" si="3"/>
        <v/>
      </c>
      <c r="BB48" s="44" t="str">
        <f t="shared" si="4"/>
        <v/>
      </c>
      <c r="BC48" s="44" t="str">
        <f>IF(N48="","",VLOOKUP(N48,'MNB árfolyam'!A:B,2,0))</f>
        <v/>
      </c>
      <c r="BD48" s="44" t="str">
        <f t="shared" si="5"/>
        <v/>
      </c>
      <c r="BE48" s="44" t="str">
        <f t="shared" si="6"/>
        <v/>
      </c>
    </row>
    <row r="49" spans="1:69" s="37" customFormat="1" x14ac:dyDescent="0.25">
      <c r="A49" s="457"/>
      <c r="B49" s="458"/>
      <c r="C49" s="1"/>
      <c r="D49" s="1"/>
      <c r="E49" s="458"/>
      <c r="F49" s="459"/>
      <c r="G49" s="459"/>
      <c r="H49" s="1"/>
      <c r="I49" s="1"/>
      <c r="J49" s="458"/>
      <c r="K49" s="459"/>
      <c r="L49" s="459"/>
      <c r="M49" s="1"/>
      <c r="N49" s="1"/>
      <c r="O49" s="458"/>
      <c r="P49" s="459"/>
      <c r="Q49" s="522"/>
      <c r="R49" s="176"/>
      <c r="S49" s="176"/>
      <c r="T49" s="176"/>
      <c r="U49" s="176"/>
      <c r="V49" s="176"/>
      <c r="W49" s="176"/>
      <c r="AW49" s="44" t="str">
        <f>IF(D49="","",VLOOKUP(D49,'MNB árfolyam'!A:B,2,0))</f>
        <v/>
      </c>
      <c r="AX49" s="45" t="str">
        <f t="shared" si="1"/>
        <v/>
      </c>
      <c r="AY49" s="45" t="str">
        <f t="shared" si="2"/>
        <v/>
      </c>
      <c r="AZ49" s="44" t="str">
        <f>IF(I49="","",VLOOKUP(I49,'MNB árfolyam'!A:B,2,0))</f>
        <v/>
      </c>
      <c r="BA49" s="44" t="str">
        <f t="shared" si="3"/>
        <v/>
      </c>
      <c r="BB49" s="44" t="str">
        <f t="shared" si="4"/>
        <v/>
      </c>
      <c r="BC49" s="44" t="str">
        <f>IF(N49="","",VLOOKUP(N49,'MNB árfolyam'!A:B,2,0))</f>
        <v/>
      </c>
      <c r="BD49" s="44" t="str">
        <f t="shared" si="5"/>
        <v/>
      </c>
      <c r="BE49" s="44" t="str">
        <f t="shared" si="6"/>
        <v/>
      </c>
    </row>
    <row r="50" spans="1:69" s="37" customFormat="1" ht="15.75" thickBot="1" x14ac:dyDescent="0.3">
      <c r="A50" s="460"/>
      <c r="B50" s="461"/>
      <c r="C50" s="7"/>
      <c r="D50" s="7"/>
      <c r="E50" s="461"/>
      <c r="F50" s="462"/>
      <c r="G50" s="462"/>
      <c r="H50" s="7"/>
      <c r="I50" s="7"/>
      <c r="J50" s="461"/>
      <c r="K50" s="462"/>
      <c r="L50" s="462"/>
      <c r="M50" s="7"/>
      <c r="N50" s="7"/>
      <c r="O50" s="461"/>
      <c r="P50" s="462"/>
      <c r="Q50" s="523"/>
      <c r="R50" s="176"/>
      <c r="S50" s="176"/>
      <c r="T50" s="176"/>
      <c r="U50" s="176"/>
      <c r="V50" s="176"/>
      <c r="W50" s="176"/>
      <c r="AW50" s="44" t="str">
        <f>IF(D50="","",VLOOKUP(D50,'MNB árfolyam'!A:B,2,0))</f>
        <v/>
      </c>
      <c r="AX50" s="45" t="str">
        <f t="shared" si="1"/>
        <v/>
      </c>
      <c r="AY50" s="45" t="str">
        <f t="shared" si="2"/>
        <v/>
      </c>
      <c r="AZ50" s="44" t="str">
        <f>IF(I50="","",VLOOKUP(I50,'MNB árfolyam'!A:B,2,0))</f>
        <v/>
      </c>
      <c r="BA50" s="44" t="str">
        <f t="shared" si="3"/>
        <v/>
      </c>
      <c r="BB50" s="44" t="str">
        <f t="shared" si="4"/>
        <v/>
      </c>
      <c r="BC50" s="44" t="str">
        <f>IF(N50="","",VLOOKUP(N50,'MNB árfolyam'!A:B,2,0))</f>
        <v/>
      </c>
      <c r="BD50" s="44" t="str">
        <f t="shared" si="5"/>
        <v/>
      </c>
      <c r="BE50" s="44" t="str">
        <f t="shared" si="6"/>
        <v/>
      </c>
    </row>
    <row r="51" spans="1:69" x14ac:dyDescent="0.25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</row>
    <row r="52" spans="1:69" ht="21.75" customHeight="1" thickBot="1" x14ac:dyDescent="0.3">
      <c r="A52" s="686" t="str">
        <f>CONCATENATE(B8," ","PARTNER VÁLLALKOZÁSAI:")</f>
        <v xml:space="preserve"> PARTNER VÁLLALKOZÁSAI:</v>
      </c>
      <c r="B52" s="686"/>
      <c r="C52" s="686"/>
      <c r="D52" s="686"/>
      <c r="E52" s="686"/>
      <c r="F52" s="686"/>
      <c r="G52" s="686"/>
      <c r="H52" s="686"/>
      <c r="I52" s="686"/>
      <c r="J52" s="686"/>
      <c r="K52" s="686"/>
      <c r="L52" s="686"/>
      <c r="M52" s="686"/>
      <c r="N52" s="686"/>
      <c r="O52" s="686"/>
      <c r="P52" s="686"/>
      <c r="Q52" s="686"/>
      <c r="R52" s="686"/>
      <c r="S52" s="686"/>
      <c r="T52" s="686"/>
      <c r="U52" s="686"/>
      <c r="V52" s="686"/>
      <c r="W52" s="68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</row>
    <row r="53" spans="1:69" ht="320.10000000000002" customHeight="1" thickBot="1" x14ac:dyDescent="0.3">
      <c r="A53" s="699" t="s">
        <v>256</v>
      </c>
      <c r="B53" s="700"/>
      <c r="C53" s="700"/>
      <c r="D53" s="700"/>
      <c r="E53" s="700"/>
      <c r="F53" s="700"/>
      <c r="G53" s="700"/>
      <c r="H53" s="701"/>
      <c r="I53" s="180"/>
      <c r="J53" s="180"/>
      <c r="K53" s="180"/>
      <c r="L53" s="180"/>
      <c r="M53" s="18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</row>
    <row r="54" spans="1:69" ht="19.5" customHeight="1" thickBot="1" x14ac:dyDescent="0.3">
      <c r="A54" s="681" t="str">
        <f>IF(PÁLYÁZÓ!D16&lt;&gt;"","A pályázó vállalkozás három üzleti évre adta meg az adatokat, ezért ezen vállalkozások esetében is három évre kérünk adatot, ha a vállalkozások működtek ebben az időtartamban.",IF(PÁLYÁZÓ!D15&lt;&gt;"","A pályázó vállalkozás két üzleti évre adta meg az adatokat, ezért ezen vállalkozások esetén is két évre kérünk adatot, ha a vállalkozások működtek ebben az időtartamban.",IF(PÁLYÁZÓ!D14&lt;&gt;"","A pályázó vállalkozás egy üzleti évre adta meg az adatokat, ezért ezen vállalkozások esetén is egy évre kérünk adatot, ha a vállalkozások működtek ebben az időtartamban.","")))</f>
        <v/>
      </c>
      <c r="B54" s="682"/>
      <c r="C54" s="682"/>
      <c r="D54" s="682"/>
      <c r="E54" s="682"/>
      <c r="F54" s="683"/>
      <c r="G54" s="40">
        <f>SUM(G56:G80)</f>
        <v>0</v>
      </c>
      <c r="H54" s="180"/>
      <c r="I54" s="180"/>
      <c r="J54" s="180"/>
      <c r="K54" s="180"/>
      <c r="L54" s="180"/>
      <c r="M54" s="180"/>
      <c r="N54" s="177">
        <f>SUM(N56:N80)</f>
        <v>0</v>
      </c>
      <c r="O54" s="110"/>
      <c r="P54" s="110"/>
      <c r="Q54" s="110"/>
      <c r="R54" s="110"/>
      <c r="S54" s="110"/>
      <c r="T54" s="110"/>
      <c r="U54" s="177">
        <f>SUM(U56:U80)</f>
        <v>0</v>
      </c>
      <c r="V54" s="110"/>
      <c r="W54" s="110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BI54" s="47">
        <f>SUM(BI56:BI80)</f>
        <v>0</v>
      </c>
      <c r="BJ54" s="47">
        <f t="shared" ref="BJ54:BQ54" si="7">SUM(BJ56:BJ80)</f>
        <v>0</v>
      </c>
      <c r="BK54" s="47">
        <f t="shared" si="7"/>
        <v>0</v>
      </c>
      <c r="BL54" s="47">
        <f t="shared" si="7"/>
        <v>0</v>
      </c>
      <c r="BM54" s="47">
        <f t="shared" si="7"/>
        <v>0</v>
      </c>
      <c r="BN54" s="47">
        <f t="shared" si="7"/>
        <v>0</v>
      </c>
      <c r="BO54" s="47">
        <f t="shared" si="7"/>
        <v>0</v>
      </c>
      <c r="BP54" s="47">
        <f t="shared" si="7"/>
        <v>0</v>
      </c>
      <c r="BQ54" s="47">
        <f t="shared" si="7"/>
        <v>0</v>
      </c>
    </row>
    <row r="55" spans="1:69" s="48" customFormat="1" ht="31.5" customHeight="1" thickBot="1" x14ac:dyDescent="0.3">
      <c r="A55" s="508" t="str">
        <f>CONCATENATE(B8," ","Partnervállalkozásának megnevezése")</f>
        <v xml:space="preserve"> Partnervállalkozásának megnevezése</v>
      </c>
      <c r="B55" s="514" t="s">
        <v>138</v>
      </c>
      <c r="C55" s="514" t="s">
        <v>130</v>
      </c>
      <c r="D55" s="514" t="s">
        <v>129</v>
      </c>
      <c r="E55" s="514" t="s">
        <v>115</v>
      </c>
      <c r="F55" s="514" t="s">
        <v>114</v>
      </c>
      <c r="G55" s="514" t="s">
        <v>116</v>
      </c>
      <c r="H55" s="514" t="s">
        <v>128</v>
      </c>
      <c r="I55" s="514" t="s">
        <v>117</v>
      </c>
      <c r="J55" s="514" t="s">
        <v>131</v>
      </c>
      <c r="K55" s="514" t="s">
        <v>132</v>
      </c>
      <c r="L55" s="514" t="s">
        <v>118</v>
      </c>
      <c r="M55" s="514" t="s">
        <v>119</v>
      </c>
      <c r="N55" s="514" t="s">
        <v>120</v>
      </c>
      <c r="O55" s="514" t="s">
        <v>126</v>
      </c>
      <c r="P55" s="514" t="s">
        <v>121</v>
      </c>
      <c r="Q55" s="514" t="s">
        <v>133</v>
      </c>
      <c r="R55" s="514" t="s">
        <v>134</v>
      </c>
      <c r="S55" s="514" t="s">
        <v>122</v>
      </c>
      <c r="T55" s="514" t="s">
        <v>123</v>
      </c>
      <c r="U55" s="514" t="s">
        <v>124</v>
      </c>
      <c r="V55" s="514" t="s">
        <v>125</v>
      </c>
      <c r="W55" s="515" t="s">
        <v>127</v>
      </c>
      <c r="AW55" s="43" t="s">
        <v>43</v>
      </c>
      <c r="AX55" s="43" t="s">
        <v>34</v>
      </c>
      <c r="AY55" s="43" t="s">
        <v>35</v>
      </c>
      <c r="AZ55" s="43" t="s">
        <v>36</v>
      </c>
      <c r="BA55" s="43" t="s">
        <v>44</v>
      </c>
      <c r="BB55" s="43" t="s">
        <v>37</v>
      </c>
      <c r="BC55" s="43" t="s">
        <v>38</v>
      </c>
      <c r="BD55" s="43" t="s">
        <v>39</v>
      </c>
      <c r="BE55" s="43" t="s">
        <v>45</v>
      </c>
      <c r="BF55" s="43" t="s">
        <v>40</v>
      </c>
      <c r="BG55" s="43" t="s">
        <v>41</v>
      </c>
      <c r="BH55" s="43" t="s">
        <v>42</v>
      </c>
      <c r="BI55" s="49" t="s">
        <v>50</v>
      </c>
      <c r="BJ55" s="49" t="s">
        <v>48</v>
      </c>
      <c r="BK55" s="49" t="s">
        <v>49</v>
      </c>
      <c r="BL55" s="49" t="s">
        <v>51</v>
      </c>
      <c r="BM55" s="49" t="s">
        <v>52</v>
      </c>
      <c r="BN55" s="49" t="s">
        <v>53</v>
      </c>
      <c r="BO55" s="49" t="s">
        <v>54</v>
      </c>
      <c r="BP55" s="49" t="s">
        <v>55</v>
      </c>
      <c r="BQ55" s="49" t="s">
        <v>56</v>
      </c>
    </row>
    <row r="56" spans="1:69" x14ac:dyDescent="0.25">
      <c r="A56" s="490"/>
      <c r="B56" s="493"/>
      <c r="C56" s="492"/>
      <c r="D56" s="492"/>
      <c r="E56" s="411"/>
      <c r="F56" s="411"/>
      <c r="G56" s="493"/>
      <c r="H56" s="494"/>
      <c r="I56" s="494"/>
      <c r="J56" s="492"/>
      <c r="K56" s="492"/>
      <c r="L56" s="411"/>
      <c r="M56" s="411"/>
      <c r="N56" s="493"/>
      <c r="O56" s="494"/>
      <c r="P56" s="494"/>
      <c r="Q56" s="492"/>
      <c r="R56" s="492"/>
      <c r="S56" s="411"/>
      <c r="T56" s="411"/>
      <c r="U56" s="493"/>
      <c r="V56" s="494"/>
      <c r="W56" s="495"/>
      <c r="AW56" s="50" t="str">
        <f>IF(OR(C56="",D56=""),"",MAX(C56,D56))</f>
        <v/>
      </c>
      <c r="AX56" s="51" t="str">
        <f>IF(F56="","",VLOOKUP(F56,'MNB árfolyam'!A:B,2,0))</f>
        <v/>
      </c>
      <c r="AY56" s="52" t="str">
        <f>IF(OR(AX56=0,AX56=""),"",ROUND(H56/AX56,0))</f>
        <v/>
      </c>
      <c r="AZ56" s="53" t="str">
        <f>IF(OR(AX56=0,AX56=""),"",ROUND(I56/AX56,0))</f>
        <v/>
      </c>
      <c r="BA56" s="54" t="str">
        <f>IF(OR(J56="",K56=""),"",MAX(J56,K56))</f>
        <v/>
      </c>
      <c r="BB56" s="51" t="str">
        <f>IF(M56="","",VLOOKUP(M56,'MNB árfolyam'!A:B,2,0))</f>
        <v/>
      </c>
      <c r="BC56" s="51" t="str">
        <f>IF(OR(BB56=0,BB56=""),"",ROUND(O56/BB56,0))</f>
        <v/>
      </c>
      <c r="BD56" s="55" t="str">
        <f>IF(OR(BB56=0,BB56=""),"",ROUND(P56/BB56,0))</f>
        <v/>
      </c>
      <c r="BE56" s="54" t="str">
        <f>IF(OR(Q56="",R56=""),"",MAX(Q56,R56))</f>
        <v/>
      </c>
      <c r="BF56" s="55" t="str">
        <f>IF(T56="","",VLOOKUP(T56,'MNB árfolyam'!A:B,2,0))</f>
        <v/>
      </c>
      <c r="BG56" s="55" t="str">
        <f>IF(OR(BF56=0,BF56=""),"",ROUND(V56/BF56,0))</f>
        <v/>
      </c>
      <c r="BH56" s="55" t="str">
        <f>IF(OR(BF56=0,BF56=""),"",ROUND(W56/BF56,0))</f>
        <v/>
      </c>
      <c r="BI56" s="55" t="str">
        <f>IF(OR(AW56="",G56=""),"",AW56*G56)</f>
        <v/>
      </c>
      <c r="BJ56" s="51" t="str">
        <f>IF(OR(AW56="",AY56=""),"",AW56*AY56)</f>
        <v/>
      </c>
      <c r="BK56" s="51" t="str">
        <f>IF(OR(AW56="",AZ56=""),"",AW56*AZ56)</f>
        <v/>
      </c>
      <c r="BL56" s="51" t="str">
        <f>IF(OR(BA56="",N56=""),"",BA56*N56)</f>
        <v/>
      </c>
      <c r="BM56" s="51" t="str">
        <f>IF(OR(BA56="",BC56=""),"",BA56*BC56)</f>
        <v/>
      </c>
      <c r="BN56" s="51" t="str">
        <f>IF(OR(BA56="",BD56=""),"",BA56*BD56)</f>
        <v/>
      </c>
      <c r="BO56" s="51" t="str">
        <f>IF(OR(BE56="",U56=""),"",BE56*U56)</f>
        <v/>
      </c>
      <c r="BP56" s="51" t="str">
        <f>IF(OR(BE56="",BG56=""),"",BE56*BG56)</f>
        <v/>
      </c>
      <c r="BQ56" s="51" t="str">
        <f>IF(OR(BE56="",BH56=""),"",BE56*BH56)</f>
        <v/>
      </c>
    </row>
    <row r="57" spans="1:69" x14ac:dyDescent="0.25">
      <c r="A57" s="446"/>
      <c r="B57" s="447"/>
      <c r="C57" s="448"/>
      <c r="D57" s="448"/>
      <c r="E57" s="1"/>
      <c r="F57" s="1"/>
      <c r="G57" s="447"/>
      <c r="H57" s="449"/>
      <c r="I57" s="449"/>
      <c r="J57" s="448"/>
      <c r="K57" s="448"/>
      <c r="L57" s="1"/>
      <c r="M57" s="1"/>
      <c r="N57" s="447"/>
      <c r="O57" s="449"/>
      <c r="P57" s="449"/>
      <c r="Q57" s="448"/>
      <c r="R57" s="448"/>
      <c r="S57" s="1"/>
      <c r="T57" s="1"/>
      <c r="U57" s="447"/>
      <c r="V57" s="449"/>
      <c r="W57" s="516"/>
      <c r="AW57" s="50" t="str">
        <f t="shared" ref="AW57:AW80" si="8">IF(OR(C57="",D57=""),"",MAX(C57,D57))</f>
        <v/>
      </c>
      <c r="AX57" s="51" t="str">
        <f>IF(F57="","",VLOOKUP(F57,'MNB árfolyam'!A:B,2,0))</f>
        <v/>
      </c>
      <c r="AY57" s="52" t="str">
        <f t="shared" ref="AY57:AY80" si="9">IF(OR(AX57=0,AX57=""),"",ROUND(H57/AX57,0))</f>
        <v/>
      </c>
      <c r="AZ57" s="53" t="str">
        <f t="shared" ref="AZ57:AZ80" si="10">IF(OR(AX57=0,AX57=""),"",ROUND(I57/AX57,0))</f>
        <v/>
      </c>
      <c r="BA57" s="54" t="str">
        <f t="shared" ref="BA57:BA80" si="11">IF(OR(J57="",K57=""),"",MAX(J57,K57))</f>
        <v/>
      </c>
      <c r="BB57" s="51" t="str">
        <f>IF(M57="","",VLOOKUP(M57,'MNB árfolyam'!A:B,2,0))</f>
        <v/>
      </c>
      <c r="BC57" s="51" t="str">
        <f t="shared" ref="BC57:BC80" si="12">IF(OR(BB57=0,BB57=""),"",ROUND(O57/BB57,0))</f>
        <v/>
      </c>
      <c r="BD57" s="55" t="str">
        <f t="shared" ref="BD57:BD80" si="13">IF(OR(BB57=0,BB57=""),"",ROUND(P57/BB57,0))</f>
        <v/>
      </c>
      <c r="BE57" s="54" t="str">
        <f t="shared" ref="BE57:BE80" si="14">IF(OR(Q57="",R57=""),"",MAX(Q57,R57))</f>
        <v/>
      </c>
      <c r="BF57" s="55" t="str">
        <f>IF(T57="","",VLOOKUP(T57,'MNB árfolyam'!A:B,2,0))</f>
        <v/>
      </c>
      <c r="BG57" s="55" t="str">
        <f t="shared" ref="BG57:BG80" si="15">IF(OR(BF57=0,BF57=""),"",ROUND(V57/BF57,0))</f>
        <v/>
      </c>
      <c r="BH57" s="55" t="str">
        <f t="shared" ref="BH57:BH80" si="16">IF(OR(BF57=0,BF57=""),"",ROUND(W57/BF57,0))</f>
        <v/>
      </c>
      <c r="BI57" s="55" t="str">
        <f t="shared" ref="BI57:BI80" si="17">IF(OR(AW57="",G57=""),"",AW57*G57)</f>
        <v/>
      </c>
      <c r="BJ57" s="51" t="str">
        <f t="shared" ref="BJ57:BJ80" si="18">IF(OR(AW57="",AY57=""),"",AW57*AY57)</f>
        <v/>
      </c>
      <c r="BK57" s="51" t="str">
        <f t="shared" ref="BK57:BK80" si="19">IF(OR(AW57="",AZ57=""),"",AW57*AZ57)</f>
        <v/>
      </c>
      <c r="BL57" s="51" t="str">
        <f t="shared" ref="BL57:BL80" si="20">IF(OR(BA57="",N57=""),"",BA57*N57)</f>
        <v/>
      </c>
      <c r="BM57" s="51" t="str">
        <f t="shared" ref="BM57:BM80" si="21">IF(OR(BA57="",BC57=""),"",BA57*BC57)</f>
        <v/>
      </c>
      <c r="BN57" s="51" t="str">
        <f t="shared" ref="BN57:BN80" si="22">IF(OR(BA57="",BD57=""),"",BA57*BD57)</f>
        <v/>
      </c>
      <c r="BO57" s="51" t="str">
        <f t="shared" ref="BO57:BO80" si="23">IF(OR(BE57="",U57=""),"",BE57*U57)</f>
        <v/>
      </c>
      <c r="BP57" s="51" t="str">
        <f t="shared" ref="BP57:BP80" si="24">IF(OR(BE57="",BG57=""),"",BE57*BG57)</f>
        <v/>
      </c>
      <c r="BQ57" s="51" t="str">
        <f t="shared" ref="BQ57:BQ80" si="25">IF(OR(BE57="",BH57=""),"",BE57*BH57)</f>
        <v/>
      </c>
    </row>
    <row r="58" spans="1:69" x14ac:dyDescent="0.25">
      <c r="A58" s="446"/>
      <c r="B58" s="447"/>
      <c r="C58" s="448"/>
      <c r="D58" s="448"/>
      <c r="E58" s="1"/>
      <c r="F58" s="1"/>
      <c r="G58" s="447"/>
      <c r="H58" s="449"/>
      <c r="I58" s="449"/>
      <c r="J58" s="448"/>
      <c r="K58" s="448"/>
      <c r="L58" s="1"/>
      <c r="M58" s="1"/>
      <c r="N58" s="447"/>
      <c r="O58" s="449"/>
      <c r="P58" s="449"/>
      <c r="Q58" s="448"/>
      <c r="R58" s="448"/>
      <c r="S58" s="1"/>
      <c r="T58" s="1"/>
      <c r="U58" s="447"/>
      <c r="V58" s="449"/>
      <c r="W58" s="516"/>
      <c r="AW58" s="50" t="str">
        <f t="shared" si="8"/>
        <v/>
      </c>
      <c r="AX58" s="51" t="str">
        <f>IF(F58="","",VLOOKUP(F58,'MNB árfolyam'!A:B,2,0))</f>
        <v/>
      </c>
      <c r="AY58" s="52" t="str">
        <f t="shared" si="9"/>
        <v/>
      </c>
      <c r="AZ58" s="53" t="str">
        <f t="shared" si="10"/>
        <v/>
      </c>
      <c r="BA58" s="54" t="str">
        <f t="shared" si="11"/>
        <v/>
      </c>
      <c r="BB58" s="51" t="str">
        <f>IF(M58="","",VLOOKUP(M58,'MNB árfolyam'!A:B,2,0))</f>
        <v/>
      </c>
      <c r="BC58" s="51" t="str">
        <f t="shared" si="12"/>
        <v/>
      </c>
      <c r="BD58" s="55" t="str">
        <f t="shared" si="13"/>
        <v/>
      </c>
      <c r="BE58" s="54" t="str">
        <f t="shared" si="14"/>
        <v/>
      </c>
      <c r="BF58" s="55" t="str">
        <f>IF(T58="","",VLOOKUP(T58,'MNB árfolyam'!A:B,2,0))</f>
        <v/>
      </c>
      <c r="BG58" s="55" t="str">
        <f t="shared" si="15"/>
        <v/>
      </c>
      <c r="BH58" s="55" t="str">
        <f t="shared" si="16"/>
        <v/>
      </c>
      <c r="BI58" s="55" t="str">
        <f t="shared" si="17"/>
        <v/>
      </c>
      <c r="BJ58" s="51" t="str">
        <f t="shared" si="18"/>
        <v/>
      </c>
      <c r="BK58" s="51" t="str">
        <f t="shared" si="19"/>
        <v/>
      </c>
      <c r="BL58" s="51" t="str">
        <f t="shared" si="20"/>
        <v/>
      </c>
      <c r="BM58" s="51" t="str">
        <f t="shared" si="21"/>
        <v/>
      </c>
      <c r="BN58" s="51" t="str">
        <f t="shared" si="22"/>
        <v/>
      </c>
      <c r="BO58" s="51" t="str">
        <f t="shared" si="23"/>
        <v/>
      </c>
      <c r="BP58" s="51" t="str">
        <f t="shared" si="24"/>
        <v/>
      </c>
      <c r="BQ58" s="51" t="str">
        <f t="shared" si="25"/>
        <v/>
      </c>
    </row>
    <row r="59" spans="1:69" x14ac:dyDescent="0.25">
      <c r="A59" s="446"/>
      <c r="B59" s="447"/>
      <c r="C59" s="448"/>
      <c r="D59" s="448"/>
      <c r="E59" s="1"/>
      <c r="F59" s="1"/>
      <c r="G59" s="447"/>
      <c r="H59" s="449"/>
      <c r="I59" s="449"/>
      <c r="J59" s="448"/>
      <c r="K59" s="448"/>
      <c r="L59" s="1"/>
      <c r="M59" s="1"/>
      <c r="N59" s="447"/>
      <c r="O59" s="449"/>
      <c r="P59" s="449"/>
      <c r="Q59" s="448"/>
      <c r="R59" s="448"/>
      <c r="S59" s="1"/>
      <c r="T59" s="1"/>
      <c r="U59" s="447"/>
      <c r="V59" s="449"/>
      <c r="W59" s="516"/>
      <c r="AW59" s="50" t="str">
        <f t="shared" si="8"/>
        <v/>
      </c>
      <c r="AX59" s="51" t="str">
        <f>IF(F59="","",VLOOKUP(F59,'MNB árfolyam'!A:B,2,0))</f>
        <v/>
      </c>
      <c r="AY59" s="52" t="str">
        <f t="shared" si="9"/>
        <v/>
      </c>
      <c r="AZ59" s="53" t="str">
        <f t="shared" si="10"/>
        <v/>
      </c>
      <c r="BA59" s="54" t="str">
        <f t="shared" si="11"/>
        <v/>
      </c>
      <c r="BB59" s="51" t="str">
        <f>IF(M59="","",VLOOKUP(M59,'MNB árfolyam'!A:B,2,0))</f>
        <v/>
      </c>
      <c r="BC59" s="51" t="str">
        <f t="shared" si="12"/>
        <v/>
      </c>
      <c r="BD59" s="55" t="str">
        <f t="shared" si="13"/>
        <v/>
      </c>
      <c r="BE59" s="54" t="str">
        <f t="shared" si="14"/>
        <v/>
      </c>
      <c r="BF59" s="55" t="str">
        <f>IF(T59="","",VLOOKUP(T59,'MNB árfolyam'!A:B,2,0))</f>
        <v/>
      </c>
      <c r="BG59" s="55" t="str">
        <f t="shared" si="15"/>
        <v/>
      </c>
      <c r="BH59" s="55" t="str">
        <f t="shared" si="16"/>
        <v/>
      </c>
      <c r="BI59" s="55" t="str">
        <f t="shared" si="17"/>
        <v/>
      </c>
      <c r="BJ59" s="51" t="str">
        <f t="shared" si="18"/>
        <v/>
      </c>
      <c r="BK59" s="51" t="str">
        <f t="shared" si="19"/>
        <v/>
      </c>
      <c r="BL59" s="51" t="str">
        <f t="shared" si="20"/>
        <v/>
      </c>
      <c r="BM59" s="51" t="str">
        <f t="shared" si="21"/>
        <v/>
      </c>
      <c r="BN59" s="51" t="str">
        <f t="shared" si="22"/>
        <v/>
      </c>
      <c r="BO59" s="51" t="str">
        <f t="shared" si="23"/>
        <v/>
      </c>
      <c r="BP59" s="51" t="str">
        <f t="shared" si="24"/>
        <v/>
      </c>
      <c r="BQ59" s="51" t="str">
        <f t="shared" si="25"/>
        <v/>
      </c>
    </row>
    <row r="60" spans="1:69" x14ac:dyDescent="0.25">
      <c r="A60" s="446"/>
      <c r="B60" s="447"/>
      <c r="C60" s="448"/>
      <c r="D60" s="448"/>
      <c r="E60" s="1"/>
      <c r="F60" s="1"/>
      <c r="G60" s="447"/>
      <c r="H60" s="449"/>
      <c r="I60" s="449"/>
      <c r="J60" s="448"/>
      <c r="K60" s="448"/>
      <c r="L60" s="1"/>
      <c r="M60" s="1"/>
      <c r="N60" s="447"/>
      <c r="O60" s="449"/>
      <c r="P60" s="449"/>
      <c r="Q60" s="448"/>
      <c r="R60" s="448"/>
      <c r="S60" s="1"/>
      <c r="T60" s="1"/>
      <c r="U60" s="447"/>
      <c r="V60" s="449"/>
      <c r="W60" s="516"/>
      <c r="AW60" s="50" t="str">
        <f t="shared" si="8"/>
        <v/>
      </c>
      <c r="AX60" s="51" t="str">
        <f>IF(F60="","",VLOOKUP(F60,'MNB árfolyam'!A:B,2,0))</f>
        <v/>
      </c>
      <c r="AY60" s="52" t="str">
        <f t="shared" si="9"/>
        <v/>
      </c>
      <c r="AZ60" s="53" t="str">
        <f t="shared" si="10"/>
        <v/>
      </c>
      <c r="BA60" s="54" t="str">
        <f t="shared" si="11"/>
        <v/>
      </c>
      <c r="BB60" s="51" t="str">
        <f>IF(M60="","",VLOOKUP(M60,'MNB árfolyam'!A:B,2,0))</f>
        <v/>
      </c>
      <c r="BC60" s="51" t="str">
        <f t="shared" si="12"/>
        <v/>
      </c>
      <c r="BD60" s="55" t="str">
        <f t="shared" si="13"/>
        <v/>
      </c>
      <c r="BE60" s="54" t="str">
        <f t="shared" si="14"/>
        <v/>
      </c>
      <c r="BF60" s="55" t="str">
        <f>IF(T60="","",VLOOKUP(T60,'MNB árfolyam'!A:B,2,0))</f>
        <v/>
      </c>
      <c r="BG60" s="55" t="str">
        <f t="shared" si="15"/>
        <v/>
      </c>
      <c r="BH60" s="55" t="str">
        <f t="shared" si="16"/>
        <v/>
      </c>
      <c r="BI60" s="55" t="str">
        <f t="shared" si="17"/>
        <v/>
      </c>
      <c r="BJ60" s="51" t="str">
        <f t="shared" si="18"/>
        <v/>
      </c>
      <c r="BK60" s="51" t="str">
        <f t="shared" si="19"/>
        <v/>
      </c>
      <c r="BL60" s="51" t="str">
        <f t="shared" si="20"/>
        <v/>
      </c>
      <c r="BM60" s="51" t="str">
        <f t="shared" si="21"/>
        <v/>
      </c>
      <c r="BN60" s="51" t="str">
        <f t="shared" si="22"/>
        <v/>
      </c>
      <c r="BO60" s="51" t="str">
        <f t="shared" si="23"/>
        <v/>
      </c>
      <c r="BP60" s="51" t="str">
        <f t="shared" si="24"/>
        <v/>
      </c>
      <c r="BQ60" s="51" t="str">
        <f t="shared" si="25"/>
        <v/>
      </c>
    </row>
    <row r="61" spans="1:69" x14ac:dyDescent="0.25">
      <c r="A61" s="446"/>
      <c r="B61" s="447"/>
      <c r="C61" s="448"/>
      <c r="D61" s="448"/>
      <c r="E61" s="1"/>
      <c r="F61" s="1"/>
      <c r="G61" s="447"/>
      <c r="H61" s="449"/>
      <c r="I61" s="449"/>
      <c r="J61" s="448"/>
      <c r="K61" s="448"/>
      <c r="L61" s="1"/>
      <c r="M61" s="1"/>
      <c r="N61" s="447"/>
      <c r="O61" s="449"/>
      <c r="P61" s="449"/>
      <c r="Q61" s="448"/>
      <c r="R61" s="448"/>
      <c r="S61" s="1"/>
      <c r="T61" s="1"/>
      <c r="U61" s="447"/>
      <c r="V61" s="449"/>
      <c r="W61" s="516"/>
      <c r="AW61" s="50" t="str">
        <f t="shared" si="8"/>
        <v/>
      </c>
      <c r="AX61" s="51" t="str">
        <f>IF(F61="","",VLOOKUP(F61,'MNB árfolyam'!A:B,2,0))</f>
        <v/>
      </c>
      <c r="AY61" s="52" t="str">
        <f t="shared" si="9"/>
        <v/>
      </c>
      <c r="AZ61" s="53" t="str">
        <f t="shared" si="10"/>
        <v/>
      </c>
      <c r="BA61" s="54" t="str">
        <f t="shared" si="11"/>
        <v/>
      </c>
      <c r="BB61" s="51" t="str">
        <f>IF(M61="","",VLOOKUP(M61,'MNB árfolyam'!A:B,2,0))</f>
        <v/>
      </c>
      <c r="BC61" s="51" t="str">
        <f t="shared" si="12"/>
        <v/>
      </c>
      <c r="BD61" s="55" t="str">
        <f t="shared" si="13"/>
        <v/>
      </c>
      <c r="BE61" s="54" t="str">
        <f t="shared" si="14"/>
        <v/>
      </c>
      <c r="BF61" s="55" t="str">
        <f>IF(T61="","",VLOOKUP(T61,'MNB árfolyam'!A:B,2,0))</f>
        <v/>
      </c>
      <c r="BG61" s="55" t="str">
        <f t="shared" si="15"/>
        <v/>
      </c>
      <c r="BH61" s="55" t="str">
        <f t="shared" si="16"/>
        <v/>
      </c>
      <c r="BI61" s="55" t="str">
        <f t="shared" si="17"/>
        <v/>
      </c>
      <c r="BJ61" s="51" t="str">
        <f t="shared" si="18"/>
        <v/>
      </c>
      <c r="BK61" s="51" t="str">
        <f t="shared" si="19"/>
        <v/>
      </c>
      <c r="BL61" s="51" t="str">
        <f t="shared" si="20"/>
        <v/>
      </c>
      <c r="BM61" s="51" t="str">
        <f t="shared" si="21"/>
        <v/>
      </c>
      <c r="BN61" s="51" t="str">
        <f t="shared" si="22"/>
        <v/>
      </c>
      <c r="BO61" s="51" t="str">
        <f t="shared" si="23"/>
        <v/>
      </c>
      <c r="BP61" s="51" t="str">
        <f t="shared" si="24"/>
        <v/>
      </c>
      <c r="BQ61" s="51" t="str">
        <f t="shared" si="25"/>
        <v/>
      </c>
    </row>
    <row r="62" spans="1:69" x14ac:dyDescent="0.25">
      <c r="A62" s="446"/>
      <c r="B62" s="447"/>
      <c r="C62" s="448"/>
      <c r="D62" s="448"/>
      <c r="E62" s="1"/>
      <c r="F62" s="1"/>
      <c r="G62" s="447"/>
      <c r="H62" s="449"/>
      <c r="I62" s="449"/>
      <c r="J62" s="448"/>
      <c r="K62" s="448"/>
      <c r="L62" s="1"/>
      <c r="M62" s="1"/>
      <c r="N62" s="447"/>
      <c r="O62" s="449"/>
      <c r="P62" s="449"/>
      <c r="Q62" s="448"/>
      <c r="R62" s="448"/>
      <c r="S62" s="1"/>
      <c r="T62" s="1"/>
      <c r="U62" s="447"/>
      <c r="V62" s="449"/>
      <c r="W62" s="516"/>
      <c r="AW62" s="50" t="str">
        <f t="shared" si="8"/>
        <v/>
      </c>
      <c r="AX62" s="51" t="str">
        <f>IF(F62="","",VLOOKUP(F62,'MNB árfolyam'!A:B,2,0))</f>
        <v/>
      </c>
      <c r="AY62" s="52" t="str">
        <f t="shared" si="9"/>
        <v/>
      </c>
      <c r="AZ62" s="53" t="str">
        <f t="shared" si="10"/>
        <v/>
      </c>
      <c r="BA62" s="54" t="str">
        <f t="shared" si="11"/>
        <v/>
      </c>
      <c r="BB62" s="51" t="str">
        <f>IF(M62="","",VLOOKUP(M62,'MNB árfolyam'!A:B,2,0))</f>
        <v/>
      </c>
      <c r="BC62" s="51" t="str">
        <f t="shared" si="12"/>
        <v/>
      </c>
      <c r="BD62" s="55" t="str">
        <f t="shared" si="13"/>
        <v/>
      </c>
      <c r="BE62" s="54" t="str">
        <f t="shared" si="14"/>
        <v/>
      </c>
      <c r="BF62" s="55" t="str">
        <f>IF(T62="","",VLOOKUP(T62,'MNB árfolyam'!A:B,2,0))</f>
        <v/>
      </c>
      <c r="BG62" s="55" t="str">
        <f t="shared" si="15"/>
        <v/>
      </c>
      <c r="BH62" s="55" t="str">
        <f t="shared" si="16"/>
        <v/>
      </c>
      <c r="BI62" s="55" t="str">
        <f t="shared" si="17"/>
        <v/>
      </c>
      <c r="BJ62" s="51" t="str">
        <f t="shared" si="18"/>
        <v/>
      </c>
      <c r="BK62" s="51" t="str">
        <f t="shared" si="19"/>
        <v/>
      </c>
      <c r="BL62" s="51" t="str">
        <f t="shared" si="20"/>
        <v/>
      </c>
      <c r="BM62" s="51" t="str">
        <f t="shared" si="21"/>
        <v/>
      </c>
      <c r="BN62" s="51" t="str">
        <f t="shared" si="22"/>
        <v/>
      </c>
      <c r="BO62" s="51" t="str">
        <f t="shared" si="23"/>
        <v/>
      </c>
      <c r="BP62" s="51" t="str">
        <f t="shared" si="24"/>
        <v/>
      </c>
      <c r="BQ62" s="51" t="str">
        <f t="shared" si="25"/>
        <v/>
      </c>
    </row>
    <row r="63" spans="1:69" x14ac:dyDescent="0.25">
      <c r="A63" s="446"/>
      <c r="B63" s="447"/>
      <c r="C63" s="448"/>
      <c r="D63" s="448"/>
      <c r="E63" s="1"/>
      <c r="F63" s="1"/>
      <c r="G63" s="447"/>
      <c r="H63" s="449"/>
      <c r="I63" s="449"/>
      <c r="J63" s="448"/>
      <c r="K63" s="448"/>
      <c r="L63" s="1"/>
      <c r="M63" s="1"/>
      <c r="N63" s="447"/>
      <c r="O63" s="449"/>
      <c r="P63" s="449"/>
      <c r="Q63" s="448"/>
      <c r="R63" s="448"/>
      <c r="S63" s="1"/>
      <c r="T63" s="1"/>
      <c r="U63" s="447"/>
      <c r="V63" s="449"/>
      <c r="W63" s="516"/>
      <c r="AW63" s="50" t="str">
        <f t="shared" si="8"/>
        <v/>
      </c>
      <c r="AX63" s="51" t="str">
        <f>IF(F63="","",VLOOKUP(F63,'MNB árfolyam'!A:B,2,0))</f>
        <v/>
      </c>
      <c r="AY63" s="52" t="str">
        <f t="shared" si="9"/>
        <v/>
      </c>
      <c r="AZ63" s="53" t="str">
        <f t="shared" si="10"/>
        <v/>
      </c>
      <c r="BA63" s="54" t="str">
        <f t="shared" si="11"/>
        <v/>
      </c>
      <c r="BB63" s="51" t="str">
        <f>IF(M63="","",VLOOKUP(M63,'MNB árfolyam'!A:B,2,0))</f>
        <v/>
      </c>
      <c r="BC63" s="51" t="str">
        <f t="shared" si="12"/>
        <v/>
      </c>
      <c r="BD63" s="55" t="str">
        <f t="shared" si="13"/>
        <v/>
      </c>
      <c r="BE63" s="54" t="str">
        <f t="shared" si="14"/>
        <v/>
      </c>
      <c r="BF63" s="55" t="str">
        <f>IF(T63="","",VLOOKUP(T63,'MNB árfolyam'!A:B,2,0))</f>
        <v/>
      </c>
      <c r="BG63" s="55" t="str">
        <f t="shared" si="15"/>
        <v/>
      </c>
      <c r="BH63" s="55" t="str">
        <f t="shared" si="16"/>
        <v/>
      </c>
      <c r="BI63" s="55" t="str">
        <f t="shared" si="17"/>
        <v/>
      </c>
      <c r="BJ63" s="51" t="str">
        <f t="shared" si="18"/>
        <v/>
      </c>
      <c r="BK63" s="51" t="str">
        <f t="shared" si="19"/>
        <v/>
      </c>
      <c r="BL63" s="51" t="str">
        <f t="shared" si="20"/>
        <v/>
      </c>
      <c r="BM63" s="51" t="str">
        <f t="shared" si="21"/>
        <v/>
      </c>
      <c r="BN63" s="51" t="str">
        <f t="shared" si="22"/>
        <v/>
      </c>
      <c r="BO63" s="51" t="str">
        <f t="shared" si="23"/>
        <v/>
      </c>
      <c r="BP63" s="51" t="str">
        <f t="shared" si="24"/>
        <v/>
      </c>
      <c r="BQ63" s="51" t="str">
        <f t="shared" si="25"/>
        <v/>
      </c>
    </row>
    <row r="64" spans="1:69" x14ac:dyDescent="0.25">
      <c r="A64" s="446"/>
      <c r="B64" s="447"/>
      <c r="C64" s="448"/>
      <c r="D64" s="448"/>
      <c r="E64" s="1"/>
      <c r="F64" s="1"/>
      <c r="G64" s="447"/>
      <c r="H64" s="449"/>
      <c r="I64" s="449"/>
      <c r="J64" s="448"/>
      <c r="K64" s="448"/>
      <c r="L64" s="1"/>
      <c r="M64" s="1"/>
      <c r="N64" s="447"/>
      <c r="O64" s="449"/>
      <c r="P64" s="449"/>
      <c r="Q64" s="448"/>
      <c r="R64" s="448"/>
      <c r="S64" s="1"/>
      <c r="T64" s="1"/>
      <c r="U64" s="447"/>
      <c r="V64" s="449"/>
      <c r="W64" s="516"/>
      <c r="AW64" s="50" t="str">
        <f t="shared" si="8"/>
        <v/>
      </c>
      <c r="AX64" s="51" t="str">
        <f>IF(F64="","",VLOOKUP(F64,'MNB árfolyam'!A:B,2,0))</f>
        <v/>
      </c>
      <c r="AY64" s="52" t="str">
        <f t="shared" si="9"/>
        <v/>
      </c>
      <c r="AZ64" s="53" t="str">
        <f t="shared" si="10"/>
        <v/>
      </c>
      <c r="BA64" s="54" t="str">
        <f t="shared" si="11"/>
        <v/>
      </c>
      <c r="BB64" s="51" t="str">
        <f>IF(M64="","",VLOOKUP(M64,'MNB árfolyam'!A:B,2,0))</f>
        <v/>
      </c>
      <c r="BC64" s="51" t="str">
        <f t="shared" si="12"/>
        <v/>
      </c>
      <c r="BD64" s="55" t="str">
        <f t="shared" si="13"/>
        <v/>
      </c>
      <c r="BE64" s="54" t="str">
        <f t="shared" si="14"/>
        <v/>
      </c>
      <c r="BF64" s="55" t="str">
        <f>IF(T64="","",VLOOKUP(T64,'MNB árfolyam'!A:B,2,0))</f>
        <v/>
      </c>
      <c r="BG64" s="55" t="str">
        <f t="shared" si="15"/>
        <v/>
      </c>
      <c r="BH64" s="55" t="str">
        <f t="shared" si="16"/>
        <v/>
      </c>
      <c r="BI64" s="55" t="str">
        <f t="shared" si="17"/>
        <v/>
      </c>
      <c r="BJ64" s="51" t="str">
        <f t="shared" si="18"/>
        <v/>
      </c>
      <c r="BK64" s="51" t="str">
        <f t="shared" si="19"/>
        <v/>
      </c>
      <c r="BL64" s="51" t="str">
        <f t="shared" si="20"/>
        <v/>
      </c>
      <c r="BM64" s="51" t="str">
        <f t="shared" si="21"/>
        <v/>
      </c>
      <c r="BN64" s="51" t="str">
        <f t="shared" si="22"/>
        <v/>
      </c>
      <c r="BO64" s="51" t="str">
        <f t="shared" si="23"/>
        <v/>
      </c>
      <c r="BP64" s="51" t="str">
        <f t="shared" si="24"/>
        <v/>
      </c>
      <c r="BQ64" s="51" t="str">
        <f t="shared" si="25"/>
        <v/>
      </c>
    </row>
    <row r="65" spans="1:69" x14ac:dyDescent="0.25">
      <c r="A65" s="446"/>
      <c r="B65" s="447"/>
      <c r="C65" s="448"/>
      <c r="D65" s="448"/>
      <c r="E65" s="1"/>
      <c r="F65" s="1"/>
      <c r="G65" s="447"/>
      <c r="H65" s="449"/>
      <c r="I65" s="449"/>
      <c r="J65" s="448"/>
      <c r="K65" s="448"/>
      <c r="L65" s="1"/>
      <c r="M65" s="1"/>
      <c r="N65" s="447"/>
      <c r="O65" s="449"/>
      <c r="P65" s="449"/>
      <c r="Q65" s="448"/>
      <c r="R65" s="448"/>
      <c r="S65" s="1"/>
      <c r="T65" s="1"/>
      <c r="U65" s="447"/>
      <c r="V65" s="449"/>
      <c r="W65" s="516"/>
      <c r="AW65" s="50" t="str">
        <f t="shared" si="8"/>
        <v/>
      </c>
      <c r="AX65" s="51" t="str">
        <f>IF(F65="","",VLOOKUP(F65,'MNB árfolyam'!A:B,2,0))</f>
        <v/>
      </c>
      <c r="AY65" s="52" t="str">
        <f t="shared" si="9"/>
        <v/>
      </c>
      <c r="AZ65" s="53" t="str">
        <f t="shared" si="10"/>
        <v/>
      </c>
      <c r="BA65" s="54" t="str">
        <f t="shared" si="11"/>
        <v/>
      </c>
      <c r="BB65" s="51" t="str">
        <f>IF(M65="","",VLOOKUP(M65,'MNB árfolyam'!A:B,2,0))</f>
        <v/>
      </c>
      <c r="BC65" s="51" t="str">
        <f t="shared" si="12"/>
        <v/>
      </c>
      <c r="BD65" s="55" t="str">
        <f t="shared" si="13"/>
        <v/>
      </c>
      <c r="BE65" s="54" t="str">
        <f t="shared" si="14"/>
        <v/>
      </c>
      <c r="BF65" s="55" t="str">
        <f>IF(T65="","",VLOOKUP(T65,'MNB árfolyam'!A:B,2,0))</f>
        <v/>
      </c>
      <c r="BG65" s="55" t="str">
        <f t="shared" si="15"/>
        <v/>
      </c>
      <c r="BH65" s="55" t="str">
        <f t="shared" si="16"/>
        <v/>
      </c>
      <c r="BI65" s="55" t="str">
        <f t="shared" si="17"/>
        <v/>
      </c>
      <c r="BJ65" s="51" t="str">
        <f t="shared" si="18"/>
        <v/>
      </c>
      <c r="BK65" s="51" t="str">
        <f t="shared" si="19"/>
        <v/>
      </c>
      <c r="BL65" s="51" t="str">
        <f t="shared" si="20"/>
        <v/>
      </c>
      <c r="BM65" s="51" t="str">
        <f t="shared" si="21"/>
        <v/>
      </c>
      <c r="BN65" s="51" t="str">
        <f t="shared" si="22"/>
        <v/>
      </c>
      <c r="BO65" s="51" t="str">
        <f t="shared" si="23"/>
        <v/>
      </c>
      <c r="BP65" s="51" t="str">
        <f t="shared" si="24"/>
        <v/>
      </c>
      <c r="BQ65" s="51" t="str">
        <f t="shared" si="25"/>
        <v/>
      </c>
    </row>
    <row r="66" spans="1:69" x14ac:dyDescent="0.25">
      <c r="A66" s="446"/>
      <c r="B66" s="447"/>
      <c r="C66" s="448"/>
      <c r="D66" s="448"/>
      <c r="E66" s="1"/>
      <c r="F66" s="1"/>
      <c r="G66" s="447"/>
      <c r="H66" s="449"/>
      <c r="I66" s="449"/>
      <c r="J66" s="448"/>
      <c r="K66" s="448"/>
      <c r="L66" s="1"/>
      <c r="M66" s="1"/>
      <c r="N66" s="447"/>
      <c r="O66" s="449"/>
      <c r="P66" s="449"/>
      <c r="Q66" s="448"/>
      <c r="R66" s="448"/>
      <c r="S66" s="1"/>
      <c r="T66" s="1"/>
      <c r="U66" s="447"/>
      <c r="V66" s="449"/>
      <c r="W66" s="516"/>
      <c r="AW66" s="50" t="str">
        <f t="shared" si="8"/>
        <v/>
      </c>
      <c r="AX66" s="51" t="str">
        <f>IF(F66="","",VLOOKUP(F66,'MNB árfolyam'!A:B,2,0))</f>
        <v/>
      </c>
      <c r="AY66" s="52" t="str">
        <f t="shared" si="9"/>
        <v/>
      </c>
      <c r="AZ66" s="53" t="str">
        <f t="shared" si="10"/>
        <v/>
      </c>
      <c r="BA66" s="54" t="str">
        <f t="shared" si="11"/>
        <v/>
      </c>
      <c r="BB66" s="51" t="str">
        <f>IF(M66="","",VLOOKUP(M66,'MNB árfolyam'!A:B,2,0))</f>
        <v/>
      </c>
      <c r="BC66" s="51" t="str">
        <f t="shared" si="12"/>
        <v/>
      </c>
      <c r="BD66" s="55" t="str">
        <f t="shared" si="13"/>
        <v/>
      </c>
      <c r="BE66" s="54" t="str">
        <f t="shared" si="14"/>
        <v/>
      </c>
      <c r="BF66" s="55" t="str">
        <f>IF(T66="","",VLOOKUP(T66,'MNB árfolyam'!A:B,2,0))</f>
        <v/>
      </c>
      <c r="BG66" s="55" t="str">
        <f t="shared" si="15"/>
        <v/>
      </c>
      <c r="BH66" s="55" t="str">
        <f t="shared" si="16"/>
        <v/>
      </c>
      <c r="BI66" s="55" t="str">
        <f t="shared" si="17"/>
        <v/>
      </c>
      <c r="BJ66" s="51" t="str">
        <f t="shared" si="18"/>
        <v/>
      </c>
      <c r="BK66" s="51" t="str">
        <f t="shared" si="19"/>
        <v/>
      </c>
      <c r="BL66" s="51" t="str">
        <f t="shared" si="20"/>
        <v/>
      </c>
      <c r="BM66" s="51" t="str">
        <f t="shared" si="21"/>
        <v/>
      </c>
      <c r="BN66" s="51" t="str">
        <f t="shared" si="22"/>
        <v/>
      </c>
      <c r="BO66" s="51" t="str">
        <f t="shared" si="23"/>
        <v/>
      </c>
      <c r="BP66" s="51" t="str">
        <f t="shared" si="24"/>
        <v/>
      </c>
      <c r="BQ66" s="51" t="str">
        <f t="shared" si="25"/>
        <v/>
      </c>
    </row>
    <row r="67" spans="1:69" x14ac:dyDescent="0.25">
      <c r="A67" s="446"/>
      <c r="B67" s="447"/>
      <c r="C67" s="448"/>
      <c r="D67" s="448"/>
      <c r="E67" s="1"/>
      <c r="F67" s="1"/>
      <c r="G67" s="447"/>
      <c r="H67" s="449"/>
      <c r="I67" s="449"/>
      <c r="J67" s="448"/>
      <c r="K67" s="448"/>
      <c r="L67" s="1"/>
      <c r="M67" s="1"/>
      <c r="N67" s="447"/>
      <c r="O67" s="449"/>
      <c r="P67" s="449"/>
      <c r="Q67" s="448"/>
      <c r="R67" s="448"/>
      <c r="S67" s="1"/>
      <c r="T67" s="1"/>
      <c r="U67" s="447"/>
      <c r="V67" s="449"/>
      <c r="W67" s="516"/>
      <c r="AW67" s="50" t="str">
        <f t="shared" si="8"/>
        <v/>
      </c>
      <c r="AX67" s="51" t="str">
        <f>IF(F67="","",VLOOKUP(F67,'MNB árfolyam'!A:B,2,0))</f>
        <v/>
      </c>
      <c r="AY67" s="52" t="str">
        <f t="shared" si="9"/>
        <v/>
      </c>
      <c r="AZ67" s="53" t="str">
        <f t="shared" si="10"/>
        <v/>
      </c>
      <c r="BA67" s="54" t="str">
        <f t="shared" si="11"/>
        <v/>
      </c>
      <c r="BB67" s="51" t="str">
        <f>IF(M67="","",VLOOKUP(M67,'MNB árfolyam'!A:B,2,0))</f>
        <v/>
      </c>
      <c r="BC67" s="51" t="str">
        <f t="shared" si="12"/>
        <v/>
      </c>
      <c r="BD67" s="55" t="str">
        <f t="shared" si="13"/>
        <v/>
      </c>
      <c r="BE67" s="54" t="str">
        <f t="shared" si="14"/>
        <v/>
      </c>
      <c r="BF67" s="55" t="str">
        <f>IF(T67="","",VLOOKUP(T67,'MNB árfolyam'!A:B,2,0))</f>
        <v/>
      </c>
      <c r="BG67" s="55" t="str">
        <f t="shared" si="15"/>
        <v/>
      </c>
      <c r="BH67" s="55" t="str">
        <f t="shared" si="16"/>
        <v/>
      </c>
      <c r="BI67" s="55" t="str">
        <f t="shared" si="17"/>
        <v/>
      </c>
      <c r="BJ67" s="51" t="str">
        <f t="shared" si="18"/>
        <v/>
      </c>
      <c r="BK67" s="51" t="str">
        <f t="shared" si="19"/>
        <v/>
      </c>
      <c r="BL67" s="51" t="str">
        <f t="shared" si="20"/>
        <v/>
      </c>
      <c r="BM67" s="51" t="str">
        <f t="shared" si="21"/>
        <v/>
      </c>
      <c r="BN67" s="51" t="str">
        <f t="shared" si="22"/>
        <v/>
      </c>
      <c r="BO67" s="51" t="str">
        <f t="shared" si="23"/>
        <v/>
      </c>
      <c r="BP67" s="51" t="str">
        <f t="shared" si="24"/>
        <v/>
      </c>
      <c r="BQ67" s="51" t="str">
        <f t="shared" si="25"/>
        <v/>
      </c>
    </row>
    <row r="68" spans="1:69" x14ac:dyDescent="0.25">
      <c r="A68" s="446"/>
      <c r="B68" s="447"/>
      <c r="C68" s="448"/>
      <c r="D68" s="448"/>
      <c r="E68" s="1"/>
      <c r="F68" s="1"/>
      <c r="G68" s="447"/>
      <c r="H68" s="449"/>
      <c r="I68" s="449"/>
      <c r="J68" s="448"/>
      <c r="K68" s="448"/>
      <c r="L68" s="1"/>
      <c r="M68" s="1"/>
      <c r="N68" s="447"/>
      <c r="O68" s="449"/>
      <c r="P68" s="449"/>
      <c r="Q68" s="448"/>
      <c r="R68" s="448"/>
      <c r="S68" s="1"/>
      <c r="T68" s="1"/>
      <c r="U68" s="447"/>
      <c r="V68" s="449"/>
      <c r="W68" s="516"/>
      <c r="AW68" s="50" t="str">
        <f t="shared" si="8"/>
        <v/>
      </c>
      <c r="AX68" s="51" t="str">
        <f>IF(F68="","",VLOOKUP(F68,'MNB árfolyam'!A:B,2,0))</f>
        <v/>
      </c>
      <c r="AY68" s="52" t="str">
        <f t="shared" si="9"/>
        <v/>
      </c>
      <c r="AZ68" s="53" t="str">
        <f t="shared" si="10"/>
        <v/>
      </c>
      <c r="BA68" s="54" t="str">
        <f t="shared" si="11"/>
        <v/>
      </c>
      <c r="BB68" s="51" t="str">
        <f>IF(M68="","",VLOOKUP(M68,'MNB árfolyam'!A:B,2,0))</f>
        <v/>
      </c>
      <c r="BC68" s="51" t="str">
        <f t="shared" si="12"/>
        <v/>
      </c>
      <c r="BD68" s="55" t="str">
        <f t="shared" si="13"/>
        <v/>
      </c>
      <c r="BE68" s="54" t="str">
        <f t="shared" si="14"/>
        <v/>
      </c>
      <c r="BF68" s="55" t="str">
        <f>IF(T68="","",VLOOKUP(T68,'MNB árfolyam'!A:B,2,0))</f>
        <v/>
      </c>
      <c r="BG68" s="55" t="str">
        <f t="shared" si="15"/>
        <v/>
      </c>
      <c r="BH68" s="55" t="str">
        <f t="shared" si="16"/>
        <v/>
      </c>
      <c r="BI68" s="55" t="str">
        <f t="shared" si="17"/>
        <v/>
      </c>
      <c r="BJ68" s="51" t="str">
        <f t="shared" si="18"/>
        <v/>
      </c>
      <c r="BK68" s="51" t="str">
        <f t="shared" si="19"/>
        <v/>
      </c>
      <c r="BL68" s="51" t="str">
        <f t="shared" si="20"/>
        <v/>
      </c>
      <c r="BM68" s="51" t="str">
        <f t="shared" si="21"/>
        <v/>
      </c>
      <c r="BN68" s="51" t="str">
        <f t="shared" si="22"/>
        <v/>
      </c>
      <c r="BO68" s="51" t="str">
        <f t="shared" si="23"/>
        <v/>
      </c>
      <c r="BP68" s="51" t="str">
        <f t="shared" si="24"/>
        <v/>
      </c>
      <c r="BQ68" s="51" t="str">
        <f t="shared" si="25"/>
        <v/>
      </c>
    </row>
    <row r="69" spans="1:69" x14ac:dyDescent="0.25">
      <c r="A69" s="446"/>
      <c r="B69" s="447"/>
      <c r="C69" s="448"/>
      <c r="D69" s="448"/>
      <c r="E69" s="1"/>
      <c r="F69" s="1"/>
      <c r="G69" s="447"/>
      <c r="H69" s="449"/>
      <c r="I69" s="449"/>
      <c r="J69" s="448"/>
      <c r="K69" s="448"/>
      <c r="L69" s="1"/>
      <c r="M69" s="1"/>
      <c r="N69" s="447"/>
      <c r="O69" s="449"/>
      <c r="P69" s="449"/>
      <c r="Q69" s="448"/>
      <c r="R69" s="448"/>
      <c r="S69" s="1"/>
      <c r="T69" s="1"/>
      <c r="U69" s="447"/>
      <c r="V69" s="449"/>
      <c r="W69" s="516"/>
      <c r="AW69" s="50" t="str">
        <f t="shared" si="8"/>
        <v/>
      </c>
      <c r="AX69" s="51" t="str">
        <f>IF(F69="","",VLOOKUP(F69,'MNB árfolyam'!A:B,2,0))</f>
        <v/>
      </c>
      <c r="AY69" s="52" t="str">
        <f t="shared" si="9"/>
        <v/>
      </c>
      <c r="AZ69" s="53" t="str">
        <f t="shared" si="10"/>
        <v/>
      </c>
      <c r="BA69" s="54" t="str">
        <f t="shared" si="11"/>
        <v/>
      </c>
      <c r="BB69" s="51" t="str">
        <f>IF(M69="","",VLOOKUP(M69,'MNB árfolyam'!A:B,2,0))</f>
        <v/>
      </c>
      <c r="BC69" s="51" t="str">
        <f t="shared" si="12"/>
        <v/>
      </c>
      <c r="BD69" s="55" t="str">
        <f t="shared" si="13"/>
        <v/>
      </c>
      <c r="BE69" s="54" t="str">
        <f t="shared" si="14"/>
        <v/>
      </c>
      <c r="BF69" s="55" t="str">
        <f>IF(T69="","",VLOOKUP(T69,'MNB árfolyam'!A:B,2,0))</f>
        <v/>
      </c>
      <c r="BG69" s="55" t="str">
        <f t="shared" si="15"/>
        <v/>
      </c>
      <c r="BH69" s="55" t="str">
        <f t="shared" si="16"/>
        <v/>
      </c>
      <c r="BI69" s="55" t="str">
        <f t="shared" si="17"/>
        <v/>
      </c>
      <c r="BJ69" s="51" t="str">
        <f t="shared" si="18"/>
        <v/>
      </c>
      <c r="BK69" s="51" t="str">
        <f t="shared" si="19"/>
        <v/>
      </c>
      <c r="BL69" s="51" t="str">
        <f t="shared" si="20"/>
        <v/>
      </c>
      <c r="BM69" s="51" t="str">
        <f t="shared" si="21"/>
        <v/>
      </c>
      <c r="BN69" s="51" t="str">
        <f t="shared" si="22"/>
        <v/>
      </c>
      <c r="BO69" s="51" t="str">
        <f t="shared" si="23"/>
        <v/>
      </c>
      <c r="BP69" s="51" t="str">
        <f t="shared" si="24"/>
        <v/>
      </c>
      <c r="BQ69" s="51" t="str">
        <f t="shared" si="25"/>
        <v/>
      </c>
    </row>
    <row r="70" spans="1:69" x14ac:dyDescent="0.25">
      <c r="A70" s="446"/>
      <c r="B70" s="447"/>
      <c r="C70" s="448"/>
      <c r="D70" s="448"/>
      <c r="E70" s="1"/>
      <c r="F70" s="1"/>
      <c r="G70" s="447"/>
      <c r="H70" s="449"/>
      <c r="I70" s="449"/>
      <c r="J70" s="448"/>
      <c r="K70" s="448"/>
      <c r="L70" s="1"/>
      <c r="M70" s="1"/>
      <c r="N70" s="447"/>
      <c r="O70" s="449"/>
      <c r="P70" s="449"/>
      <c r="Q70" s="448"/>
      <c r="R70" s="448"/>
      <c r="S70" s="1"/>
      <c r="T70" s="1"/>
      <c r="U70" s="447"/>
      <c r="V70" s="449"/>
      <c r="W70" s="516"/>
      <c r="AW70" s="50" t="str">
        <f t="shared" si="8"/>
        <v/>
      </c>
      <c r="AX70" s="51" t="str">
        <f>IF(F70="","",VLOOKUP(F70,'MNB árfolyam'!A:B,2,0))</f>
        <v/>
      </c>
      <c r="AY70" s="52" t="str">
        <f t="shared" si="9"/>
        <v/>
      </c>
      <c r="AZ70" s="53" t="str">
        <f t="shared" si="10"/>
        <v/>
      </c>
      <c r="BA70" s="54" t="str">
        <f t="shared" si="11"/>
        <v/>
      </c>
      <c r="BB70" s="51" t="str">
        <f>IF(M70="","",VLOOKUP(M70,'MNB árfolyam'!A:B,2,0))</f>
        <v/>
      </c>
      <c r="BC70" s="51" t="str">
        <f t="shared" si="12"/>
        <v/>
      </c>
      <c r="BD70" s="55" t="str">
        <f t="shared" si="13"/>
        <v/>
      </c>
      <c r="BE70" s="54" t="str">
        <f t="shared" si="14"/>
        <v/>
      </c>
      <c r="BF70" s="55" t="str">
        <f>IF(T70="","",VLOOKUP(T70,'MNB árfolyam'!A:B,2,0))</f>
        <v/>
      </c>
      <c r="BG70" s="55" t="str">
        <f t="shared" si="15"/>
        <v/>
      </c>
      <c r="BH70" s="55" t="str">
        <f t="shared" si="16"/>
        <v/>
      </c>
      <c r="BI70" s="55" t="str">
        <f t="shared" si="17"/>
        <v/>
      </c>
      <c r="BJ70" s="51" t="str">
        <f t="shared" si="18"/>
        <v/>
      </c>
      <c r="BK70" s="51" t="str">
        <f t="shared" si="19"/>
        <v/>
      </c>
      <c r="BL70" s="51" t="str">
        <f t="shared" si="20"/>
        <v/>
      </c>
      <c r="BM70" s="51" t="str">
        <f t="shared" si="21"/>
        <v/>
      </c>
      <c r="BN70" s="51" t="str">
        <f t="shared" si="22"/>
        <v/>
      </c>
      <c r="BO70" s="51" t="str">
        <f t="shared" si="23"/>
        <v/>
      </c>
      <c r="BP70" s="51" t="str">
        <f t="shared" si="24"/>
        <v/>
      </c>
      <c r="BQ70" s="51" t="str">
        <f t="shared" si="25"/>
        <v/>
      </c>
    </row>
    <row r="71" spans="1:69" x14ac:dyDescent="0.25">
      <c r="A71" s="446"/>
      <c r="B71" s="447"/>
      <c r="C71" s="448"/>
      <c r="D71" s="448"/>
      <c r="E71" s="1"/>
      <c r="F71" s="1"/>
      <c r="G71" s="447"/>
      <c r="H71" s="449"/>
      <c r="I71" s="449"/>
      <c r="J71" s="448"/>
      <c r="K71" s="448"/>
      <c r="L71" s="1"/>
      <c r="M71" s="1"/>
      <c r="N71" s="447"/>
      <c r="O71" s="449"/>
      <c r="P71" s="449"/>
      <c r="Q71" s="448"/>
      <c r="R71" s="448"/>
      <c r="S71" s="1"/>
      <c r="T71" s="1"/>
      <c r="U71" s="447"/>
      <c r="V71" s="449"/>
      <c r="W71" s="516"/>
      <c r="AW71" s="50" t="str">
        <f t="shared" si="8"/>
        <v/>
      </c>
      <c r="AX71" s="51" t="str">
        <f>IF(F71="","",VLOOKUP(F71,'MNB árfolyam'!A:B,2,0))</f>
        <v/>
      </c>
      <c r="AY71" s="52" t="str">
        <f t="shared" si="9"/>
        <v/>
      </c>
      <c r="AZ71" s="53" t="str">
        <f t="shared" si="10"/>
        <v/>
      </c>
      <c r="BA71" s="54" t="str">
        <f t="shared" si="11"/>
        <v/>
      </c>
      <c r="BB71" s="51" t="str">
        <f>IF(M71="","",VLOOKUP(M71,'MNB árfolyam'!A:B,2,0))</f>
        <v/>
      </c>
      <c r="BC71" s="51" t="str">
        <f t="shared" si="12"/>
        <v/>
      </c>
      <c r="BD71" s="55" t="str">
        <f t="shared" si="13"/>
        <v/>
      </c>
      <c r="BE71" s="54" t="str">
        <f t="shared" si="14"/>
        <v/>
      </c>
      <c r="BF71" s="55" t="str">
        <f>IF(T71="","",VLOOKUP(T71,'MNB árfolyam'!A:B,2,0))</f>
        <v/>
      </c>
      <c r="BG71" s="55" t="str">
        <f t="shared" si="15"/>
        <v/>
      </c>
      <c r="BH71" s="55" t="str">
        <f t="shared" si="16"/>
        <v/>
      </c>
      <c r="BI71" s="55" t="str">
        <f t="shared" si="17"/>
        <v/>
      </c>
      <c r="BJ71" s="51" t="str">
        <f t="shared" si="18"/>
        <v/>
      </c>
      <c r="BK71" s="51" t="str">
        <f t="shared" si="19"/>
        <v/>
      </c>
      <c r="BL71" s="51" t="str">
        <f t="shared" si="20"/>
        <v/>
      </c>
      <c r="BM71" s="51" t="str">
        <f t="shared" si="21"/>
        <v/>
      </c>
      <c r="BN71" s="51" t="str">
        <f t="shared" si="22"/>
        <v/>
      </c>
      <c r="BO71" s="51" t="str">
        <f t="shared" si="23"/>
        <v/>
      </c>
      <c r="BP71" s="51" t="str">
        <f t="shared" si="24"/>
        <v/>
      </c>
      <c r="BQ71" s="51" t="str">
        <f t="shared" si="25"/>
        <v/>
      </c>
    </row>
    <row r="72" spans="1:69" x14ac:dyDescent="0.25">
      <c r="A72" s="446"/>
      <c r="B72" s="447"/>
      <c r="C72" s="448"/>
      <c r="D72" s="448"/>
      <c r="E72" s="1"/>
      <c r="F72" s="1"/>
      <c r="G72" s="447"/>
      <c r="H72" s="449"/>
      <c r="I72" s="449"/>
      <c r="J72" s="448"/>
      <c r="K72" s="448"/>
      <c r="L72" s="1"/>
      <c r="M72" s="1"/>
      <c r="N72" s="447"/>
      <c r="O72" s="449"/>
      <c r="P72" s="449"/>
      <c r="Q72" s="448"/>
      <c r="R72" s="448"/>
      <c r="S72" s="1"/>
      <c r="T72" s="1"/>
      <c r="U72" s="447"/>
      <c r="V72" s="449"/>
      <c r="W72" s="516"/>
      <c r="AW72" s="50" t="str">
        <f t="shared" si="8"/>
        <v/>
      </c>
      <c r="AX72" s="51" t="str">
        <f>IF(F72="","",VLOOKUP(F72,'MNB árfolyam'!A:B,2,0))</f>
        <v/>
      </c>
      <c r="AY72" s="52" t="str">
        <f t="shared" si="9"/>
        <v/>
      </c>
      <c r="AZ72" s="53" t="str">
        <f t="shared" si="10"/>
        <v/>
      </c>
      <c r="BA72" s="54" t="str">
        <f t="shared" si="11"/>
        <v/>
      </c>
      <c r="BB72" s="51" t="str">
        <f>IF(M72="","",VLOOKUP(M72,'MNB árfolyam'!A:B,2,0))</f>
        <v/>
      </c>
      <c r="BC72" s="51" t="str">
        <f t="shared" si="12"/>
        <v/>
      </c>
      <c r="BD72" s="55" t="str">
        <f t="shared" si="13"/>
        <v/>
      </c>
      <c r="BE72" s="54" t="str">
        <f t="shared" si="14"/>
        <v/>
      </c>
      <c r="BF72" s="55" t="str">
        <f>IF(T72="","",VLOOKUP(T72,'MNB árfolyam'!A:B,2,0))</f>
        <v/>
      </c>
      <c r="BG72" s="55" t="str">
        <f t="shared" si="15"/>
        <v/>
      </c>
      <c r="BH72" s="55" t="str">
        <f t="shared" si="16"/>
        <v/>
      </c>
      <c r="BI72" s="55" t="str">
        <f t="shared" si="17"/>
        <v/>
      </c>
      <c r="BJ72" s="51" t="str">
        <f t="shared" si="18"/>
        <v/>
      </c>
      <c r="BK72" s="51" t="str">
        <f t="shared" si="19"/>
        <v/>
      </c>
      <c r="BL72" s="51" t="str">
        <f t="shared" si="20"/>
        <v/>
      </c>
      <c r="BM72" s="51" t="str">
        <f t="shared" si="21"/>
        <v/>
      </c>
      <c r="BN72" s="51" t="str">
        <f t="shared" si="22"/>
        <v/>
      </c>
      <c r="BO72" s="51" t="str">
        <f t="shared" si="23"/>
        <v/>
      </c>
      <c r="BP72" s="51" t="str">
        <f t="shared" si="24"/>
        <v/>
      </c>
      <c r="BQ72" s="51" t="str">
        <f t="shared" si="25"/>
        <v/>
      </c>
    </row>
    <row r="73" spans="1:69" x14ac:dyDescent="0.25">
      <c r="A73" s="446"/>
      <c r="B73" s="447"/>
      <c r="C73" s="448"/>
      <c r="D73" s="448"/>
      <c r="E73" s="1"/>
      <c r="F73" s="1"/>
      <c r="G73" s="447"/>
      <c r="H73" s="449"/>
      <c r="I73" s="449"/>
      <c r="J73" s="448"/>
      <c r="K73" s="448"/>
      <c r="L73" s="1"/>
      <c r="M73" s="1"/>
      <c r="N73" s="447"/>
      <c r="O73" s="449"/>
      <c r="P73" s="449"/>
      <c r="Q73" s="448"/>
      <c r="R73" s="448"/>
      <c r="S73" s="1"/>
      <c r="T73" s="1"/>
      <c r="U73" s="447"/>
      <c r="V73" s="449"/>
      <c r="W73" s="516"/>
      <c r="AW73" s="50" t="str">
        <f t="shared" si="8"/>
        <v/>
      </c>
      <c r="AX73" s="51" t="str">
        <f>IF(F73="","",VLOOKUP(F73,'MNB árfolyam'!A:B,2,0))</f>
        <v/>
      </c>
      <c r="AY73" s="52" t="str">
        <f t="shared" si="9"/>
        <v/>
      </c>
      <c r="AZ73" s="53" t="str">
        <f t="shared" si="10"/>
        <v/>
      </c>
      <c r="BA73" s="54" t="str">
        <f t="shared" si="11"/>
        <v/>
      </c>
      <c r="BB73" s="51" t="str">
        <f>IF(M73="","",VLOOKUP(M73,'MNB árfolyam'!A:B,2,0))</f>
        <v/>
      </c>
      <c r="BC73" s="51" t="str">
        <f t="shared" si="12"/>
        <v/>
      </c>
      <c r="BD73" s="55" t="str">
        <f t="shared" si="13"/>
        <v/>
      </c>
      <c r="BE73" s="54" t="str">
        <f t="shared" si="14"/>
        <v/>
      </c>
      <c r="BF73" s="55" t="str">
        <f>IF(T73="","",VLOOKUP(T73,'MNB árfolyam'!A:B,2,0))</f>
        <v/>
      </c>
      <c r="BG73" s="55" t="str">
        <f t="shared" si="15"/>
        <v/>
      </c>
      <c r="BH73" s="55" t="str">
        <f t="shared" si="16"/>
        <v/>
      </c>
      <c r="BI73" s="55" t="str">
        <f t="shared" si="17"/>
        <v/>
      </c>
      <c r="BJ73" s="51" t="str">
        <f t="shared" si="18"/>
        <v/>
      </c>
      <c r="BK73" s="51" t="str">
        <f t="shared" si="19"/>
        <v/>
      </c>
      <c r="BL73" s="51" t="str">
        <f t="shared" si="20"/>
        <v/>
      </c>
      <c r="BM73" s="51" t="str">
        <f t="shared" si="21"/>
        <v/>
      </c>
      <c r="BN73" s="51" t="str">
        <f t="shared" si="22"/>
        <v/>
      </c>
      <c r="BO73" s="51" t="str">
        <f t="shared" si="23"/>
        <v/>
      </c>
      <c r="BP73" s="51" t="str">
        <f t="shared" si="24"/>
        <v/>
      </c>
      <c r="BQ73" s="51" t="str">
        <f t="shared" si="25"/>
        <v/>
      </c>
    </row>
    <row r="74" spans="1:69" x14ac:dyDescent="0.25">
      <c r="A74" s="446"/>
      <c r="B74" s="447"/>
      <c r="C74" s="448"/>
      <c r="D74" s="448"/>
      <c r="E74" s="1"/>
      <c r="F74" s="1"/>
      <c r="G74" s="447"/>
      <c r="H74" s="449"/>
      <c r="I74" s="449"/>
      <c r="J74" s="448"/>
      <c r="K74" s="448"/>
      <c r="L74" s="1"/>
      <c r="M74" s="1"/>
      <c r="N74" s="447"/>
      <c r="O74" s="449"/>
      <c r="P74" s="449"/>
      <c r="Q74" s="448"/>
      <c r="R74" s="448"/>
      <c r="S74" s="1"/>
      <c r="T74" s="1"/>
      <c r="U74" s="447"/>
      <c r="V74" s="449"/>
      <c r="W74" s="516"/>
      <c r="AW74" s="50" t="str">
        <f t="shared" si="8"/>
        <v/>
      </c>
      <c r="AX74" s="51" t="str">
        <f>IF(F74="","",VLOOKUP(F74,'MNB árfolyam'!A:B,2,0))</f>
        <v/>
      </c>
      <c r="AY74" s="52" t="str">
        <f t="shared" si="9"/>
        <v/>
      </c>
      <c r="AZ74" s="53" t="str">
        <f t="shared" si="10"/>
        <v/>
      </c>
      <c r="BA74" s="54" t="str">
        <f t="shared" si="11"/>
        <v/>
      </c>
      <c r="BB74" s="51" t="str">
        <f>IF(M74="","",VLOOKUP(M74,'MNB árfolyam'!A:B,2,0))</f>
        <v/>
      </c>
      <c r="BC74" s="51" t="str">
        <f t="shared" si="12"/>
        <v/>
      </c>
      <c r="BD74" s="55" t="str">
        <f t="shared" si="13"/>
        <v/>
      </c>
      <c r="BE74" s="54" t="str">
        <f t="shared" si="14"/>
        <v/>
      </c>
      <c r="BF74" s="55" t="str">
        <f>IF(T74="","",VLOOKUP(T74,'MNB árfolyam'!A:B,2,0))</f>
        <v/>
      </c>
      <c r="BG74" s="55" t="str">
        <f t="shared" si="15"/>
        <v/>
      </c>
      <c r="BH74" s="55" t="str">
        <f t="shared" si="16"/>
        <v/>
      </c>
      <c r="BI74" s="55" t="str">
        <f t="shared" si="17"/>
        <v/>
      </c>
      <c r="BJ74" s="51" t="str">
        <f t="shared" si="18"/>
        <v/>
      </c>
      <c r="BK74" s="51" t="str">
        <f t="shared" si="19"/>
        <v/>
      </c>
      <c r="BL74" s="51" t="str">
        <f t="shared" si="20"/>
        <v/>
      </c>
      <c r="BM74" s="51" t="str">
        <f t="shared" si="21"/>
        <v/>
      </c>
      <c r="BN74" s="51" t="str">
        <f t="shared" si="22"/>
        <v/>
      </c>
      <c r="BO74" s="51" t="str">
        <f t="shared" si="23"/>
        <v/>
      </c>
      <c r="BP74" s="51" t="str">
        <f t="shared" si="24"/>
        <v/>
      </c>
      <c r="BQ74" s="51" t="str">
        <f t="shared" si="25"/>
        <v/>
      </c>
    </row>
    <row r="75" spans="1:69" x14ac:dyDescent="0.25">
      <c r="A75" s="446"/>
      <c r="B75" s="447"/>
      <c r="C75" s="448"/>
      <c r="D75" s="448"/>
      <c r="E75" s="1"/>
      <c r="F75" s="1"/>
      <c r="G75" s="447"/>
      <c r="H75" s="449"/>
      <c r="I75" s="449"/>
      <c r="J75" s="448"/>
      <c r="K75" s="448"/>
      <c r="L75" s="1"/>
      <c r="M75" s="1"/>
      <c r="N75" s="447"/>
      <c r="O75" s="449"/>
      <c r="P75" s="449"/>
      <c r="Q75" s="448"/>
      <c r="R75" s="448"/>
      <c r="S75" s="1"/>
      <c r="T75" s="1"/>
      <c r="U75" s="447"/>
      <c r="V75" s="449"/>
      <c r="W75" s="516"/>
      <c r="AW75" s="50" t="str">
        <f t="shared" si="8"/>
        <v/>
      </c>
      <c r="AX75" s="51" t="str">
        <f>IF(F75="","",VLOOKUP(F75,'MNB árfolyam'!A:B,2,0))</f>
        <v/>
      </c>
      <c r="AY75" s="52" t="str">
        <f t="shared" si="9"/>
        <v/>
      </c>
      <c r="AZ75" s="53" t="str">
        <f t="shared" si="10"/>
        <v/>
      </c>
      <c r="BA75" s="54" t="str">
        <f t="shared" si="11"/>
        <v/>
      </c>
      <c r="BB75" s="51" t="str">
        <f>IF(M75="","",VLOOKUP(M75,'MNB árfolyam'!A:B,2,0))</f>
        <v/>
      </c>
      <c r="BC75" s="51" t="str">
        <f t="shared" si="12"/>
        <v/>
      </c>
      <c r="BD75" s="55" t="str">
        <f t="shared" si="13"/>
        <v/>
      </c>
      <c r="BE75" s="54" t="str">
        <f t="shared" si="14"/>
        <v/>
      </c>
      <c r="BF75" s="55" t="str">
        <f>IF(T75="","",VLOOKUP(T75,'MNB árfolyam'!A:B,2,0))</f>
        <v/>
      </c>
      <c r="BG75" s="55" t="str">
        <f t="shared" si="15"/>
        <v/>
      </c>
      <c r="BH75" s="55" t="str">
        <f t="shared" si="16"/>
        <v/>
      </c>
      <c r="BI75" s="55" t="str">
        <f t="shared" si="17"/>
        <v/>
      </c>
      <c r="BJ75" s="51" t="str">
        <f t="shared" si="18"/>
        <v/>
      </c>
      <c r="BK75" s="51" t="str">
        <f t="shared" si="19"/>
        <v/>
      </c>
      <c r="BL75" s="51" t="str">
        <f t="shared" si="20"/>
        <v/>
      </c>
      <c r="BM75" s="51" t="str">
        <f t="shared" si="21"/>
        <v/>
      </c>
      <c r="BN75" s="51" t="str">
        <f t="shared" si="22"/>
        <v/>
      </c>
      <c r="BO75" s="51" t="str">
        <f t="shared" si="23"/>
        <v/>
      </c>
      <c r="BP75" s="51" t="str">
        <f t="shared" si="24"/>
        <v/>
      </c>
      <c r="BQ75" s="51" t="str">
        <f t="shared" si="25"/>
        <v/>
      </c>
    </row>
    <row r="76" spans="1:69" x14ac:dyDescent="0.25">
      <c r="A76" s="446"/>
      <c r="B76" s="447"/>
      <c r="C76" s="448"/>
      <c r="D76" s="448"/>
      <c r="E76" s="1"/>
      <c r="F76" s="1"/>
      <c r="G76" s="447"/>
      <c r="H76" s="449"/>
      <c r="I76" s="449"/>
      <c r="J76" s="448"/>
      <c r="K76" s="448"/>
      <c r="L76" s="1"/>
      <c r="M76" s="1"/>
      <c r="N76" s="447"/>
      <c r="O76" s="449"/>
      <c r="P76" s="449"/>
      <c r="Q76" s="448"/>
      <c r="R76" s="448"/>
      <c r="S76" s="1"/>
      <c r="T76" s="1"/>
      <c r="U76" s="447"/>
      <c r="V76" s="449"/>
      <c r="W76" s="516"/>
      <c r="AW76" s="50" t="str">
        <f t="shared" si="8"/>
        <v/>
      </c>
      <c r="AX76" s="51" t="str">
        <f>IF(F76="","",VLOOKUP(F76,'MNB árfolyam'!A:B,2,0))</f>
        <v/>
      </c>
      <c r="AY76" s="52" t="str">
        <f t="shared" si="9"/>
        <v/>
      </c>
      <c r="AZ76" s="53" t="str">
        <f t="shared" si="10"/>
        <v/>
      </c>
      <c r="BA76" s="54" t="str">
        <f t="shared" si="11"/>
        <v/>
      </c>
      <c r="BB76" s="51" t="str">
        <f>IF(M76="","",VLOOKUP(M76,'MNB árfolyam'!A:B,2,0))</f>
        <v/>
      </c>
      <c r="BC76" s="51" t="str">
        <f t="shared" si="12"/>
        <v/>
      </c>
      <c r="BD76" s="55" t="str">
        <f t="shared" si="13"/>
        <v/>
      </c>
      <c r="BE76" s="54" t="str">
        <f t="shared" si="14"/>
        <v/>
      </c>
      <c r="BF76" s="55" t="str">
        <f>IF(T76="","",VLOOKUP(T76,'MNB árfolyam'!A:B,2,0))</f>
        <v/>
      </c>
      <c r="BG76" s="55" t="str">
        <f t="shared" si="15"/>
        <v/>
      </c>
      <c r="BH76" s="55" t="str">
        <f t="shared" si="16"/>
        <v/>
      </c>
      <c r="BI76" s="55" t="str">
        <f t="shared" si="17"/>
        <v/>
      </c>
      <c r="BJ76" s="51" t="str">
        <f t="shared" si="18"/>
        <v/>
      </c>
      <c r="BK76" s="51" t="str">
        <f t="shared" si="19"/>
        <v/>
      </c>
      <c r="BL76" s="51" t="str">
        <f t="shared" si="20"/>
        <v/>
      </c>
      <c r="BM76" s="51" t="str">
        <f t="shared" si="21"/>
        <v/>
      </c>
      <c r="BN76" s="51" t="str">
        <f t="shared" si="22"/>
        <v/>
      </c>
      <c r="BO76" s="51" t="str">
        <f t="shared" si="23"/>
        <v/>
      </c>
      <c r="BP76" s="51" t="str">
        <f t="shared" si="24"/>
        <v/>
      </c>
      <c r="BQ76" s="51" t="str">
        <f t="shared" si="25"/>
        <v/>
      </c>
    </row>
    <row r="77" spans="1:69" x14ac:dyDescent="0.25">
      <c r="A77" s="446"/>
      <c r="B77" s="447"/>
      <c r="C77" s="448"/>
      <c r="D77" s="448"/>
      <c r="E77" s="1"/>
      <c r="F77" s="1"/>
      <c r="G77" s="447"/>
      <c r="H77" s="449"/>
      <c r="I77" s="449"/>
      <c r="J77" s="448"/>
      <c r="K77" s="448"/>
      <c r="L77" s="1"/>
      <c r="M77" s="1"/>
      <c r="N77" s="447"/>
      <c r="O77" s="449"/>
      <c r="P77" s="449"/>
      <c r="Q77" s="448"/>
      <c r="R77" s="448"/>
      <c r="S77" s="1"/>
      <c r="T77" s="1"/>
      <c r="U77" s="447"/>
      <c r="V77" s="449"/>
      <c r="W77" s="516"/>
      <c r="AW77" s="50" t="str">
        <f t="shared" si="8"/>
        <v/>
      </c>
      <c r="AX77" s="51" t="str">
        <f>IF(F77="","",VLOOKUP(F77,'MNB árfolyam'!A:B,2,0))</f>
        <v/>
      </c>
      <c r="AY77" s="52" t="str">
        <f t="shared" si="9"/>
        <v/>
      </c>
      <c r="AZ77" s="53" t="str">
        <f t="shared" si="10"/>
        <v/>
      </c>
      <c r="BA77" s="54" t="str">
        <f t="shared" si="11"/>
        <v/>
      </c>
      <c r="BB77" s="51" t="str">
        <f>IF(M77="","",VLOOKUP(M77,'MNB árfolyam'!A:B,2,0))</f>
        <v/>
      </c>
      <c r="BC77" s="51" t="str">
        <f t="shared" si="12"/>
        <v/>
      </c>
      <c r="BD77" s="55" t="str">
        <f t="shared" si="13"/>
        <v/>
      </c>
      <c r="BE77" s="54" t="str">
        <f t="shared" si="14"/>
        <v/>
      </c>
      <c r="BF77" s="55" t="str">
        <f>IF(T77="","",VLOOKUP(T77,'MNB árfolyam'!A:B,2,0))</f>
        <v/>
      </c>
      <c r="BG77" s="55" t="str">
        <f t="shared" si="15"/>
        <v/>
      </c>
      <c r="BH77" s="55" t="str">
        <f t="shared" si="16"/>
        <v/>
      </c>
      <c r="BI77" s="55" t="str">
        <f t="shared" si="17"/>
        <v/>
      </c>
      <c r="BJ77" s="51" t="str">
        <f t="shared" si="18"/>
        <v/>
      </c>
      <c r="BK77" s="51" t="str">
        <f t="shared" si="19"/>
        <v/>
      </c>
      <c r="BL77" s="51" t="str">
        <f t="shared" si="20"/>
        <v/>
      </c>
      <c r="BM77" s="51" t="str">
        <f t="shared" si="21"/>
        <v/>
      </c>
      <c r="BN77" s="51" t="str">
        <f t="shared" si="22"/>
        <v/>
      </c>
      <c r="BO77" s="51" t="str">
        <f t="shared" si="23"/>
        <v/>
      </c>
      <c r="BP77" s="51" t="str">
        <f t="shared" si="24"/>
        <v/>
      </c>
      <c r="BQ77" s="51" t="str">
        <f t="shared" si="25"/>
        <v/>
      </c>
    </row>
    <row r="78" spans="1:69" x14ac:dyDescent="0.25">
      <c r="A78" s="446"/>
      <c r="B78" s="447"/>
      <c r="C78" s="448"/>
      <c r="D78" s="448"/>
      <c r="E78" s="1"/>
      <c r="F78" s="1"/>
      <c r="G78" s="447"/>
      <c r="H78" s="449"/>
      <c r="I78" s="449"/>
      <c r="J78" s="448"/>
      <c r="K78" s="448"/>
      <c r="L78" s="1"/>
      <c r="M78" s="1"/>
      <c r="N78" s="447"/>
      <c r="O78" s="449"/>
      <c r="P78" s="449"/>
      <c r="Q78" s="448"/>
      <c r="R78" s="448"/>
      <c r="S78" s="1"/>
      <c r="T78" s="1"/>
      <c r="U78" s="447"/>
      <c r="V78" s="449"/>
      <c r="W78" s="516"/>
      <c r="AW78" s="50" t="str">
        <f t="shared" si="8"/>
        <v/>
      </c>
      <c r="AX78" s="51" t="str">
        <f>IF(F78="","",VLOOKUP(F78,'MNB árfolyam'!A:B,2,0))</f>
        <v/>
      </c>
      <c r="AY78" s="52" t="str">
        <f t="shared" si="9"/>
        <v/>
      </c>
      <c r="AZ78" s="53" t="str">
        <f t="shared" si="10"/>
        <v/>
      </c>
      <c r="BA78" s="54" t="str">
        <f t="shared" si="11"/>
        <v/>
      </c>
      <c r="BB78" s="51" t="str">
        <f>IF(M78="","",VLOOKUP(M78,'MNB árfolyam'!A:B,2,0))</f>
        <v/>
      </c>
      <c r="BC78" s="51" t="str">
        <f t="shared" si="12"/>
        <v/>
      </c>
      <c r="BD78" s="55" t="str">
        <f t="shared" si="13"/>
        <v/>
      </c>
      <c r="BE78" s="54" t="str">
        <f t="shared" si="14"/>
        <v/>
      </c>
      <c r="BF78" s="55" t="str">
        <f>IF(T78="","",VLOOKUP(T78,'MNB árfolyam'!A:B,2,0))</f>
        <v/>
      </c>
      <c r="BG78" s="55" t="str">
        <f t="shared" si="15"/>
        <v/>
      </c>
      <c r="BH78" s="55" t="str">
        <f t="shared" si="16"/>
        <v/>
      </c>
      <c r="BI78" s="55" t="str">
        <f t="shared" si="17"/>
        <v/>
      </c>
      <c r="BJ78" s="51" t="str">
        <f t="shared" si="18"/>
        <v/>
      </c>
      <c r="BK78" s="51" t="str">
        <f t="shared" si="19"/>
        <v/>
      </c>
      <c r="BL78" s="51" t="str">
        <f t="shared" si="20"/>
        <v/>
      </c>
      <c r="BM78" s="51" t="str">
        <f t="shared" si="21"/>
        <v/>
      </c>
      <c r="BN78" s="51" t="str">
        <f t="shared" si="22"/>
        <v/>
      </c>
      <c r="BO78" s="51" t="str">
        <f t="shared" si="23"/>
        <v/>
      </c>
      <c r="BP78" s="51" t="str">
        <f t="shared" si="24"/>
        <v/>
      </c>
      <c r="BQ78" s="51" t="str">
        <f t="shared" si="25"/>
        <v/>
      </c>
    </row>
    <row r="79" spans="1:69" x14ac:dyDescent="0.25">
      <c r="A79" s="446"/>
      <c r="B79" s="447"/>
      <c r="C79" s="448"/>
      <c r="D79" s="448"/>
      <c r="E79" s="1"/>
      <c r="F79" s="1"/>
      <c r="G79" s="447"/>
      <c r="H79" s="449"/>
      <c r="I79" s="449"/>
      <c r="J79" s="448"/>
      <c r="K79" s="448"/>
      <c r="L79" s="1"/>
      <c r="M79" s="1"/>
      <c r="N79" s="447"/>
      <c r="O79" s="449"/>
      <c r="P79" s="449"/>
      <c r="Q79" s="448"/>
      <c r="R79" s="448"/>
      <c r="S79" s="1"/>
      <c r="T79" s="1"/>
      <c r="U79" s="447"/>
      <c r="V79" s="449"/>
      <c r="W79" s="516"/>
      <c r="AW79" s="50" t="str">
        <f t="shared" si="8"/>
        <v/>
      </c>
      <c r="AX79" s="51" t="str">
        <f>IF(F79="","",VLOOKUP(F79,'MNB árfolyam'!A:B,2,0))</f>
        <v/>
      </c>
      <c r="AY79" s="52" t="str">
        <f t="shared" si="9"/>
        <v/>
      </c>
      <c r="AZ79" s="53" t="str">
        <f t="shared" si="10"/>
        <v/>
      </c>
      <c r="BA79" s="54" t="str">
        <f t="shared" si="11"/>
        <v/>
      </c>
      <c r="BB79" s="51" t="str">
        <f>IF(M79="","",VLOOKUP(M79,'MNB árfolyam'!A:B,2,0))</f>
        <v/>
      </c>
      <c r="BC79" s="51" t="str">
        <f t="shared" si="12"/>
        <v/>
      </c>
      <c r="BD79" s="55" t="str">
        <f t="shared" si="13"/>
        <v/>
      </c>
      <c r="BE79" s="54" t="str">
        <f t="shared" si="14"/>
        <v/>
      </c>
      <c r="BF79" s="55" t="str">
        <f>IF(T79="","",VLOOKUP(T79,'MNB árfolyam'!A:B,2,0))</f>
        <v/>
      </c>
      <c r="BG79" s="55" t="str">
        <f t="shared" si="15"/>
        <v/>
      </c>
      <c r="BH79" s="55" t="str">
        <f t="shared" si="16"/>
        <v/>
      </c>
      <c r="BI79" s="55" t="str">
        <f t="shared" si="17"/>
        <v/>
      </c>
      <c r="BJ79" s="51" t="str">
        <f t="shared" si="18"/>
        <v/>
      </c>
      <c r="BK79" s="51" t="str">
        <f t="shared" si="19"/>
        <v/>
      </c>
      <c r="BL79" s="51" t="str">
        <f t="shared" si="20"/>
        <v/>
      </c>
      <c r="BM79" s="51" t="str">
        <f t="shared" si="21"/>
        <v/>
      </c>
      <c r="BN79" s="51" t="str">
        <f t="shared" si="22"/>
        <v/>
      </c>
      <c r="BO79" s="51" t="str">
        <f t="shared" si="23"/>
        <v/>
      </c>
      <c r="BP79" s="51" t="str">
        <f t="shared" si="24"/>
        <v/>
      </c>
      <c r="BQ79" s="51" t="str">
        <f t="shared" si="25"/>
        <v/>
      </c>
    </row>
    <row r="80" spans="1:69" ht="15.75" thickBot="1" x14ac:dyDescent="0.3">
      <c r="A80" s="450"/>
      <c r="B80" s="451"/>
      <c r="C80" s="452"/>
      <c r="D80" s="452"/>
      <c r="E80" s="7"/>
      <c r="F80" s="7"/>
      <c r="G80" s="451"/>
      <c r="H80" s="453"/>
      <c r="I80" s="453"/>
      <c r="J80" s="452"/>
      <c r="K80" s="452"/>
      <c r="L80" s="7"/>
      <c r="M80" s="7"/>
      <c r="N80" s="451"/>
      <c r="O80" s="453"/>
      <c r="P80" s="453"/>
      <c r="Q80" s="452"/>
      <c r="R80" s="452"/>
      <c r="S80" s="7"/>
      <c r="T80" s="7"/>
      <c r="U80" s="451"/>
      <c r="V80" s="453"/>
      <c r="W80" s="517"/>
      <c r="AW80" s="50" t="str">
        <f t="shared" si="8"/>
        <v/>
      </c>
      <c r="AX80" s="51" t="str">
        <f>IF(F80="","",VLOOKUP(F80,'MNB árfolyam'!A:B,2,0))</f>
        <v/>
      </c>
      <c r="AY80" s="52" t="str">
        <f t="shared" si="9"/>
        <v/>
      </c>
      <c r="AZ80" s="53" t="str">
        <f t="shared" si="10"/>
        <v/>
      </c>
      <c r="BA80" s="54" t="str">
        <f t="shared" si="11"/>
        <v/>
      </c>
      <c r="BB80" s="51" t="str">
        <f>IF(M80="","",VLOOKUP(M80,'MNB árfolyam'!A:B,2,0))</f>
        <v/>
      </c>
      <c r="BC80" s="51" t="str">
        <f t="shared" si="12"/>
        <v/>
      </c>
      <c r="BD80" s="55" t="str">
        <f t="shared" si="13"/>
        <v/>
      </c>
      <c r="BE80" s="54" t="str">
        <f t="shared" si="14"/>
        <v/>
      </c>
      <c r="BF80" s="55" t="str">
        <f>IF(T80="","",VLOOKUP(T80,'MNB árfolyam'!A:B,2,0))</f>
        <v/>
      </c>
      <c r="BG80" s="55" t="str">
        <f t="shared" si="15"/>
        <v/>
      </c>
      <c r="BH80" s="55" t="str">
        <f t="shared" si="16"/>
        <v/>
      </c>
      <c r="BI80" s="55" t="str">
        <f t="shared" si="17"/>
        <v/>
      </c>
      <c r="BJ80" s="51" t="str">
        <f t="shared" si="18"/>
        <v/>
      </c>
      <c r="BK80" s="51" t="str">
        <f t="shared" si="19"/>
        <v/>
      </c>
      <c r="BL80" s="51" t="str">
        <f t="shared" si="20"/>
        <v/>
      </c>
      <c r="BM80" s="51" t="str">
        <f t="shared" si="21"/>
        <v/>
      </c>
      <c r="BN80" s="51" t="str">
        <f t="shared" si="22"/>
        <v/>
      </c>
      <c r="BO80" s="51" t="str">
        <f t="shared" si="23"/>
        <v/>
      </c>
      <c r="BP80" s="51" t="str">
        <f t="shared" si="24"/>
        <v/>
      </c>
      <c r="BQ80" s="51" t="str">
        <f t="shared" si="25"/>
        <v/>
      </c>
    </row>
    <row r="81" spans="1:23" x14ac:dyDescent="0.25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</row>
  </sheetData>
  <sheetProtection algorithmName="SHA-512" hashValue="m8nxTICBris9iIwcwhG5/66ukb0jn8k64SF1Lp4HTUKcqkvDtZP3tX6297NoOMOg1BXbvwGnTx4LMFGlB6iYYA==" saltValue="CEqCbMnfv04GCG/blBY2Bw==" spinCount="100000" sheet="1" formatColumns="0" formatRows="0"/>
  <mergeCells count="11">
    <mergeCell ref="A53:H53"/>
    <mergeCell ref="A54:F54"/>
    <mergeCell ref="A1:D1"/>
    <mergeCell ref="A11:F11"/>
    <mergeCell ref="A18:F19"/>
    <mergeCell ref="A22:H22"/>
    <mergeCell ref="A23:F23"/>
    <mergeCell ref="A7:W7"/>
    <mergeCell ref="A21:W21"/>
    <mergeCell ref="A52:W52"/>
    <mergeCell ref="A12:F12"/>
  </mergeCells>
  <dataValidations count="8">
    <dataValidation type="date" allowBlank="1" showInputMessage="1" showErrorMessage="1" sqref="B20:C20" xr:uid="{49BE5DA8-633D-4A78-92C1-F14C3CFB64E2}">
      <formula1>43831</formula1>
      <formula2>46022</formula2>
    </dataValidation>
    <dataValidation type="date" allowBlank="1" showInputMessage="1" showErrorMessage="1" sqref="C26:D50 S56:T80 B14:C16" xr:uid="{5CE1D66E-6AA1-404C-8B6F-3C2D6FAE925B}">
      <formula1>36526</formula1>
      <formula2>54789</formula2>
    </dataValidation>
    <dataValidation type="whole" allowBlank="1" showInputMessage="1" showErrorMessage="1" sqref="E14:F16" xr:uid="{29F6E3B6-D8BD-4645-9E44-EA880ECFBD32}">
      <formula1>0</formula1>
      <formula2>9.99999999999999E+32</formula2>
    </dataValidation>
    <dataValidation type="date" allowBlank="1" showInputMessage="1" showErrorMessage="1" sqref="E56:F80 L56:M80" xr:uid="{4F54E3D8-DBAD-45F9-8F1A-9917AADF97A0}">
      <formula1>36526</formula1>
      <formula2>55153</formula2>
    </dataValidation>
    <dataValidation type="whole" allowBlank="1" showInputMessage="1" showErrorMessage="1" sqref="H56:I80" xr:uid="{494100E7-767D-400A-9BE9-6233A198066E}">
      <formula1>0</formula1>
      <formula2>9.99999999999999E+37</formula2>
    </dataValidation>
    <dataValidation type="whole" allowBlank="1" showInputMessage="1" showErrorMessage="1" sqref="F26:G50" xr:uid="{776DA2F0-B982-4A3C-BA2F-F5358F110594}">
      <formula1>0</formula1>
      <formula2>9.99999999999999E+43</formula2>
    </dataValidation>
    <dataValidation type="whole" allowBlank="1" showInputMessage="1" showErrorMessage="1" sqref="K26:L50" xr:uid="{AC5049AD-9BB2-4555-ACF6-1F9E09A43473}">
      <formula1>0</formula1>
      <formula2>9.99999999999999E+41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C56:D80 J56:K80 Q56:R80" xr:uid="{739DB489-3FC0-48FF-B155-3447D0662507}">
      <formula1>0</formula1>
      <formula2>0.5</formula2>
    </dataValidation>
  </dataValidations>
  <hyperlinks>
    <hyperlink ref="F1" location="PÁLYÁZÓ!A1" display="VISSZA A PÁLYÁZÓ FÜLRE" xr:uid="{DB1BE623-44CA-4419-BC82-2B4FE5FEC5FF}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B7D9-ECD5-4627-9A2B-D459CC65B19D}">
  <sheetPr codeName="Munka26">
    <tabColor theme="8" tint="-0.499984740745262"/>
  </sheetPr>
  <dimension ref="A1:BE57"/>
  <sheetViews>
    <sheetView zoomScale="90" zoomScaleNormal="90" workbookViewId="0">
      <selection activeCell="E3" sqref="E3"/>
    </sheetView>
  </sheetViews>
  <sheetFormatPr defaultColWidth="0" defaultRowHeight="15" zeroHeight="1" x14ac:dyDescent="0.25"/>
  <cols>
    <col min="1" max="1" width="35.7109375" style="32" customWidth="1"/>
    <col min="2" max="2" width="36.5703125" style="32" customWidth="1"/>
    <col min="3" max="4" width="34.7109375" style="32" customWidth="1"/>
    <col min="5" max="6" width="33.85546875" style="32" customWidth="1"/>
    <col min="7" max="7" width="25.5703125" style="32" customWidth="1"/>
    <col min="8" max="8" width="39.140625" style="32" customWidth="1"/>
    <col min="9" max="9" width="33" style="32" customWidth="1"/>
    <col min="10" max="11" width="25.5703125" style="32" customWidth="1"/>
    <col min="12" max="12" width="30.28515625" style="32" customWidth="1"/>
    <col min="13" max="13" width="33.85546875" style="32" customWidth="1"/>
    <col min="14" max="14" width="33.7109375" style="32" customWidth="1"/>
    <col min="15" max="15" width="27.7109375" style="32" customWidth="1"/>
    <col min="16" max="17" width="25.5703125" style="32" customWidth="1"/>
    <col min="18" max="18" width="25.5703125" style="32" hidden="1" customWidth="1"/>
    <col min="19" max="19" width="30.140625" style="32" hidden="1" customWidth="1"/>
    <col min="20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57" width="0" style="32" hidden="1" customWidth="1"/>
    <col min="58" max="16384" width="25.5703125" style="32" hidden="1"/>
  </cols>
  <sheetData>
    <row r="1" spans="1:17" ht="27" customHeight="1" thickBot="1" x14ac:dyDescent="0.3">
      <c r="A1" s="666" t="s">
        <v>60</v>
      </c>
      <c r="B1" s="667"/>
      <c r="C1" s="667"/>
      <c r="D1" s="668"/>
      <c r="E1" s="199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</row>
    <row r="2" spans="1:17" ht="30.75" thickBot="1" x14ac:dyDescent="0.3">
      <c r="A2" s="134"/>
      <c r="B2" s="336" t="s">
        <v>4</v>
      </c>
      <c r="C2" s="135" t="s">
        <v>8</v>
      </c>
      <c r="D2" s="337" t="s">
        <v>9</v>
      </c>
      <c r="E2" s="180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</row>
    <row r="3" spans="1:17" x14ac:dyDescent="0.25">
      <c r="A3" s="136" t="s">
        <v>10</v>
      </c>
      <c r="B3" s="454" t="str">
        <f>IF(OR(B15="",B16=""),"",(D23+E30)*B17)</f>
        <v/>
      </c>
      <c r="C3" s="320" t="str">
        <f>IF(OR(B15="",B16=""),"",(AX23+AX30)*B17)</f>
        <v/>
      </c>
      <c r="D3" s="321" t="str">
        <f>IF(OR(B15="",B16=""),"",(AY23+AY30)*B17)</f>
        <v/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</row>
    <row r="4" spans="1:17" x14ac:dyDescent="0.25">
      <c r="A4" s="137" t="s">
        <v>11</v>
      </c>
      <c r="B4" s="455" t="str">
        <f>IF(OR(C15="",C16=""),"",(D24+J30)*C17)</f>
        <v/>
      </c>
      <c r="C4" s="58" t="str">
        <f>IF(OR(C15="",C16=""),"",(AX24+BA30)*C17)</f>
        <v/>
      </c>
      <c r="D4" s="59" t="str">
        <f>IF(OR(C15="",C16=""),"",(AY24+BB30)*C17)</f>
        <v/>
      </c>
      <c r="E4" s="197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</row>
    <row r="5" spans="1:17" ht="15.75" thickBot="1" x14ac:dyDescent="0.3">
      <c r="A5" s="141" t="s">
        <v>12</v>
      </c>
      <c r="B5" s="456" t="str">
        <f>IF(OR(D15="",D16=""),"",(D25+O30)*D17)</f>
        <v/>
      </c>
      <c r="C5" s="60" t="str">
        <f>IF(OR(D15="",D16=""),"",(AX25+BD30)*D17)</f>
        <v/>
      </c>
      <c r="D5" s="61" t="str">
        <f>IF(OR(D15="",D16=""),"",(AY25+BE30)*D17)</f>
        <v/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</row>
    <row r="6" spans="1:17" x14ac:dyDescent="0.25">
      <c r="A6" s="110"/>
      <c r="B6" s="198"/>
      <c r="C6" s="197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</row>
    <row r="7" spans="1:17" ht="12.75" customHeight="1" thickBot="1" x14ac:dyDescent="0.3">
      <c r="A7" s="692" t="s">
        <v>242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</row>
    <row r="8" spans="1:17" ht="46.5" customHeight="1" x14ac:dyDescent="0.25">
      <c r="A8" s="205" t="s">
        <v>57</v>
      </c>
      <c r="B8" s="46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</row>
    <row r="9" spans="1:17" ht="30" customHeight="1" thickBot="1" x14ac:dyDescent="0.3">
      <c r="A9" s="207" t="s">
        <v>58</v>
      </c>
      <c r="B9" s="464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</row>
    <row r="10" spans="1:17" x14ac:dyDescent="0.25">
      <c r="A10" s="116"/>
      <c r="B10" s="99"/>
      <c r="C10" s="173"/>
      <c r="D10" s="110"/>
      <c r="E10" s="196"/>
      <c r="F10" s="196"/>
      <c r="G10" s="196"/>
      <c r="H10" s="173"/>
      <c r="I10" s="173"/>
      <c r="J10" s="173"/>
      <c r="K10" s="173"/>
      <c r="L10" s="173"/>
      <c r="M10" s="173"/>
      <c r="N10" s="173"/>
      <c r="O10" s="173"/>
      <c r="P10" s="173"/>
      <c r="Q10" s="173"/>
    </row>
    <row r="11" spans="1:17" ht="15.75" customHeight="1" thickBot="1" x14ac:dyDescent="0.3">
      <c r="A11" s="690" t="s">
        <v>243</v>
      </c>
      <c r="B11" s="691"/>
      <c r="C11" s="691"/>
      <c r="D11" s="691"/>
      <c r="E11" s="691"/>
      <c r="F11" s="691"/>
      <c r="G11" s="691"/>
      <c r="H11" s="691"/>
      <c r="I11" s="691"/>
      <c r="J11" s="691"/>
      <c r="K11" s="691"/>
      <c r="L11" s="691"/>
      <c r="M11" s="691"/>
      <c r="N11" s="691"/>
      <c r="O11" s="691"/>
      <c r="P11" s="691"/>
      <c r="Q11" s="691"/>
    </row>
    <row r="12" spans="1:17" ht="63.75" customHeight="1" thickBot="1" x14ac:dyDescent="0.3">
      <c r="A12" s="715" t="s">
        <v>261</v>
      </c>
      <c r="B12" s="716"/>
      <c r="C12" s="716"/>
      <c r="D12" s="717"/>
      <c r="E12" s="196"/>
      <c r="F12" s="196"/>
      <c r="G12" s="196"/>
      <c r="H12" s="173"/>
      <c r="I12" s="173"/>
      <c r="J12" s="173"/>
      <c r="K12" s="173"/>
      <c r="L12" s="173"/>
      <c r="M12" s="173"/>
      <c r="N12" s="173"/>
      <c r="O12" s="173"/>
      <c r="P12" s="173"/>
      <c r="Q12" s="173"/>
    </row>
    <row r="13" spans="1:17" ht="29.25" customHeight="1" thickBot="1" x14ac:dyDescent="0.3">
      <c r="A13" s="696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13" s="697" t="b">
        <f>IF(PÁLYÁZÓ!E20&lt;&gt;"","A pályázó vállalkozás három üzleti évre adta meg az adatokat, ezért a kapcsolódó vállalkozás esetén is három évre kérünk adatot, ha a vállalkozás működött ebben az időtartamban.",IF(PÁLYÁZÓ!E19&lt;&gt;"","A pályázó vállalkozás két üzleti évre adta meg az adatokat, ezért a kapcsolódó vállalkozás esetén is két évre kérünk adatot, ha a vállalkozás működött ebben az időtartamban.",IF(PÁLYÁZÓ!E18&lt;&gt;"","A pályázó vállalkozás egy üzleti évre adta meg az adatokat, ezért a kapcsolódó vállalkozás esetén is egy évre kérünk adatot, ha a vállalkozás működött ebben az időtartamban.")))</f>
        <v>0</v>
      </c>
      <c r="C13" s="697" t="b">
        <f>IF(PÁLYÁZÓ!F20&lt;&gt;"","A pályázó vállalkozás három üzleti évre adta meg az adatokat, ezért a kapcsolódó vállalkozás esetén is három évre kérünk adatot, ha a vállalkozás működött ebben az időtartamban.",IF(PÁLYÁZÓ!F19&lt;&gt;"","A pályázó vállalkozás két üzleti évre adta meg az adatokat, ezért a kapcsolódó vállalkozás esetén is két évre kérünk adatot, ha a vállalkozás működött ebben az időtartamban.",IF(PÁLYÁZÓ!F18&lt;&gt;"","A pályázó vállalkozás egy üzleti évre adta meg az adatokat, ezért a kapcsolódó vállalkozás esetén is egy évre kérünk adatot, ha a vállalkozás működött ebben az időtartamban.")))</f>
        <v>0</v>
      </c>
      <c r="D13" s="698" t="b">
        <f>IF(PÁLYÁZÓ!G20&lt;&gt;"","A pályázó vállalkozás három üzleti évre adta meg az adatokat, ezért a kapcsolódó vállalkozás esetén is három évre kérünk adatot, ha a vállalkozás működött ebben az időtartamban.",IF(PÁLYÁZÓ!G19&lt;&gt;"","A pályázó vállalkozás két üzleti évre adta meg az adatokat, ezért a kapcsolódó vállalkozás esetén is két évre kérünk adatot, ha a vállalkozás működött ebben az időtartamban.",IF(PÁLYÁZÓ!G18&lt;&gt;"","A pályázó vállalkozás egy üzleti évre adta meg az adatokat, ezért a kapcsolódó vállalkozás esetén is egy évre kérünk adatot, ha a vállalkozás működött ebben az időtartamban.")))</f>
        <v>0</v>
      </c>
      <c r="E13" s="196"/>
      <c r="F13" s="196"/>
      <c r="G13" s="196"/>
      <c r="H13" s="173"/>
      <c r="I13" s="173"/>
      <c r="J13" s="173"/>
      <c r="K13" s="173"/>
      <c r="L13" s="173"/>
      <c r="M13" s="173"/>
      <c r="N13" s="173"/>
      <c r="O13" s="173"/>
      <c r="P13" s="173"/>
      <c r="Q13" s="173"/>
    </row>
    <row r="14" spans="1:17" x14ac:dyDescent="0.25">
      <c r="A14" s="215"/>
      <c r="B14" s="216" t="s">
        <v>10</v>
      </c>
      <c r="C14" s="216" t="s">
        <v>11</v>
      </c>
      <c r="D14" s="217" t="s">
        <v>12</v>
      </c>
      <c r="E14" s="196"/>
      <c r="F14" s="196"/>
      <c r="G14" s="196"/>
      <c r="H14" s="173"/>
      <c r="I14" s="173"/>
      <c r="J14" s="173"/>
      <c r="K14" s="173"/>
      <c r="L14" s="173"/>
      <c r="M14" s="173"/>
      <c r="N14" s="173"/>
      <c r="O14" s="173"/>
      <c r="P14" s="173"/>
      <c r="Q14" s="173"/>
    </row>
    <row r="15" spans="1:17" x14ac:dyDescent="0.25">
      <c r="A15" s="219" t="s">
        <v>59</v>
      </c>
      <c r="B15" s="4"/>
      <c r="C15" s="4"/>
      <c r="D15" s="13"/>
      <c r="E15" s="196"/>
      <c r="F15" s="196"/>
      <c r="G15" s="196"/>
      <c r="H15" s="173"/>
      <c r="I15" s="173"/>
      <c r="J15" s="173"/>
      <c r="K15" s="173"/>
      <c r="L15" s="173"/>
      <c r="M15" s="173"/>
      <c r="N15" s="173"/>
      <c r="O15" s="173"/>
      <c r="P15" s="173"/>
      <c r="Q15" s="173"/>
    </row>
    <row r="16" spans="1:17" x14ac:dyDescent="0.25">
      <c r="A16" s="219" t="s">
        <v>13</v>
      </c>
      <c r="B16" s="4"/>
      <c r="C16" s="4"/>
      <c r="D16" s="13"/>
      <c r="E16" s="196"/>
      <c r="F16" s="196"/>
      <c r="G16" s="196"/>
      <c r="H16" s="173"/>
      <c r="I16" s="173"/>
      <c r="J16" s="173"/>
      <c r="K16" s="173"/>
      <c r="L16" s="173"/>
      <c r="M16" s="173"/>
      <c r="N16" s="173"/>
      <c r="O16" s="173"/>
      <c r="P16" s="173"/>
      <c r="Q16" s="173"/>
    </row>
    <row r="17" spans="1:57" ht="26.25" thickBot="1" x14ac:dyDescent="0.3">
      <c r="A17" s="220" t="s">
        <v>14</v>
      </c>
      <c r="B17" s="208" t="str">
        <f>IF(OR(B15="",B16=""),"Kérjük mind a tőkeérdekeltéség, mind a szavazati arány megadását!",MAX(B15,B16))</f>
        <v>Kérjük mind a tőkeérdekeltéség, mind a szavazati arány megadását!</v>
      </c>
      <c r="C17" s="208" t="str">
        <f>IF(OR(C15="",C16=""),"Kérjük mind a tőkeérdekeltéség, mind a szavazati arány megadását!",MAX(C15,C16))</f>
        <v>Kérjük mind a tőkeérdekeltéség, mind a szavazati arány megadását!</v>
      </c>
      <c r="D17" s="218" t="str">
        <f>IF(OR(D15="",D16=""),"Kérjük mind a tőkeérdekeltéség, mind a szavazati arány megadását!",MAX(D15,D16))</f>
        <v>Kérjük mind a tőkeérdekeltéség, mind a szavazati arány megadását!</v>
      </c>
      <c r="E17" s="196"/>
      <c r="F17" s="196"/>
      <c r="G17" s="196"/>
      <c r="H17" s="173"/>
      <c r="I17" s="173"/>
      <c r="J17" s="173"/>
      <c r="K17" s="173"/>
      <c r="L17" s="173"/>
      <c r="M17" s="173"/>
      <c r="N17" s="173"/>
      <c r="O17" s="173"/>
      <c r="P17" s="173"/>
      <c r="Q17" s="173"/>
    </row>
    <row r="18" spans="1:57" ht="15.75" thickBot="1" x14ac:dyDescent="0.3">
      <c r="A18" s="116"/>
      <c r="B18" s="99"/>
      <c r="C18" s="173"/>
      <c r="D18" s="110"/>
      <c r="E18" s="196"/>
      <c r="F18" s="196"/>
      <c r="G18" s="196"/>
      <c r="H18" s="173"/>
      <c r="I18" s="173"/>
      <c r="J18" s="173"/>
      <c r="K18" s="173"/>
      <c r="L18" s="173"/>
      <c r="M18" s="173"/>
      <c r="N18" s="173"/>
      <c r="O18" s="173"/>
      <c r="P18" s="173"/>
      <c r="Q18" s="173"/>
    </row>
    <row r="19" spans="1:57" ht="354.95" customHeight="1" thickBot="1" x14ac:dyDescent="0.3">
      <c r="A19" s="702" t="s">
        <v>258</v>
      </c>
      <c r="B19" s="703"/>
      <c r="C19" s="703"/>
      <c r="D19" s="703"/>
      <c r="E19" s="703"/>
      <c r="F19" s="704"/>
      <c r="G19" s="196"/>
      <c r="H19" s="173"/>
      <c r="I19" s="173"/>
      <c r="J19" s="173"/>
      <c r="K19" s="173"/>
      <c r="L19" s="173"/>
      <c r="M19" s="173"/>
      <c r="N19" s="173"/>
      <c r="O19" s="173"/>
      <c r="P19" s="173"/>
      <c r="Q19" s="173"/>
    </row>
    <row r="20" spans="1:57" ht="19.5" customHeight="1" thickBot="1" x14ac:dyDescent="0.3">
      <c r="A20" s="617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20" s="618"/>
      <c r="C20" s="618"/>
      <c r="D20" s="618"/>
      <c r="E20" s="618"/>
      <c r="F20" s="619"/>
      <c r="G20" s="196"/>
      <c r="H20" s="173"/>
      <c r="I20" s="173"/>
      <c r="J20" s="173"/>
      <c r="K20" s="173"/>
      <c r="L20" s="173"/>
      <c r="M20" s="173"/>
      <c r="N20" s="173"/>
      <c r="O20" s="173"/>
      <c r="P20" s="173"/>
      <c r="Q20" s="173"/>
    </row>
    <row r="21" spans="1:57" ht="15.75" thickBot="1" x14ac:dyDescent="0.3">
      <c r="A21" s="116"/>
      <c r="B21" s="99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57" ht="41.25" customHeight="1" x14ac:dyDescent="0.25">
      <c r="A22" s="212"/>
      <c r="B22" s="200" t="s">
        <v>2</v>
      </c>
      <c r="C22" s="200" t="s">
        <v>3</v>
      </c>
      <c r="D22" s="201" t="s">
        <v>4</v>
      </c>
      <c r="E22" s="200" t="s">
        <v>5</v>
      </c>
      <c r="F22" s="202" t="s">
        <v>6</v>
      </c>
      <c r="G22" s="173"/>
      <c r="H22" s="173"/>
      <c r="I22" s="173"/>
      <c r="J22" s="173"/>
      <c r="K22" s="98"/>
      <c r="L22" s="173"/>
      <c r="M22" s="173"/>
      <c r="N22" s="173"/>
      <c r="O22" s="173"/>
      <c r="P22" s="173"/>
      <c r="Q22" s="173"/>
      <c r="AW22" s="33" t="s">
        <v>7</v>
      </c>
      <c r="AX22" s="33" t="s">
        <v>8</v>
      </c>
      <c r="AY22" s="33" t="s">
        <v>9</v>
      </c>
    </row>
    <row r="23" spans="1:57" x14ac:dyDescent="0.25">
      <c r="A23" s="83" t="s">
        <v>10</v>
      </c>
      <c r="B23" s="1"/>
      <c r="C23" s="1"/>
      <c r="D23" s="5"/>
      <c r="E23" s="3"/>
      <c r="F23" s="9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AW23" s="34" t="e">
        <f>VLOOKUP(C23,'MNB árfolyam'!A:B,2,0)</f>
        <v>#N/A</v>
      </c>
      <c r="AX23" s="35">
        <f>IFERROR(ROUND(E23/AW23,0),0)</f>
        <v>0</v>
      </c>
      <c r="AY23" s="35">
        <f>IFERROR(ROUND(F23/AW23,0),0)</f>
        <v>0</v>
      </c>
    </row>
    <row r="24" spans="1:57" x14ac:dyDescent="0.25">
      <c r="A24" s="83" t="s">
        <v>11</v>
      </c>
      <c r="B24" s="1"/>
      <c r="C24" s="1"/>
      <c r="D24" s="2"/>
      <c r="E24" s="3"/>
      <c r="F24" s="9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AW24" s="34" t="e">
        <f>VLOOKUP(C24,'MNB árfolyam'!A:B,2,0)</f>
        <v>#N/A</v>
      </c>
      <c r="AX24" s="35">
        <f>IFERROR(ROUND(E24/AW24,0),0)</f>
        <v>0</v>
      </c>
      <c r="AY24" s="35">
        <f>IFERROR(ROUND(F24/AW24,0),0)</f>
        <v>0</v>
      </c>
    </row>
    <row r="25" spans="1:57" ht="15.75" thickBot="1" x14ac:dyDescent="0.3">
      <c r="A25" s="84" t="s">
        <v>12</v>
      </c>
      <c r="B25" s="7"/>
      <c r="C25" s="7"/>
      <c r="D25" s="10"/>
      <c r="E25" s="11"/>
      <c r="F25" s="12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AW25" s="34" t="e">
        <f>VLOOKUP(C25,'MNB árfolyam'!A:B,2,0)</f>
        <v>#N/A</v>
      </c>
      <c r="AX25" s="35">
        <f>IFERROR(ROUND(E25/AW25,0),0)</f>
        <v>0</v>
      </c>
      <c r="AY25" s="35">
        <f>IFERROR(ROUND(F25/AW25,0),0)</f>
        <v>0</v>
      </c>
    </row>
    <row r="26" spans="1:57" x14ac:dyDescent="0.25">
      <c r="A26" s="116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</row>
    <row r="27" spans="1:57" s="37" customFormat="1" ht="15.75" thickBot="1" x14ac:dyDescent="0.3">
      <c r="A27" s="714" t="str">
        <f>CONCATENATE(B8," ","KAPCSOLÓDÓ VÁLLALKOZÁSAI:")</f>
        <v xml:space="preserve"> KAPCSOLÓDÓ VÁLLALKOZÁSAI:</v>
      </c>
      <c r="B27" s="714"/>
      <c r="C27" s="714"/>
      <c r="D27" s="714"/>
      <c r="E27" s="714"/>
      <c r="F27" s="714"/>
      <c r="G27" s="714"/>
      <c r="H27" s="714"/>
      <c r="I27" s="714"/>
      <c r="J27" s="714"/>
      <c r="K27" s="714"/>
      <c r="L27" s="714"/>
      <c r="M27" s="714"/>
      <c r="N27" s="714"/>
      <c r="O27" s="714"/>
      <c r="P27" s="714"/>
      <c r="Q27" s="714"/>
      <c r="R27" s="36"/>
      <c r="S27" s="39"/>
      <c r="T27" s="39"/>
      <c r="U27" s="36"/>
      <c r="V27" s="39"/>
      <c r="W27" s="39"/>
      <c r="X27" s="39"/>
      <c r="Y27" s="36"/>
      <c r="Z27" s="36"/>
    </row>
    <row r="28" spans="1:57" s="37" customFormat="1" ht="375" customHeight="1" thickBot="1" x14ac:dyDescent="0.3">
      <c r="A28" s="699" t="s">
        <v>259</v>
      </c>
      <c r="B28" s="700"/>
      <c r="C28" s="700"/>
      <c r="D28" s="700"/>
      <c r="E28" s="700"/>
      <c r="F28" s="701"/>
      <c r="G28" s="177"/>
      <c r="H28" s="177"/>
      <c r="I28" s="175"/>
      <c r="J28" s="175"/>
      <c r="K28" s="176"/>
      <c r="L28" s="176"/>
      <c r="M28" s="175"/>
      <c r="N28" s="176"/>
      <c r="O28" s="176"/>
      <c r="P28" s="176"/>
      <c r="Q28" s="175"/>
      <c r="R28" s="36"/>
      <c r="S28" s="39"/>
      <c r="T28" s="39"/>
      <c r="U28" s="36"/>
      <c r="V28" s="39"/>
      <c r="W28" s="39"/>
      <c r="X28" s="39"/>
      <c r="Y28" s="36"/>
      <c r="Z28" s="36"/>
    </row>
    <row r="29" spans="1:57" s="37" customFormat="1" ht="18.75" customHeight="1" thickBot="1" x14ac:dyDescent="0.3">
      <c r="A29" s="681" t="str">
        <f>IF(PÁLYÁZÓ!D16&lt;&gt;"","A pályázó vállalkozás három üzleti évre adta meg az adatokat, ezért a partner vállalkozás kapcsolódó vállalkozása esetén is három évre kérünk adatot, ha a vállalkozás működött ebben az időtartamban.",IF(PÁLYÁZÓ!D15&lt;&gt;"","A pályázó vállalkozás két üzleti évre adta meg az adatokat, ezért a partner vállalkozás kapcsolódó vállalkozása esetén is két évre kérünk adatot, ha a vállalkozás működött ebben az időtartamban.",IF(PÁLYÁZÓ!D14&lt;&gt;"","A pályázó vállalkozás egy üzleti évre adta meg az adatokat, ezért a partner vállalkozás kapcsolódó vállalkozása H32esetén is egy évre kérünk adatot, ha a vállalkozás működött ebben az időtartamban.","")))</f>
        <v/>
      </c>
      <c r="B29" s="682"/>
      <c r="C29" s="682"/>
      <c r="D29" s="682"/>
      <c r="E29" s="682"/>
      <c r="F29" s="683"/>
      <c r="G29" s="177"/>
      <c r="H29" s="177"/>
      <c r="I29" s="175"/>
      <c r="J29" s="175"/>
      <c r="K29" s="176"/>
      <c r="L29" s="176"/>
      <c r="M29" s="175"/>
      <c r="N29" s="176"/>
      <c r="O29" s="176"/>
      <c r="P29" s="176"/>
      <c r="Q29" s="175"/>
      <c r="R29" s="36"/>
      <c r="S29" s="39"/>
      <c r="T29" s="39"/>
      <c r="U29" s="36"/>
      <c r="V29" s="39"/>
      <c r="W29" s="39"/>
      <c r="X29" s="39"/>
      <c r="Y29" s="36"/>
      <c r="Z29" s="36"/>
    </row>
    <row r="30" spans="1:57" s="37" customFormat="1" ht="21.75" customHeight="1" thickBot="1" x14ac:dyDescent="0.3">
      <c r="A30" s="194"/>
      <c r="B30" s="194"/>
      <c r="C30" s="194"/>
      <c r="D30" s="194"/>
      <c r="E30" s="195">
        <f>SUM(E32:E56)</f>
        <v>0</v>
      </c>
      <c r="F30" s="194"/>
      <c r="G30" s="194"/>
      <c r="H30" s="194"/>
      <c r="I30" s="175"/>
      <c r="J30" s="195">
        <f>SUM(J32:J56)</f>
        <v>0</v>
      </c>
      <c r="K30" s="176"/>
      <c r="L30" s="176"/>
      <c r="M30" s="175"/>
      <c r="N30" s="176"/>
      <c r="O30" s="195">
        <f>SUM(O32:O56)</f>
        <v>0</v>
      </c>
      <c r="P30" s="176"/>
      <c r="Q30" s="175"/>
      <c r="R30" s="36"/>
      <c r="S30" s="39"/>
      <c r="T30" s="39"/>
      <c r="U30" s="36"/>
      <c r="V30" s="39"/>
      <c r="W30" s="39"/>
      <c r="X30" s="39"/>
      <c r="Y30" s="36"/>
      <c r="Z30" s="36"/>
      <c r="AX30" s="62">
        <f>SUM(AX32:AX56)</f>
        <v>0</v>
      </c>
      <c r="AY30" s="62">
        <f t="shared" ref="AY30:BE30" si="0">SUM(AY32:AY56)</f>
        <v>0</v>
      </c>
      <c r="AZ30" s="63"/>
      <c r="BA30" s="62">
        <f t="shared" si="0"/>
        <v>0</v>
      </c>
      <c r="BB30" s="62">
        <f t="shared" si="0"/>
        <v>0</v>
      </c>
      <c r="BC30" s="63"/>
      <c r="BD30" s="62">
        <f t="shared" si="0"/>
        <v>0</v>
      </c>
      <c r="BE30" s="62">
        <f t="shared" si="0"/>
        <v>0</v>
      </c>
    </row>
    <row r="31" spans="1:57" s="37" customFormat="1" ht="71.25" customHeight="1" x14ac:dyDescent="0.25">
      <c r="A31" s="205" t="s">
        <v>19</v>
      </c>
      <c r="B31" s="203" t="s">
        <v>20</v>
      </c>
      <c r="C31" s="201" t="s">
        <v>115</v>
      </c>
      <c r="D31" s="201" t="s">
        <v>114</v>
      </c>
      <c r="E31" s="201" t="s">
        <v>116</v>
      </c>
      <c r="F31" s="201" t="s">
        <v>128</v>
      </c>
      <c r="G31" s="201" t="s">
        <v>117</v>
      </c>
      <c r="H31" s="201" t="s">
        <v>118</v>
      </c>
      <c r="I31" s="201" t="s">
        <v>119</v>
      </c>
      <c r="J31" s="201" t="s">
        <v>120</v>
      </c>
      <c r="K31" s="201" t="s">
        <v>126</v>
      </c>
      <c r="L31" s="201" t="s">
        <v>121</v>
      </c>
      <c r="M31" s="201" t="s">
        <v>122</v>
      </c>
      <c r="N31" s="201" t="s">
        <v>123</v>
      </c>
      <c r="O31" s="201" t="s">
        <v>124</v>
      </c>
      <c r="P31" s="201" t="s">
        <v>125</v>
      </c>
      <c r="Q31" s="204" t="s">
        <v>127</v>
      </c>
      <c r="AW31" s="42" t="s">
        <v>34</v>
      </c>
      <c r="AX31" s="43" t="s">
        <v>22</v>
      </c>
      <c r="AY31" s="43" t="s">
        <v>23</v>
      </c>
      <c r="AZ31" s="42" t="s">
        <v>37</v>
      </c>
      <c r="BA31" s="43" t="s">
        <v>47</v>
      </c>
      <c r="BB31" s="43" t="s">
        <v>39</v>
      </c>
      <c r="BC31" s="42" t="s">
        <v>40</v>
      </c>
      <c r="BD31" s="43" t="s">
        <v>41</v>
      </c>
      <c r="BE31" s="43" t="s">
        <v>42</v>
      </c>
    </row>
    <row r="32" spans="1:57" s="37" customFormat="1" x14ac:dyDescent="0.25">
      <c r="A32" s="440"/>
      <c r="B32" s="433"/>
      <c r="C32" s="1"/>
      <c r="D32" s="1"/>
      <c r="E32" s="433"/>
      <c r="F32" s="441"/>
      <c r="G32" s="441"/>
      <c r="H32" s="1"/>
      <c r="I32" s="1"/>
      <c r="J32" s="433"/>
      <c r="K32" s="441"/>
      <c r="L32" s="441"/>
      <c r="M32" s="1"/>
      <c r="N32" s="1"/>
      <c r="O32" s="433"/>
      <c r="P32" s="441"/>
      <c r="Q32" s="441"/>
      <c r="AW32" s="44" t="e">
        <f>VLOOKUP(D32,'MNB árfolyam'!A:B,2,0)</f>
        <v>#N/A</v>
      </c>
      <c r="AX32" s="45" t="str">
        <f t="shared" ref="AX32:AX56" si="1">IF(ISBLANK(F32),"",ROUND(F32/AW32,0))</f>
        <v/>
      </c>
      <c r="AY32" s="45" t="str">
        <f t="shared" ref="AY32:AY56" si="2">IF(ISBLANK(G32),"",ROUND(G32/AW32,0))</f>
        <v/>
      </c>
      <c r="AZ32" s="44" t="e">
        <f>VLOOKUP(I32,'MNB árfolyam'!A:B,2,0)</f>
        <v>#N/A</v>
      </c>
      <c r="BA32" s="44" t="str">
        <f t="shared" ref="BA32:BA56" si="3">IF(ISBLANK(K32),"",ROUND(K32/AZ32,0))</f>
        <v/>
      </c>
      <c r="BB32" s="44" t="str">
        <f t="shared" ref="BB32:BB56" si="4">IF(ISBLANK(L32),"",ROUND(L32/AZ32,0))</f>
        <v/>
      </c>
      <c r="BC32" s="44" t="e">
        <f>VLOOKUP(N32,'MNB árfolyam'!A:B,2,0)</f>
        <v>#N/A</v>
      </c>
      <c r="BD32" s="44" t="str">
        <f t="shared" ref="BD32:BD56" si="5">IF(ISBLANK(P32),"",ROUND(P32/BC32,0))</f>
        <v/>
      </c>
      <c r="BE32" s="44" t="str">
        <f t="shared" ref="BE32:BE56" si="6">IF(ISBLANK(Q32),"",ROUND(Q32/BC32,0))</f>
        <v/>
      </c>
    </row>
    <row r="33" spans="1:57" s="37" customFormat="1" x14ac:dyDescent="0.25">
      <c r="A33" s="440"/>
      <c r="B33" s="433"/>
      <c r="C33" s="1"/>
      <c r="D33" s="1"/>
      <c r="E33" s="433"/>
      <c r="F33" s="441"/>
      <c r="G33" s="441"/>
      <c r="H33" s="1"/>
      <c r="I33" s="1"/>
      <c r="J33" s="433"/>
      <c r="K33" s="441"/>
      <c r="L33" s="441"/>
      <c r="M33" s="1"/>
      <c r="N33" s="1"/>
      <c r="O33" s="433"/>
      <c r="P33" s="441"/>
      <c r="Q33" s="441"/>
      <c r="AW33" s="44" t="e">
        <f>VLOOKUP(D33,'MNB árfolyam'!A:B,2,0)</f>
        <v>#N/A</v>
      </c>
      <c r="AX33" s="45" t="str">
        <f t="shared" si="1"/>
        <v/>
      </c>
      <c r="AY33" s="45" t="str">
        <f t="shared" si="2"/>
        <v/>
      </c>
      <c r="AZ33" s="44" t="e">
        <f>VLOOKUP(I33,'MNB árfolyam'!A:B,2,0)</f>
        <v>#N/A</v>
      </c>
      <c r="BA33" s="44" t="str">
        <f t="shared" si="3"/>
        <v/>
      </c>
      <c r="BB33" s="44" t="str">
        <f t="shared" si="4"/>
        <v/>
      </c>
      <c r="BC33" s="44" t="e">
        <f>VLOOKUP(N33,'MNB árfolyam'!A:B,2,0)</f>
        <v>#N/A</v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40"/>
      <c r="B34" s="433"/>
      <c r="C34" s="1"/>
      <c r="D34" s="1"/>
      <c r="E34" s="433"/>
      <c r="F34" s="441"/>
      <c r="G34" s="441"/>
      <c r="H34" s="1"/>
      <c r="I34" s="1"/>
      <c r="J34" s="433"/>
      <c r="K34" s="441"/>
      <c r="L34" s="441"/>
      <c r="M34" s="1"/>
      <c r="N34" s="1"/>
      <c r="O34" s="433"/>
      <c r="P34" s="441"/>
      <c r="Q34" s="441"/>
      <c r="AW34" s="44" t="e">
        <f>VLOOKUP(D34,'MNB árfolyam'!A:B,2,0)</f>
        <v>#N/A</v>
      </c>
      <c r="AX34" s="45" t="str">
        <f t="shared" si="1"/>
        <v/>
      </c>
      <c r="AY34" s="45" t="str">
        <f t="shared" si="2"/>
        <v/>
      </c>
      <c r="AZ34" s="44" t="e">
        <f>VLOOKUP(I34,'MNB árfolyam'!A:B,2,0)</f>
        <v>#N/A</v>
      </c>
      <c r="BA34" s="44" t="str">
        <f t="shared" si="3"/>
        <v/>
      </c>
      <c r="BB34" s="44" t="str">
        <f t="shared" si="4"/>
        <v/>
      </c>
      <c r="BC34" s="44" t="e">
        <f>VLOOKUP(N34,'MNB árfolyam'!A:B,2,0)</f>
        <v>#N/A</v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40"/>
      <c r="B35" s="433"/>
      <c r="C35" s="1"/>
      <c r="D35" s="1"/>
      <c r="E35" s="433"/>
      <c r="F35" s="441"/>
      <c r="G35" s="441"/>
      <c r="H35" s="1"/>
      <c r="I35" s="1"/>
      <c r="J35" s="433"/>
      <c r="K35" s="441"/>
      <c r="L35" s="441"/>
      <c r="M35" s="1"/>
      <c r="N35" s="1"/>
      <c r="O35" s="433"/>
      <c r="P35" s="441"/>
      <c r="Q35" s="441"/>
      <c r="AW35" s="44" t="e">
        <f>VLOOKUP(D35,'MNB árfolyam'!A:B,2,0)</f>
        <v>#N/A</v>
      </c>
      <c r="AX35" s="45" t="str">
        <f t="shared" si="1"/>
        <v/>
      </c>
      <c r="AY35" s="45" t="str">
        <f t="shared" si="2"/>
        <v/>
      </c>
      <c r="AZ35" s="44" t="e">
        <f>VLOOKUP(I35,'MNB árfolyam'!A:B,2,0)</f>
        <v>#N/A</v>
      </c>
      <c r="BA35" s="44" t="str">
        <f t="shared" si="3"/>
        <v/>
      </c>
      <c r="BB35" s="44" t="str">
        <f t="shared" si="4"/>
        <v/>
      </c>
      <c r="BC35" s="44" t="e">
        <f>VLOOKUP(N35,'MNB árfolyam'!A:B,2,0)</f>
        <v>#N/A</v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40"/>
      <c r="B36" s="433"/>
      <c r="C36" s="1"/>
      <c r="D36" s="1"/>
      <c r="E36" s="433"/>
      <c r="F36" s="441"/>
      <c r="G36" s="441"/>
      <c r="H36" s="1"/>
      <c r="I36" s="1"/>
      <c r="J36" s="433"/>
      <c r="K36" s="441"/>
      <c r="L36" s="441"/>
      <c r="M36" s="1"/>
      <c r="N36" s="1"/>
      <c r="O36" s="433"/>
      <c r="P36" s="441"/>
      <c r="Q36" s="441"/>
      <c r="AW36" s="44" t="e">
        <f>VLOOKUP(D36,'MNB árfolyam'!A:B,2,0)</f>
        <v>#N/A</v>
      </c>
      <c r="AX36" s="45" t="str">
        <f t="shared" si="1"/>
        <v/>
      </c>
      <c r="AY36" s="45" t="str">
        <f t="shared" si="2"/>
        <v/>
      </c>
      <c r="AZ36" s="44" t="e">
        <f>VLOOKUP(I36,'MNB árfolyam'!A:B,2,0)</f>
        <v>#N/A</v>
      </c>
      <c r="BA36" s="44" t="str">
        <f t="shared" si="3"/>
        <v/>
      </c>
      <c r="BB36" s="44" t="str">
        <f t="shared" si="4"/>
        <v/>
      </c>
      <c r="BC36" s="44" t="e">
        <f>VLOOKUP(N36,'MNB árfolyam'!A:B,2,0)</f>
        <v>#N/A</v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40"/>
      <c r="B37" s="433"/>
      <c r="C37" s="1"/>
      <c r="D37" s="1"/>
      <c r="E37" s="433"/>
      <c r="F37" s="441"/>
      <c r="G37" s="441"/>
      <c r="H37" s="1"/>
      <c r="I37" s="1"/>
      <c r="J37" s="433"/>
      <c r="K37" s="441"/>
      <c r="L37" s="441"/>
      <c r="M37" s="1"/>
      <c r="N37" s="1"/>
      <c r="O37" s="433"/>
      <c r="P37" s="441"/>
      <c r="Q37" s="441"/>
      <c r="AW37" s="44" t="e">
        <f>VLOOKUP(D37,'MNB árfolyam'!A:B,2,0)</f>
        <v>#N/A</v>
      </c>
      <c r="AX37" s="45" t="str">
        <f t="shared" si="1"/>
        <v/>
      </c>
      <c r="AY37" s="45" t="str">
        <f t="shared" si="2"/>
        <v/>
      </c>
      <c r="AZ37" s="44" t="e">
        <f>VLOOKUP(I37,'MNB árfolyam'!A:B,2,0)</f>
        <v>#N/A</v>
      </c>
      <c r="BA37" s="44" t="str">
        <f t="shared" si="3"/>
        <v/>
      </c>
      <c r="BB37" s="44" t="str">
        <f t="shared" si="4"/>
        <v/>
      </c>
      <c r="BC37" s="44" t="e">
        <f>VLOOKUP(N37,'MNB árfolyam'!A:B,2,0)</f>
        <v>#N/A</v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40"/>
      <c r="B38" s="433"/>
      <c r="C38" s="1"/>
      <c r="D38" s="1"/>
      <c r="E38" s="433"/>
      <c r="F38" s="441"/>
      <c r="G38" s="441"/>
      <c r="H38" s="1"/>
      <c r="I38" s="1"/>
      <c r="J38" s="433"/>
      <c r="K38" s="441"/>
      <c r="L38" s="441"/>
      <c r="M38" s="1"/>
      <c r="N38" s="1"/>
      <c r="O38" s="433"/>
      <c r="P38" s="441"/>
      <c r="Q38" s="441"/>
      <c r="AW38" s="44" t="e">
        <f>VLOOKUP(D38,'MNB árfolyam'!A:B,2,0)</f>
        <v>#N/A</v>
      </c>
      <c r="AX38" s="45" t="str">
        <f t="shared" si="1"/>
        <v/>
      </c>
      <c r="AY38" s="45" t="str">
        <f t="shared" si="2"/>
        <v/>
      </c>
      <c r="AZ38" s="44" t="e">
        <f>VLOOKUP(I38,'MNB árfolyam'!A:B,2,0)</f>
        <v>#N/A</v>
      </c>
      <c r="BA38" s="44" t="str">
        <f t="shared" si="3"/>
        <v/>
      </c>
      <c r="BB38" s="44" t="str">
        <f t="shared" si="4"/>
        <v/>
      </c>
      <c r="BC38" s="44" t="e">
        <f>VLOOKUP(N38,'MNB árfolyam'!A:B,2,0)</f>
        <v>#N/A</v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40"/>
      <c r="B39" s="433"/>
      <c r="C39" s="1"/>
      <c r="D39" s="1"/>
      <c r="E39" s="433"/>
      <c r="F39" s="441"/>
      <c r="G39" s="441"/>
      <c r="H39" s="1"/>
      <c r="I39" s="1"/>
      <c r="J39" s="433"/>
      <c r="K39" s="441"/>
      <c r="L39" s="441"/>
      <c r="M39" s="1"/>
      <c r="N39" s="1"/>
      <c r="O39" s="433"/>
      <c r="P39" s="441"/>
      <c r="Q39" s="441"/>
      <c r="AW39" s="44" t="e">
        <f>VLOOKUP(D39,'MNB árfolyam'!A:B,2,0)</f>
        <v>#N/A</v>
      </c>
      <c r="AX39" s="45" t="str">
        <f t="shared" si="1"/>
        <v/>
      </c>
      <c r="AY39" s="45" t="str">
        <f t="shared" si="2"/>
        <v/>
      </c>
      <c r="AZ39" s="44" t="e">
        <f>VLOOKUP(I39,'MNB árfolyam'!A:B,2,0)</f>
        <v>#N/A</v>
      </c>
      <c r="BA39" s="44" t="str">
        <f t="shared" si="3"/>
        <v/>
      </c>
      <c r="BB39" s="44" t="str">
        <f t="shared" si="4"/>
        <v/>
      </c>
      <c r="BC39" s="44" t="e">
        <f>VLOOKUP(N39,'MNB árfolyam'!A:B,2,0)</f>
        <v>#N/A</v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40"/>
      <c r="B40" s="433"/>
      <c r="C40" s="1"/>
      <c r="D40" s="1"/>
      <c r="E40" s="433"/>
      <c r="F40" s="441"/>
      <c r="G40" s="441"/>
      <c r="H40" s="1"/>
      <c r="I40" s="1"/>
      <c r="J40" s="433"/>
      <c r="K40" s="441"/>
      <c r="L40" s="441"/>
      <c r="M40" s="1"/>
      <c r="N40" s="1"/>
      <c r="O40" s="433"/>
      <c r="P40" s="441"/>
      <c r="Q40" s="441"/>
      <c r="AW40" s="44" t="e">
        <f>VLOOKUP(D40,'MNB árfolyam'!A:B,2,0)</f>
        <v>#N/A</v>
      </c>
      <c r="AX40" s="45" t="str">
        <f t="shared" si="1"/>
        <v/>
      </c>
      <c r="AY40" s="45" t="str">
        <f t="shared" si="2"/>
        <v/>
      </c>
      <c r="AZ40" s="44" t="e">
        <f>VLOOKUP(I40,'MNB árfolyam'!A:B,2,0)</f>
        <v>#N/A</v>
      </c>
      <c r="BA40" s="44" t="str">
        <f t="shared" si="3"/>
        <v/>
      </c>
      <c r="BB40" s="44" t="str">
        <f t="shared" si="4"/>
        <v/>
      </c>
      <c r="BC40" s="44" t="e">
        <f>VLOOKUP(N40,'MNB árfolyam'!A:B,2,0)</f>
        <v>#N/A</v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40"/>
      <c r="B41" s="433"/>
      <c r="C41" s="1"/>
      <c r="D41" s="1"/>
      <c r="E41" s="433"/>
      <c r="F41" s="441"/>
      <c r="G41" s="441"/>
      <c r="H41" s="1"/>
      <c r="I41" s="1"/>
      <c r="J41" s="433"/>
      <c r="K41" s="441"/>
      <c r="L41" s="441"/>
      <c r="M41" s="1"/>
      <c r="N41" s="1"/>
      <c r="O41" s="433"/>
      <c r="P41" s="441"/>
      <c r="Q41" s="441"/>
      <c r="AW41" s="44" t="e">
        <f>VLOOKUP(D41,'MNB árfolyam'!A:B,2,0)</f>
        <v>#N/A</v>
      </c>
      <c r="AX41" s="45" t="str">
        <f t="shared" si="1"/>
        <v/>
      </c>
      <c r="AY41" s="45" t="str">
        <f t="shared" si="2"/>
        <v/>
      </c>
      <c r="AZ41" s="44" t="e">
        <f>VLOOKUP(I41,'MNB árfolyam'!A:B,2,0)</f>
        <v>#N/A</v>
      </c>
      <c r="BA41" s="44" t="str">
        <f t="shared" si="3"/>
        <v/>
      </c>
      <c r="BB41" s="44" t="str">
        <f t="shared" si="4"/>
        <v/>
      </c>
      <c r="BC41" s="44" t="e">
        <f>VLOOKUP(N41,'MNB árfolyam'!A:B,2,0)</f>
        <v>#N/A</v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40"/>
      <c r="B42" s="433"/>
      <c r="C42" s="1"/>
      <c r="D42" s="1"/>
      <c r="E42" s="433"/>
      <c r="F42" s="441"/>
      <c r="G42" s="441"/>
      <c r="H42" s="1"/>
      <c r="I42" s="1"/>
      <c r="J42" s="433"/>
      <c r="K42" s="441"/>
      <c r="L42" s="441"/>
      <c r="M42" s="1"/>
      <c r="N42" s="1"/>
      <c r="O42" s="433"/>
      <c r="P42" s="441"/>
      <c r="Q42" s="441"/>
      <c r="AW42" s="44" t="e">
        <f>VLOOKUP(D42,'MNB árfolyam'!A:B,2,0)</f>
        <v>#N/A</v>
      </c>
      <c r="AX42" s="45" t="str">
        <f t="shared" si="1"/>
        <v/>
      </c>
      <c r="AY42" s="45" t="str">
        <f t="shared" si="2"/>
        <v/>
      </c>
      <c r="AZ42" s="44" t="e">
        <f>VLOOKUP(I42,'MNB árfolyam'!A:B,2,0)</f>
        <v>#N/A</v>
      </c>
      <c r="BA42" s="44" t="str">
        <f t="shared" si="3"/>
        <v/>
      </c>
      <c r="BB42" s="44" t="str">
        <f t="shared" si="4"/>
        <v/>
      </c>
      <c r="BC42" s="44" t="e">
        <f>VLOOKUP(N42,'MNB árfolyam'!A:B,2,0)</f>
        <v>#N/A</v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40"/>
      <c r="B43" s="433"/>
      <c r="C43" s="1"/>
      <c r="D43" s="1"/>
      <c r="E43" s="433"/>
      <c r="F43" s="441"/>
      <c r="G43" s="441"/>
      <c r="H43" s="1"/>
      <c r="I43" s="1"/>
      <c r="J43" s="433"/>
      <c r="K43" s="441"/>
      <c r="L43" s="441"/>
      <c r="M43" s="1"/>
      <c r="N43" s="1"/>
      <c r="O43" s="433"/>
      <c r="P43" s="441"/>
      <c r="Q43" s="441"/>
      <c r="AW43" s="44" t="e">
        <f>VLOOKUP(D43,'MNB árfolyam'!A:B,2,0)</f>
        <v>#N/A</v>
      </c>
      <c r="AX43" s="45" t="str">
        <f t="shared" si="1"/>
        <v/>
      </c>
      <c r="AY43" s="45" t="str">
        <f t="shared" si="2"/>
        <v/>
      </c>
      <c r="AZ43" s="44" t="e">
        <f>VLOOKUP(I43,'MNB árfolyam'!A:B,2,0)</f>
        <v>#N/A</v>
      </c>
      <c r="BA43" s="44" t="str">
        <f t="shared" si="3"/>
        <v/>
      </c>
      <c r="BB43" s="44" t="str">
        <f t="shared" si="4"/>
        <v/>
      </c>
      <c r="BC43" s="44" t="e">
        <f>VLOOKUP(N43,'MNB árfolyam'!A:B,2,0)</f>
        <v>#N/A</v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40"/>
      <c r="B44" s="433"/>
      <c r="C44" s="1"/>
      <c r="D44" s="1"/>
      <c r="E44" s="433"/>
      <c r="F44" s="441"/>
      <c r="G44" s="441"/>
      <c r="H44" s="1"/>
      <c r="I44" s="1"/>
      <c r="J44" s="433"/>
      <c r="K44" s="441"/>
      <c r="L44" s="441"/>
      <c r="M44" s="1"/>
      <c r="N44" s="1"/>
      <c r="O44" s="433"/>
      <c r="P44" s="441"/>
      <c r="Q44" s="441"/>
      <c r="AW44" s="44" t="e">
        <f>VLOOKUP(D44,'MNB árfolyam'!A:B,2,0)</f>
        <v>#N/A</v>
      </c>
      <c r="AX44" s="45" t="str">
        <f t="shared" si="1"/>
        <v/>
      </c>
      <c r="AY44" s="45" t="str">
        <f t="shared" si="2"/>
        <v/>
      </c>
      <c r="AZ44" s="44" t="e">
        <f>VLOOKUP(I44,'MNB árfolyam'!A:B,2,0)</f>
        <v>#N/A</v>
      </c>
      <c r="BA44" s="44" t="str">
        <f t="shared" si="3"/>
        <v/>
      </c>
      <c r="BB44" s="44" t="str">
        <f t="shared" si="4"/>
        <v/>
      </c>
      <c r="BC44" s="44" t="e">
        <f>VLOOKUP(N44,'MNB árfolyam'!A:B,2,0)</f>
        <v>#N/A</v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40"/>
      <c r="B45" s="433"/>
      <c r="C45" s="1"/>
      <c r="D45" s="1"/>
      <c r="E45" s="433"/>
      <c r="F45" s="441"/>
      <c r="G45" s="441"/>
      <c r="H45" s="1"/>
      <c r="I45" s="1"/>
      <c r="J45" s="433"/>
      <c r="K45" s="441"/>
      <c r="L45" s="441"/>
      <c r="M45" s="1"/>
      <c r="N45" s="1"/>
      <c r="O45" s="433"/>
      <c r="P45" s="441"/>
      <c r="Q45" s="441"/>
      <c r="AW45" s="44" t="e">
        <f>VLOOKUP(D45,'MNB árfolyam'!A:B,2,0)</f>
        <v>#N/A</v>
      </c>
      <c r="AX45" s="45" t="str">
        <f t="shared" si="1"/>
        <v/>
      </c>
      <c r="AY45" s="45" t="str">
        <f t="shared" si="2"/>
        <v/>
      </c>
      <c r="AZ45" s="44" t="e">
        <f>VLOOKUP(I45,'MNB árfolyam'!A:B,2,0)</f>
        <v>#N/A</v>
      </c>
      <c r="BA45" s="44" t="str">
        <f t="shared" si="3"/>
        <v/>
      </c>
      <c r="BB45" s="44" t="str">
        <f t="shared" si="4"/>
        <v/>
      </c>
      <c r="BC45" s="44" t="e">
        <f>VLOOKUP(N45,'MNB árfolyam'!A:B,2,0)</f>
        <v>#N/A</v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40"/>
      <c r="B46" s="433"/>
      <c r="C46" s="1"/>
      <c r="D46" s="1"/>
      <c r="E46" s="433"/>
      <c r="F46" s="441"/>
      <c r="G46" s="441"/>
      <c r="H46" s="1"/>
      <c r="I46" s="1"/>
      <c r="J46" s="433"/>
      <c r="K46" s="441"/>
      <c r="L46" s="441"/>
      <c r="M46" s="1"/>
      <c r="N46" s="1"/>
      <c r="O46" s="433"/>
      <c r="P46" s="441"/>
      <c r="Q46" s="441"/>
      <c r="AW46" s="44" t="e">
        <f>VLOOKUP(D46,'MNB árfolyam'!A:B,2,0)</f>
        <v>#N/A</v>
      </c>
      <c r="AX46" s="45" t="str">
        <f t="shared" si="1"/>
        <v/>
      </c>
      <c r="AY46" s="45" t="str">
        <f t="shared" si="2"/>
        <v/>
      </c>
      <c r="AZ46" s="44" t="e">
        <f>VLOOKUP(I46,'MNB árfolyam'!A:B,2,0)</f>
        <v>#N/A</v>
      </c>
      <c r="BA46" s="44" t="str">
        <f t="shared" si="3"/>
        <v/>
      </c>
      <c r="BB46" s="44" t="str">
        <f t="shared" si="4"/>
        <v/>
      </c>
      <c r="BC46" s="44" t="e">
        <f>VLOOKUP(N46,'MNB árfolyam'!A:B,2,0)</f>
        <v>#N/A</v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40"/>
      <c r="B47" s="433"/>
      <c r="C47" s="1"/>
      <c r="D47" s="1"/>
      <c r="E47" s="433"/>
      <c r="F47" s="441"/>
      <c r="G47" s="441"/>
      <c r="H47" s="1"/>
      <c r="I47" s="1"/>
      <c r="J47" s="433"/>
      <c r="K47" s="441"/>
      <c r="L47" s="441"/>
      <c r="M47" s="1"/>
      <c r="N47" s="1"/>
      <c r="O47" s="433"/>
      <c r="P47" s="441"/>
      <c r="Q47" s="441"/>
      <c r="AW47" s="44" t="e">
        <f>VLOOKUP(D47,'MNB árfolyam'!A:B,2,0)</f>
        <v>#N/A</v>
      </c>
      <c r="AX47" s="45" t="str">
        <f t="shared" si="1"/>
        <v/>
      </c>
      <c r="AY47" s="45" t="str">
        <f t="shared" si="2"/>
        <v/>
      </c>
      <c r="AZ47" s="44" t="e">
        <f>VLOOKUP(I47,'MNB árfolyam'!A:B,2,0)</f>
        <v>#N/A</v>
      </c>
      <c r="BA47" s="44" t="str">
        <f t="shared" si="3"/>
        <v/>
      </c>
      <c r="BB47" s="44" t="str">
        <f t="shared" si="4"/>
        <v/>
      </c>
      <c r="BC47" s="44" t="e">
        <f>VLOOKUP(N47,'MNB árfolyam'!A:B,2,0)</f>
        <v>#N/A</v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40"/>
      <c r="B48" s="433"/>
      <c r="C48" s="1"/>
      <c r="D48" s="1"/>
      <c r="E48" s="433"/>
      <c r="F48" s="441"/>
      <c r="G48" s="441"/>
      <c r="H48" s="1"/>
      <c r="I48" s="1"/>
      <c r="J48" s="433"/>
      <c r="K48" s="441"/>
      <c r="L48" s="441"/>
      <c r="M48" s="1"/>
      <c r="N48" s="1"/>
      <c r="O48" s="433"/>
      <c r="P48" s="441"/>
      <c r="Q48" s="441"/>
      <c r="AW48" s="44" t="e">
        <f>VLOOKUP(D48,'MNB árfolyam'!A:B,2,0)</f>
        <v>#N/A</v>
      </c>
      <c r="AX48" s="45" t="str">
        <f t="shared" si="1"/>
        <v/>
      </c>
      <c r="AY48" s="45" t="str">
        <f t="shared" si="2"/>
        <v/>
      </c>
      <c r="AZ48" s="44" t="e">
        <f>VLOOKUP(I48,'MNB árfolyam'!A:B,2,0)</f>
        <v>#N/A</v>
      </c>
      <c r="BA48" s="44" t="str">
        <f t="shared" si="3"/>
        <v/>
      </c>
      <c r="BB48" s="44" t="str">
        <f t="shared" si="4"/>
        <v/>
      </c>
      <c r="BC48" s="44" t="e">
        <f>VLOOKUP(N48,'MNB árfolyam'!A:B,2,0)</f>
        <v>#N/A</v>
      </c>
      <c r="BD48" s="44" t="str">
        <f t="shared" si="5"/>
        <v/>
      </c>
      <c r="BE48" s="44" t="str">
        <f t="shared" si="6"/>
        <v/>
      </c>
    </row>
    <row r="49" spans="1:57" s="37" customFormat="1" x14ac:dyDescent="0.25">
      <c r="A49" s="440"/>
      <c r="B49" s="433"/>
      <c r="C49" s="1"/>
      <c r="D49" s="1"/>
      <c r="E49" s="433"/>
      <c r="F49" s="441"/>
      <c r="G49" s="441"/>
      <c r="H49" s="1"/>
      <c r="I49" s="1"/>
      <c r="J49" s="433"/>
      <c r="K49" s="441"/>
      <c r="L49" s="441"/>
      <c r="M49" s="1"/>
      <c r="N49" s="1"/>
      <c r="O49" s="433"/>
      <c r="P49" s="441"/>
      <c r="Q49" s="441"/>
      <c r="AW49" s="44" t="e">
        <f>VLOOKUP(D49,'MNB árfolyam'!A:B,2,0)</f>
        <v>#N/A</v>
      </c>
      <c r="AX49" s="45" t="str">
        <f t="shared" si="1"/>
        <v/>
      </c>
      <c r="AY49" s="45" t="str">
        <f t="shared" si="2"/>
        <v/>
      </c>
      <c r="AZ49" s="44" t="e">
        <f>VLOOKUP(I49,'MNB árfolyam'!A:B,2,0)</f>
        <v>#N/A</v>
      </c>
      <c r="BA49" s="44" t="str">
        <f t="shared" si="3"/>
        <v/>
      </c>
      <c r="BB49" s="44" t="str">
        <f t="shared" si="4"/>
        <v/>
      </c>
      <c r="BC49" s="44" t="e">
        <f>VLOOKUP(N49,'MNB árfolyam'!A:B,2,0)</f>
        <v>#N/A</v>
      </c>
      <c r="BD49" s="44" t="str">
        <f t="shared" si="5"/>
        <v/>
      </c>
      <c r="BE49" s="44" t="str">
        <f t="shared" si="6"/>
        <v/>
      </c>
    </row>
    <row r="50" spans="1:57" s="37" customFormat="1" x14ac:dyDescent="0.25">
      <c r="A50" s="440"/>
      <c r="B50" s="433"/>
      <c r="C50" s="1"/>
      <c r="D50" s="1"/>
      <c r="E50" s="433"/>
      <c r="F50" s="441"/>
      <c r="G50" s="441"/>
      <c r="H50" s="1"/>
      <c r="I50" s="1"/>
      <c r="J50" s="433"/>
      <c r="K50" s="441"/>
      <c r="L50" s="441"/>
      <c r="M50" s="1"/>
      <c r="N50" s="1"/>
      <c r="O50" s="433"/>
      <c r="P50" s="441"/>
      <c r="Q50" s="441"/>
      <c r="AW50" s="44" t="e">
        <f>VLOOKUP(D50,'MNB árfolyam'!A:B,2,0)</f>
        <v>#N/A</v>
      </c>
      <c r="AX50" s="45" t="str">
        <f t="shared" si="1"/>
        <v/>
      </c>
      <c r="AY50" s="45" t="str">
        <f t="shared" si="2"/>
        <v/>
      </c>
      <c r="AZ50" s="44" t="e">
        <f>VLOOKUP(I50,'MNB árfolyam'!A:B,2,0)</f>
        <v>#N/A</v>
      </c>
      <c r="BA50" s="44" t="str">
        <f t="shared" si="3"/>
        <v/>
      </c>
      <c r="BB50" s="44" t="str">
        <f t="shared" si="4"/>
        <v/>
      </c>
      <c r="BC50" s="44" t="e">
        <f>VLOOKUP(N50,'MNB árfolyam'!A:B,2,0)</f>
        <v>#N/A</v>
      </c>
      <c r="BD50" s="44" t="str">
        <f t="shared" si="5"/>
        <v/>
      </c>
      <c r="BE50" s="44" t="str">
        <f t="shared" si="6"/>
        <v/>
      </c>
    </row>
    <row r="51" spans="1:57" s="37" customFormat="1" x14ac:dyDescent="0.25">
      <c r="A51" s="440"/>
      <c r="B51" s="433"/>
      <c r="C51" s="1"/>
      <c r="D51" s="1"/>
      <c r="E51" s="433"/>
      <c r="F51" s="441"/>
      <c r="G51" s="441"/>
      <c r="H51" s="1"/>
      <c r="I51" s="1"/>
      <c r="J51" s="433"/>
      <c r="K51" s="441"/>
      <c r="L51" s="441"/>
      <c r="M51" s="1"/>
      <c r="N51" s="1"/>
      <c r="O51" s="433"/>
      <c r="P51" s="441"/>
      <c r="Q51" s="441"/>
      <c r="AW51" s="44" t="e">
        <f>VLOOKUP(D51,'MNB árfolyam'!A:B,2,0)</f>
        <v>#N/A</v>
      </c>
      <c r="AX51" s="45" t="str">
        <f t="shared" si="1"/>
        <v/>
      </c>
      <c r="AY51" s="45" t="str">
        <f t="shared" si="2"/>
        <v/>
      </c>
      <c r="AZ51" s="44" t="e">
        <f>VLOOKUP(I51,'MNB árfolyam'!A:B,2,0)</f>
        <v>#N/A</v>
      </c>
      <c r="BA51" s="44" t="str">
        <f t="shared" si="3"/>
        <v/>
      </c>
      <c r="BB51" s="44" t="str">
        <f t="shared" si="4"/>
        <v/>
      </c>
      <c r="BC51" s="44" t="e">
        <f>VLOOKUP(N51,'MNB árfolyam'!A:B,2,0)</f>
        <v>#N/A</v>
      </c>
      <c r="BD51" s="44" t="str">
        <f t="shared" si="5"/>
        <v/>
      </c>
      <c r="BE51" s="44" t="str">
        <f t="shared" si="6"/>
        <v/>
      </c>
    </row>
    <row r="52" spans="1:57" s="37" customFormat="1" x14ac:dyDescent="0.25">
      <c r="A52" s="440"/>
      <c r="B52" s="433"/>
      <c r="C52" s="1"/>
      <c r="D52" s="1"/>
      <c r="E52" s="433"/>
      <c r="F52" s="441"/>
      <c r="G52" s="441"/>
      <c r="H52" s="1"/>
      <c r="I52" s="1"/>
      <c r="J52" s="433"/>
      <c r="K52" s="441"/>
      <c r="L52" s="441"/>
      <c r="M52" s="1"/>
      <c r="N52" s="1"/>
      <c r="O52" s="433"/>
      <c r="P52" s="441"/>
      <c r="Q52" s="441"/>
      <c r="AW52" s="44" t="e">
        <f>VLOOKUP(D52,'MNB árfolyam'!A:B,2,0)</f>
        <v>#N/A</v>
      </c>
      <c r="AX52" s="45" t="str">
        <f t="shared" si="1"/>
        <v/>
      </c>
      <c r="AY52" s="45" t="str">
        <f t="shared" si="2"/>
        <v/>
      </c>
      <c r="AZ52" s="44" t="e">
        <f>VLOOKUP(I52,'MNB árfolyam'!A:B,2,0)</f>
        <v>#N/A</v>
      </c>
      <c r="BA52" s="44" t="str">
        <f t="shared" si="3"/>
        <v/>
      </c>
      <c r="BB52" s="44" t="str">
        <f t="shared" si="4"/>
        <v/>
      </c>
      <c r="BC52" s="44" t="e">
        <f>VLOOKUP(N52,'MNB árfolyam'!A:B,2,0)</f>
        <v>#N/A</v>
      </c>
      <c r="BD52" s="44" t="str">
        <f t="shared" si="5"/>
        <v/>
      </c>
      <c r="BE52" s="44" t="str">
        <f t="shared" si="6"/>
        <v/>
      </c>
    </row>
    <row r="53" spans="1:57" s="37" customFormat="1" x14ac:dyDescent="0.25">
      <c r="A53" s="440"/>
      <c r="B53" s="433"/>
      <c r="C53" s="1"/>
      <c r="D53" s="1"/>
      <c r="E53" s="433"/>
      <c r="F53" s="441"/>
      <c r="G53" s="441"/>
      <c r="H53" s="1"/>
      <c r="I53" s="1"/>
      <c r="J53" s="433"/>
      <c r="K53" s="441"/>
      <c r="L53" s="441"/>
      <c r="M53" s="1"/>
      <c r="N53" s="1"/>
      <c r="O53" s="433"/>
      <c r="P53" s="441"/>
      <c r="Q53" s="441"/>
      <c r="AW53" s="44" t="e">
        <f>VLOOKUP(D53,'MNB árfolyam'!A:B,2,0)</f>
        <v>#N/A</v>
      </c>
      <c r="AX53" s="45" t="str">
        <f t="shared" si="1"/>
        <v/>
      </c>
      <c r="AY53" s="45" t="str">
        <f t="shared" si="2"/>
        <v/>
      </c>
      <c r="AZ53" s="44" t="e">
        <f>VLOOKUP(I53,'MNB árfolyam'!A:B,2,0)</f>
        <v>#N/A</v>
      </c>
      <c r="BA53" s="44" t="str">
        <f t="shared" si="3"/>
        <v/>
      </c>
      <c r="BB53" s="44" t="str">
        <f t="shared" si="4"/>
        <v/>
      </c>
      <c r="BC53" s="44" t="e">
        <f>VLOOKUP(N53,'MNB árfolyam'!A:B,2,0)</f>
        <v>#N/A</v>
      </c>
      <c r="BD53" s="44" t="str">
        <f t="shared" si="5"/>
        <v/>
      </c>
      <c r="BE53" s="44" t="str">
        <f t="shared" si="6"/>
        <v/>
      </c>
    </row>
    <row r="54" spans="1:57" s="37" customFormat="1" x14ac:dyDescent="0.25">
      <c r="A54" s="440"/>
      <c r="B54" s="433"/>
      <c r="C54" s="1"/>
      <c r="D54" s="1"/>
      <c r="E54" s="433"/>
      <c r="F54" s="441"/>
      <c r="G54" s="441"/>
      <c r="H54" s="1"/>
      <c r="I54" s="1"/>
      <c r="J54" s="433"/>
      <c r="K54" s="441"/>
      <c r="L54" s="441"/>
      <c r="M54" s="1"/>
      <c r="N54" s="1"/>
      <c r="O54" s="433"/>
      <c r="P54" s="441"/>
      <c r="Q54" s="441"/>
      <c r="AW54" s="44" t="e">
        <f>VLOOKUP(D54,'MNB árfolyam'!A:B,2,0)</f>
        <v>#N/A</v>
      </c>
      <c r="AX54" s="45" t="str">
        <f t="shared" si="1"/>
        <v/>
      </c>
      <c r="AY54" s="45" t="str">
        <f t="shared" si="2"/>
        <v/>
      </c>
      <c r="AZ54" s="44" t="e">
        <f>VLOOKUP(I54,'MNB árfolyam'!A:B,2,0)</f>
        <v>#N/A</v>
      </c>
      <c r="BA54" s="44" t="str">
        <f t="shared" si="3"/>
        <v/>
      </c>
      <c r="BB54" s="44" t="str">
        <f t="shared" si="4"/>
        <v/>
      </c>
      <c r="BC54" s="44" t="e">
        <f>VLOOKUP(N54,'MNB árfolyam'!A:B,2,0)</f>
        <v>#N/A</v>
      </c>
      <c r="BD54" s="44" t="str">
        <f t="shared" si="5"/>
        <v/>
      </c>
      <c r="BE54" s="44" t="str">
        <f t="shared" si="6"/>
        <v/>
      </c>
    </row>
    <row r="55" spans="1:57" s="37" customFormat="1" x14ac:dyDescent="0.25">
      <c r="A55" s="440"/>
      <c r="B55" s="433"/>
      <c r="C55" s="1"/>
      <c r="D55" s="1"/>
      <c r="E55" s="433"/>
      <c r="F55" s="441"/>
      <c r="G55" s="441"/>
      <c r="H55" s="1"/>
      <c r="I55" s="1"/>
      <c r="J55" s="433"/>
      <c r="K55" s="441"/>
      <c r="L55" s="441"/>
      <c r="M55" s="1"/>
      <c r="N55" s="1"/>
      <c r="O55" s="433"/>
      <c r="P55" s="441"/>
      <c r="Q55" s="441"/>
      <c r="AW55" s="44" t="e">
        <f>VLOOKUP(D55,'MNB árfolyam'!A:B,2,0)</f>
        <v>#N/A</v>
      </c>
      <c r="AX55" s="45" t="str">
        <f t="shared" si="1"/>
        <v/>
      </c>
      <c r="AY55" s="45" t="str">
        <f t="shared" si="2"/>
        <v/>
      </c>
      <c r="AZ55" s="44" t="e">
        <f>VLOOKUP(I55,'MNB árfolyam'!A:B,2,0)</f>
        <v>#N/A</v>
      </c>
      <c r="BA55" s="44" t="str">
        <f t="shared" si="3"/>
        <v/>
      </c>
      <c r="BB55" s="44" t="str">
        <f t="shared" si="4"/>
        <v/>
      </c>
      <c r="BC55" s="44" t="e">
        <f>VLOOKUP(N55,'MNB árfolyam'!A:B,2,0)</f>
        <v>#N/A</v>
      </c>
      <c r="BD55" s="44" t="str">
        <f t="shared" si="5"/>
        <v/>
      </c>
      <c r="BE55" s="44" t="str">
        <f t="shared" si="6"/>
        <v/>
      </c>
    </row>
    <row r="56" spans="1:57" s="37" customFormat="1" x14ac:dyDescent="0.25">
      <c r="A56" s="440"/>
      <c r="B56" s="433"/>
      <c r="C56" s="1"/>
      <c r="D56" s="1"/>
      <c r="E56" s="433"/>
      <c r="F56" s="441"/>
      <c r="G56" s="441"/>
      <c r="H56" s="1"/>
      <c r="I56" s="1"/>
      <c r="J56" s="433"/>
      <c r="K56" s="441"/>
      <c r="L56" s="441"/>
      <c r="M56" s="1"/>
      <c r="N56" s="1"/>
      <c r="O56" s="433"/>
      <c r="P56" s="441"/>
      <c r="Q56" s="441"/>
      <c r="AW56" s="44" t="e">
        <f>VLOOKUP(D56,'MNB árfolyam'!A:B,2,0)</f>
        <v>#N/A</v>
      </c>
      <c r="AX56" s="45" t="str">
        <f t="shared" si="1"/>
        <v/>
      </c>
      <c r="AY56" s="45" t="str">
        <f t="shared" si="2"/>
        <v/>
      </c>
      <c r="AZ56" s="44" t="e">
        <f>VLOOKUP(I56,'MNB árfolyam'!A:B,2,0)</f>
        <v>#N/A</v>
      </c>
      <c r="BA56" s="44" t="str">
        <f t="shared" si="3"/>
        <v/>
      </c>
      <c r="BB56" s="44" t="str">
        <f t="shared" si="4"/>
        <v/>
      </c>
      <c r="BC56" s="44" t="e">
        <f>VLOOKUP(N56,'MNB árfolyam'!A:B,2,0)</f>
        <v>#N/A</v>
      </c>
      <c r="BD56" s="44" t="str">
        <f t="shared" si="5"/>
        <v/>
      </c>
      <c r="BE56" s="44" t="str">
        <f t="shared" si="6"/>
        <v/>
      </c>
    </row>
    <row r="57" spans="1:57" hidden="1" x14ac:dyDescent="0.25">
      <c r="A57" s="469"/>
      <c r="B57" s="469"/>
      <c r="C57" s="469"/>
      <c r="D57" s="469"/>
      <c r="E57" s="469"/>
      <c r="F57" s="469"/>
      <c r="G57" s="469"/>
      <c r="H57" s="469"/>
      <c r="I57" s="469"/>
      <c r="J57" s="469"/>
      <c r="K57" s="441"/>
      <c r="L57" s="441"/>
      <c r="M57" s="469"/>
      <c r="N57" s="469"/>
      <c r="O57" s="469"/>
      <c r="P57" s="441"/>
      <c r="Q57" s="441"/>
    </row>
  </sheetData>
  <sheetProtection algorithmName="SHA-512" hashValue="96LZvlH8SrqsOxgaVb9gvkTeNIuYxTOD2geV85949c2a3CFtQuVKJQB+zUVodkewxp1a6ZAIhwhOzULEqcRtkw==" saltValue="EvTenJjBieaKfe0zhvb2vA==" spinCount="100000" sheet="1" formatColumns="0" formatRows="0"/>
  <mergeCells count="10">
    <mergeCell ref="A7:Q7"/>
    <mergeCell ref="A11:Q11"/>
    <mergeCell ref="A27:Q27"/>
    <mergeCell ref="A1:D1"/>
    <mergeCell ref="A20:F20"/>
    <mergeCell ref="A28:F28"/>
    <mergeCell ref="A29:F29"/>
    <mergeCell ref="A12:D12"/>
    <mergeCell ref="A13:D13"/>
    <mergeCell ref="A19:F19"/>
  </mergeCells>
  <dataValidations count="6">
    <dataValidation type="whole" allowBlank="1" showInputMessage="1" showErrorMessage="1" sqref="K32:L56" xr:uid="{8080F496-AC4E-48AF-9342-9671B55A219D}">
      <formula1>0</formula1>
      <formula2>9.99999999999999E+41</formula2>
    </dataValidation>
    <dataValidation type="whole" allowBlank="1" showInputMessage="1" showErrorMessage="1" sqref="F32:G56" xr:uid="{48AB8804-F3BE-4819-A521-85A4FDDA2B33}">
      <formula1>0</formula1>
      <formula2>9.99999999999999E+43</formula2>
    </dataValidation>
    <dataValidation type="whole" allowBlank="1" showInputMessage="1" showErrorMessage="1" sqref="E23:F25" xr:uid="{C82AE3E2-FB3C-44A9-9579-8B2BCABE986D}">
      <formula1>0</formula1>
      <formula2>9.99999999999999E+32</formula2>
    </dataValidation>
    <dataValidation type="date" allowBlank="1" showInputMessage="1" showErrorMessage="1" sqref="C32:D56 B23:C25" xr:uid="{1F5B2EE2-1B01-4C9E-AB6A-14679904CAC4}">
      <formula1>36526</formula1>
      <formula2>54789</formula2>
    </dataValidation>
    <dataValidation type="date" allowBlank="1" showInputMessage="1" showErrorMessage="1" sqref="B26:C26" xr:uid="{742EE1A1-218C-4B4E-A381-106E370ED691}">
      <formula1>43831</formula1>
      <formula2>46022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B15:D16" xr:uid="{AE146D6C-F92C-4775-AA1A-64CF83788ECB}">
      <formula1>0</formula1>
      <formula2>0.5</formula2>
    </dataValidation>
  </dataValidations>
  <hyperlinks>
    <hyperlink ref="F1" location="PÁLYÁZÓ!A1" display="VISSZA A PÁLYÁZÓ FÜLRE" xr:uid="{F67DA42E-2D1E-46FF-8836-3F976015A5C2}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E091-9315-4C9F-BA11-9D8CB935B133}">
  <sheetPr codeName="Munka27">
    <tabColor theme="8" tint="-0.499984740745262"/>
  </sheetPr>
  <dimension ref="A1:BQ81"/>
  <sheetViews>
    <sheetView zoomScale="90" zoomScaleNormal="90" workbookViewId="0">
      <selection activeCell="F1" sqref="F1"/>
    </sheetView>
  </sheetViews>
  <sheetFormatPr defaultColWidth="0" defaultRowHeight="15" zeroHeight="1" x14ac:dyDescent="0.25"/>
  <cols>
    <col min="1" max="1" width="39.140625" style="32" customWidth="1"/>
    <col min="2" max="2" width="36.5703125" style="32" customWidth="1"/>
    <col min="3" max="3" width="34.7109375" style="32" customWidth="1"/>
    <col min="4" max="4" width="25.5703125" style="32" customWidth="1"/>
    <col min="5" max="5" width="30" style="32" customWidth="1"/>
    <col min="6" max="6" width="33.85546875" style="32" customWidth="1"/>
    <col min="7" max="7" width="29" style="32" customWidth="1"/>
    <col min="8" max="8" width="39.140625" style="32" customWidth="1"/>
    <col min="9" max="9" width="33" style="32" customWidth="1"/>
    <col min="10" max="10" width="28" style="32" customWidth="1"/>
    <col min="11" max="11" width="25.5703125" style="32" customWidth="1"/>
    <col min="12" max="12" width="40.28515625" style="32" customWidth="1"/>
    <col min="13" max="13" width="33.85546875" style="32" customWidth="1"/>
    <col min="14" max="14" width="33.7109375" style="32" customWidth="1"/>
    <col min="15" max="15" width="30" style="32" customWidth="1"/>
    <col min="16" max="18" width="25.5703125" style="32" customWidth="1"/>
    <col min="19" max="19" width="30.140625" style="32" customWidth="1"/>
    <col min="20" max="20" width="25.5703125" style="32" customWidth="1"/>
    <col min="21" max="21" width="28.85546875" style="32" customWidth="1"/>
    <col min="22" max="23" width="25.5703125" style="32" customWidth="1"/>
    <col min="24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60" width="25.5703125" style="32" hidden="1" customWidth="1"/>
    <col min="61" max="61" width="39.42578125" style="32" hidden="1" customWidth="1"/>
    <col min="62" max="62" width="31.5703125" style="32" hidden="1" customWidth="1"/>
    <col min="63" max="66" width="25.5703125" style="32" hidden="1" customWidth="1"/>
    <col min="67" max="67" width="33.140625" style="32" hidden="1" customWidth="1"/>
    <col min="68" max="68" width="27.28515625" style="32" hidden="1" customWidth="1"/>
    <col min="69" max="69" width="27.7109375" style="32" hidden="1" customWidth="1"/>
    <col min="70" max="16384" width="25.5703125" style="32" hidden="1"/>
  </cols>
  <sheetData>
    <row r="1" spans="1:51" ht="27" customHeight="1" thickBot="1" x14ac:dyDescent="0.3">
      <c r="A1" s="666" t="s">
        <v>104</v>
      </c>
      <c r="B1" s="667"/>
      <c r="C1" s="667"/>
      <c r="D1" s="668"/>
      <c r="E1" s="197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</row>
    <row r="2" spans="1:51" ht="30.75" thickBot="1" x14ac:dyDescent="0.3">
      <c r="A2" s="134"/>
      <c r="B2" s="336" t="s">
        <v>4</v>
      </c>
      <c r="C2" s="135" t="s">
        <v>8</v>
      </c>
      <c r="D2" s="337" t="s">
        <v>9</v>
      </c>
      <c r="E2" s="197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</row>
    <row r="3" spans="1:51" x14ac:dyDescent="0.25">
      <c r="A3" s="136" t="s">
        <v>10</v>
      </c>
      <c r="B3" s="454">
        <f>D14+E24+BI54</f>
        <v>0</v>
      </c>
      <c r="C3" s="320">
        <f>AX14+AX24+BJ54</f>
        <v>0</v>
      </c>
      <c r="D3" s="321">
        <f>AY14+AY24+BK54</f>
        <v>0</v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</row>
    <row r="4" spans="1:51" x14ac:dyDescent="0.25">
      <c r="A4" s="137" t="s">
        <v>11</v>
      </c>
      <c r="B4" s="455">
        <f>D15+J24+BL54</f>
        <v>0</v>
      </c>
      <c r="C4" s="58">
        <f>AX15+BA24+BM54</f>
        <v>0</v>
      </c>
      <c r="D4" s="59">
        <f>AY15+BB24+BN54</f>
        <v>0</v>
      </c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</row>
    <row r="5" spans="1:51" ht="15.75" thickBot="1" x14ac:dyDescent="0.3">
      <c r="A5" s="141" t="s">
        <v>12</v>
      </c>
      <c r="B5" s="456">
        <f>D16+O24+BO54</f>
        <v>0</v>
      </c>
      <c r="C5" s="60">
        <f>AX16+BD24+BP54</f>
        <v>0</v>
      </c>
      <c r="D5" s="61">
        <f>AY16+BE24+BQ54</f>
        <v>0</v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</row>
    <row r="6" spans="1:51" x14ac:dyDescent="0.25">
      <c r="A6" s="110"/>
      <c r="B6" s="198"/>
      <c r="C6" s="197"/>
      <c r="D6" s="197"/>
      <c r="E6" s="197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</row>
    <row r="7" spans="1:51" ht="21.75" customHeight="1" thickBot="1" x14ac:dyDescent="0.3">
      <c r="A7" s="684" t="s">
        <v>33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</row>
    <row r="8" spans="1:51" ht="46.5" customHeight="1" x14ac:dyDescent="0.25">
      <c r="A8" s="205" t="s">
        <v>15</v>
      </c>
      <c r="B8" s="206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</row>
    <row r="9" spans="1:51" ht="30" customHeight="1" thickBot="1" x14ac:dyDescent="0.3">
      <c r="A9" s="207" t="s">
        <v>16</v>
      </c>
      <c r="B9" s="56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</row>
    <row r="10" spans="1:51" ht="15.75" thickBot="1" x14ac:dyDescent="0.3">
      <c r="A10" s="116"/>
      <c r="B10" s="99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</row>
    <row r="11" spans="1:51" ht="350.1" customHeight="1" thickBot="1" x14ac:dyDescent="0.3">
      <c r="A11" s="702" t="s">
        <v>254</v>
      </c>
      <c r="B11" s="703"/>
      <c r="C11" s="703"/>
      <c r="D11" s="703"/>
      <c r="E11" s="703"/>
      <c r="F11" s="704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</row>
    <row r="12" spans="1:51" ht="15" customHeight="1" thickBot="1" x14ac:dyDescent="0.3">
      <c r="A12" s="718" t="str">
        <f>IF(PÁLYÁZÓ!D16&lt;&gt;"","A pályázó vállalkozás három üzleti évre adta meg az adatokat, ezért a kapcsolódó vállalkozás esetén is három évre kérünk adatot, ha a vállalkozás működött ebben az időtartamban.",IF(PÁLYÁZÓ!D15&lt;&gt;"","A pályázó vállalkozás két üzleti évre adta meg az adatokat, ezért a kapcsolódó vállalkozás esetén is két évre kérünk adatot, ha a vállalkozás működött ebben az időtartamban.",IF(PÁLYÁZÓ!D14&lt;&gt;"","A pályázó vállalkozás egy üzleti évre adta meg az adatokat, ezért a kapcsolódó vállalkozás esetén is egy évre kérünk adatot, ha a vállalkozás működött ebben az időtartamban.","")))</f>
        <v/>
      </c>
      <c r="B12" s="719"/>
      <c r="C12" s="719"/>
      <c r="D12" s="719"/>
      <c r="E12" s="719"/>
      <c r="F12" s="720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</row>
    <row r="13" spans="1:51" ht="45" x14ac:dyDescent="0.25">
      <c r="A13" s="212"/>
      <c r="B13" s="200" t="s">
        <v>2</v>
      </c>
      <c r="C13" s="200" t="s">
        <v>3</v>
      </c>
      <c r="D13" s="201" t="s">
        <v>4</v>
      </c>
      <c r="E13" s="200" t="s">
        <v>5</v>
      </c>
      <c r="F13" s="202" t="s">
        <v>6</v>
      </c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AW13" s="33" t="s">
        <v>7</v>
      </c>
      <c r="AX13" s="33" t="s">
        <v>8</v>
      </c>
      <c r="AY13" s="33" t="s">
        <v>9</v>
      </c>
    </row>
    <row r="14" spans="1:51" x14ac:dyDescent="0.25">
      <c r="A14" s="83" t="s">
        <v>10</v>
      </c>
      <c r="B14" s="1"/>
      <c r="C14" s="1"/>
      <c r="D14" s="5"/>
      <c r="E14" s="3"/>
      <c r="F14" s="9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AW14" s="34" t="str">
        <f>IF(C14="","",VLOOKUP(C14,'MNB árfolyam'!A:B,2,0))</f>
        <v/>
      </c>
      <c r="AX14" s="35">
        <f>IFERROR(ROUND(E14/AW14,0),0)</f>
        <v>0</v>
      </c>
      <c r="AY14" s="35">
        <f>IFERROR(ROUND(F14/AW14,0),0)</f>
        <v>0</v>
      </c>
    </row>
    <row r="15" spans="1:51" x14ac:dyDescent="0.25">
      <c r="A15" s="83" t="s">
        <v>11</v>
      </c>
      <c r="B15" s="1"/>
      <c r="C15" s="1"/>
      <c r="D15" s="2"/>
      <c r="E15" s="3"/>
      <c r="F15" s="9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AW15" s="34" t="str">
        <f>IF(C15="","",VLOOKUP(C15,'MNB árfolyam'!A:B,2,0))</f>
        <v/>
      </c>
      <c r="AX15" s="35">
        <f>IFERROR(ROUND(E15/AW15,0),0)</f>
        <v>0</v>
      </c>
      <c r="AY15" s="35">
        <f>IFERROR(ROUND(F15/AW15,0),0)</f>
        <v>0</v>
      </c>
    </row>
    <row r="16" spans="1:51" ht="15.75" thickBot="1" x14ac:dyDescent="0.3">
      <c r="A16" s="84" t="s">
        <v>12</v>
      </c>
      <c r="B16" s="7"/>
      <c r="C16" s="7"/>
      <c r="D16" s="10"/>
      <c r="E16" s="11"/>
      <c r="F16" s="12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AW16" s="34" t="str">
        <f>IF(C16="","",VLOOKUP(C16,'MNB árfolyam'!A:B,2,0))</f>
        <v/>
      </c>
      <c r="AX16" s="35">
        <f>IFERROR(ROUND(E16/AW16,0),0)</f>
        <v>0</v>
      </c>
      <c r="AY16" s="35">
        <f>IFERROR(ROUND(F16/AW16,0),0)</f>
        <v>0</v>
      </c>
    </row>
    <row r="17" spans="1:57" ht="15.75" thickBot="1" x14ac:dyDescent="0.3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</row>
    <row r="18" spans="1:57" ht="15" customHeight="1" x14ac:dyDescent="0.25">
      <c r="A18" s="705" t="s">
        <v>137</v>
      </c>
      <c r="B18" s="706"/>
      <c r="C18" s="706"/>
      <c r="D18" s="706"/>
      <c r="E18" s="706"/>
      <c r="F18" s="707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</row>
    <row r="19" spans="1:57" ht="31.5" customHeight="1" thickBot="1" x14ac:dyDescent="0.3">
      <c r="A19" s="708"/>
      <c r="B19" s="709"/>
      <c r="C19" s="709"/>
      <c r="D19" s="709"/>
      <c r="E19" s="709"/>
      <c r="F19" s="710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</row>
    <row r="20" spans="1:57" x14ac:dyDescent="0.25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</row>
    <row r="21" spans="1:57" s="37" customFormat="1" ht="15.75" thickBot="1" x14ac:dyDescent="0.3">
      <c r="A21" s="714" t="str">
        <f>CONCATENATE(B8," ","KAPCSOLÓDÓ VÁLLALKOZÁSAI:")</f>
        <v xml:space="preserve"> KAPCSOLÓDÓ VÁLLALKOZÁSAI: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39"/>
      <c r="Y21" s="36"/>
      <c r="Z21" s="36"/>
    </row>
    <row r="22" spans="1:57" s="37" customFormat="1" ht="320.10000000000002" customHeight="1" thickBot="1" x14ac:dyDescent="0.3">
      <c r="A22" s="711" t="s">
        <v>260</v>
      </c>
      <c r="B22" s="712"/>
      <c r="C22" s="712"/>
      <c r="D22" s="712"/>
      <c r="E22" s="712"/>
      <c r="F22" s="712"/>
      <c r="G22" s="712"/>
      <c r="H22" s="713"/>
      <c r="I22" s="174"/>
      <c r="J22" s="174"/>
      <c r="K22" s="174"/>
      <c r="L22" s="174"/>
      <c r="M22" s="174"/>
      <c r="N22" s="174"/>
      <c r="O22" s="174"/>
      <c r="P22" s="174"/>
      <c r="Q22" s="174"/>
      <c r="R22" s="175"/>
      <c r="S22" s="176"/>
      <c r="T22" s="176"/>
      <c r="U22" s="175"/>
      <c r="V22" s="176"/>
      <c r="W22" s="176"/>
      <c r="X22" s="39"/>
      <c r="Y22" s="36"/>
      <c r="Z22" s="36"/>
    </row>
    <row r="23" spans="1:57" s="37" customFormat="1" ht="22.5" customHeight="1" thickBot="1" x14ac:dyDescent="0.3">
      <c r="A23" s="681" t="str">
        <f>A12</f>
        <v/>
      </c>
      <c r="B23" s="682"/>
      <c r="C23" s="682"/>
      <c r="D23" s="682"/>
      <c r="E23" s="682"/>
      <c r="F23" s="683"/>
      <c r="G23" s="178"/>
      <c r="H23" s="178"/>
      <c r="I23" s="174"/>
      <c r="J23" s="174"/>
      <c r="K23" s="174"/>
      <c r="L23" s="174"/>
      <c r="M23" s="174"/>
      <c r="N23" s="174"/>
      <c r="O23" s="174"/>
      <c r="P23" s="174"/>
      <c r="Q23" s="174"/>
      <c r="R23" s="175"/>
      <c r="S23" s="176"/>
      <c r="T23" s="176"/>
      <c r="U23" s="175"/>
      <c r="V23" s="176"/>
      <c r="W23" s="176"/>
      <c r="X23" s="39"/>
      <c r="Y23" s="36"/>
      <c r="Z23" s="36"/>
    </row>
    <row r="24" spans="1:57" s="37" customFormat="1" ht="17.25" customHeight="1" thickBot="1" x14ac:dyDescent="0.3">
      <c r="A24" s="721"/>
      <c r="B24" s="721"/>
      <c r="C24" s="721"/>
      <c r="D24" s="721"/>
      <c r="E24" s="177">
        <f>SUM(E26:E50)</f>
        <v>0</v>
      </c>
      <c r="F24" s="177"/>
      <c r="G24" s="176"/>
      <c r="H24" s="176"/>
      <c r="I24" s="175"/>
      <c r="J24" s="177">
        <f>SUM(J26:J50)</f>
        <v>0</v>
      </c>
      <c r="K24" s="176"/>
      <c r="L24" s="176"/>
      <c r="M24" s="175"/>
      <c r="N24" s="176"/>
      <c r="O24" s="177">
        <f>SUM(O26:O50)</f>
        <v>0</v>
      </c>
      <c r="P24" s="176"/>
      <c r="Q24" s="175"/>
      <c r="R24" s="175"/>
      <c r="S24" s="176"/>
      <c r="T24" s="176"/>
      <c r="U24" s="175"/>
      <c r="V24" s="176"/>
      <c r="W24" s="176"/>
      <c r="X24" s="39"/>
      <c r="Y24" s="36"/>
      <c r="Z24" s="36"/>
      <c r="AX24" s="41">
        <f>SUM(AX26:AX50)</f>
        <v>0</v>
      </c>
      <c r="AY24" s="41">
        <f t="shared" ref="AY24:BE24" si="0">SUM(AY26:AY50)</f>
        <v>0</v>
      </c>
      <c r="AZ24" s="41"/>
      <c r="BA24" s="41">
        <f t="shared" si="0"/>
        <v>0</v>
      </c>
      <c r="BB24" s="41">
        <f t="shared" si="0"/>
        <v>0</v>
      </c>
      <c r="BC24" s="41"/>
      <c r="BD24" s="41">
        <f t="shared" si="0"/>
        <v>0</v>
      </c>
      <c r="BE24" s="41">
        <f t="shared" si="0"/>
        <v>0</v>
      </c>
    </row>
    <row r="25" spans="1:57" s="37" customFormat="1" ht="45.75" thickBot="1" x14ac:dyDescent="0.3">
      <c r="A25" s="508" t="str">
        <f>CONCATENATE(B8," ","Kapcsolódó vállalkozásának neve")</f>
        <v xml:space="preserve"> Kapcsolódó vállalkozásának neve</v>
      </c>
      <c r="B25" s="509" t="s">
        <v>20</v>
      </c>
      <c r="C25" s="510" t="s">
        <v>115</v>
      </c>
      <c r="D25" s="510" t="s">
        <v>114</v>
      </c>
      <c r="E25" s="510" t="s">
        <v>116</v>
      </c>
      <c r="F25" s="510" t="s">
        <v>128</v>
      </c>
      <c r="G25" s="510" t="s">
        <v>117</v>
      </c>
      <c r="H25" s="510" t="s">
        <v>118</v>
      </c>
      <c r="I25" s="510" t="s">
        <v>119</v>
      </c>
      <c r="J25" s="510" t="s">
        <v>120</v>
      </c>
      <c r="K25" s="510" t="s">
        <v>126</v>
      </c>
      <c r="L25" s="510" t="s">
        <v>121</v>
      </c>
      <c r="M25" s="510" t="s">
        <v>122</v>
      </c>
      <c r="N25" s="510" t="s">
        <v>123</v>
      </c>
      <c r="O25" s="510" t="s">
        <v>124</v>
      </c>
      <c r="P25" s="510" t="s">
        <v>125</v>
      </c>
      <c r="Q25" s="511" t="s">
        <v>127</v>
      </c>
      <c r="R25" s="176"/>
      <c r="S25" s="176"/>
      <c r="T25" s="176"/>
      <c r="U25" s="176"/>
      <c r="V25" s="176"/>
      <c r="W25" s="176"/>
      <c r="AW25" s="42" t="s">
        <v>34</v>
      </c>
      <c r="AX25" s="43" t="s">
        <v>22</v>
      </c>
      <c r="AY25" s="43" t="s">
        <v>23</v>
      </c>
      <c r="AZ25" s="42" t="s">
        <v>37</v>
      </c>
      <c r="BA25" s="43" t="s">
        <v>47</v>
      </c>
      <c r="BB25" s="43" t="s">
        <v>39</v>
      </c>
      <c r="BC25" s="42" t="s">
        <v>40</v>
      </c>
      <c r="BD25" s="43" t="s">
        <v>41</v>
      </c>
      <c r="BE25" s="43" t="s">
        <v>42</v>
      </c>
    </row>
    <row r="26" spans="1:57" s="37" customFormat="1" x14ac:dyDescent="0.25">
      <c r="A26" s="518"/>
      <c r="B26" s="519"/>
      <c r="C26" s="411"/>
      <c r="D26" s="411"/>
      <c r="E26" s="519"/>
      <c r="F26" s="520"/>
      <c r="G26" s="520"/>
      <c r="H26" s="411"/>
      <c r="I26" s="411"/>
      <c r="J26" s="519"/>
      <c r="K26" s="520"/>
      <c r="L26" s="520"/>
      <c r="M26" s="411"/>
      <c r="N26" s="411"/>
      <c r="O26" s="519"/>
      <c r="P26" s="520"/>
      <c r="Q26" s="521"/>
      <c r="R26" s="176"/>
      <c r="S26" s="176"/>
      <c r="T26" s="176"/>
      <c r="U26" s="176"/>
      <c r="V26" s="176"/>
      <c r="W26" s="176"/>
      <c r="AW26" s="44" t="str">
        <f>IF(D26="","",VLOOKUP(D26,'MNB árfolyam'!A:B,2,0))</f>
        <v/>
      </c>
      <c r="AX26" s="45" t="str">
        <f>IF(ISBLANK(F26),"",ROUND(F26/AW26,0))</f>
        <v/>
      </c>
      <c r="AY26" s="45" t="str">
        <f>IF(ISBLANK(G26),"",ROUND(G26/AW26,0))</f>
        <v/>
      </c>
      <c r="AZ26" s="44" t="str">
        <f>IF(I26="","",VLOOKUP(I26,'MNB árfolyam'!A:B,2,0))</f>
        <v/>
      </c>
      <c r="BA26" s="44" t="str">
        <f>IF(ISBLANK(K26),"",ROUND(K26/AZ26,0))</f>
        <v/>
      </c>
      <c r="BB26" s="44" t="str">
        <f>IF(ISBLANK(L26),"",ROUND(L26/AZ26,0))</f>
        <v/>
      </c>
      <c r="BC26" s="44" t="str">
        <f>IF(N26="","",VLOOKUP(N26,'MNB árfolyam'!A:B,2,0))</f>
        <v/>
      </c>
      <c r="BD26" s="44" t="str">
        <f>IF(ISBLANK(P26),"",ROUND(P26/BC26,0))</f>
        <v/>
      </c>
      <c r="BE26" s="44" t="str">
        <f>IF(ISBLANK(Q26),"",ROUND(Q26/BC26,0))</f>
        <v/>
      </c>
    </row>
    <row r="27" spans="1:57" s="37" customFormat="1" x14ac:dyDescent="0.25">
      <c r="A27" s="457"/>
      <c r="B27" s="458"/>
      <c r="C27" s="1"/>
      <c r="D27" s="1"/>
      <c r="E27" s="458"/>
      <c r="F27" s="459"/>
      <c r="G27" s="459"/>
      <c r="H27" s="1"/>
      <c r="I27" s="1"/>
      <c r="J27" s="458"/>
      <c r="K27" s="459"/>
      <c r="L27" s="459"/>
      <c r="M27" s="1"/>
      <c r="N27" s="1"/>
      <c r="O27" s="458"/>
      <c r="P27" s="459"/>
      <c r="Q27" s="522"/>
      <c r="R27" s="176"/>
      <c r="S27" s="176"/>
      <c r="T27" s="176"/>
      <c r="U27" s="176"/>
      <c r="V27" s="176"/>
      <c r="W27" s="176"/>
      <c r="AW27" s="44" t="str">
        <f>IF(D27="","",VLOOKUP(D27,'MNB árfolyam'!A:B,2,0))</f>
        <v/>
      </c>
      <c r="AX27" s="45" t="str">
        <f t="shared" ref="AX27:AX50" si="1">IF(ISBLANK(F27),"",ROUND(F27/AW27,0))</f>
        <v/>
      </c>
      <c r="AY27" s="45" t="str">
        <f t="shared" ref="AY27:AY50" si="2">IF(ISBLANK(G27),"",ROUND(G27/AW27,0))</f>
        <v/>
      </c>
      <c r="AZ27" s="44" t="str">
        <f>IF(I27="","",VLOOKUP(I27,'MNB árfolyam'!A:B,2,0))</f>
        <v/>
      </c>
      <c r="BA27" s="44" t="str">
        <f t="shared" ref="BA27:BA50" si="3">IF(ISBLANK(K27),"",ROUND(K27/AZ27,0))</f>
        <v/>
      </c>
      <c r="BB27" s="44" t="str">
        <f t="shared" ref="BB27:BB50" si="4">IF(ISBLANK(L27),"",ROUND(L27/AZ27,0))</f>
        <v/>
      </c>
      <c r="BC27" s="44" t="str">
        <f>IF(N27="","",VLOOKUP(N27,'MNB árfolyam'!A:B,2,0))</f>
        <v/>
      </c>
      <c r="BD27" s="44" t="str">
        <f t="shared" ref="BD27:BD50" si="5">IF(ISBLANK(P27),"",ROUND(P27/BC27,0))</f>
        <v/>
      </c>
      <c r="BE27" s="44" t="str">
        <f t="shared" ref="BE27:BE50" si="6">IF(ISBLANK(Q27),"",ROUND(Q27/BC27,0))</f>
        <v/>
      </c>
    </row>
    <row r="28" spans="1:57" s="37" customFormat="1" x14ac:dyDescent="0.25">
      <c r="A28" s="457"/>
      <c r="B28" s="458"/>
      <c r="C28" s="1"/>
      <c r="D28" s="1"/>
      <c r="E28" s="458"/>
      <c r="F28" s="459"/>
      <c r="G28" s="459"/>
      <c r="H28" s="1"/>
      <c r="I28" s="1"/>
      <c r="J28" s="458"/>
      <c r="K28" s="459"/>
      <c r="L28" s="459"/>
      <c r="M28" s="1"/>
      <c r="N28" s="1"/>
      <c r="O28" s="458"/>
      <c r="P28" s="459"/>
      <c r="Q28" s="522"/>
      <c r="R28" s="176"/>
      <c r="S28" s="176"/>
      <c r="T28" s="176"/>
      <c r="U28" s="176"/>
      <c r="V28" s="176"/>
      <c r="W28" s="176"/>
      <c r="AW28" s="44" t="str">
        <f>IF(D28="","",VLOOKUP(D28,'MNB árfolyam'!A:B,2,0))</f>
        <v/>
      </c>
      <c r="AX28" s="45" t="str">
        <f t="shared" si="1"/>
        <v/>
      </c>
      <c r="AY28" s="45" t="str">
        <f t="shared" si="2"/>
        <v/>
      </c>
      <c r="AZ28" s="44" t="str">
        <f>IF(I28="","",VLOOKUP(I28,'MNB árfolyam'!A:B,2,0))</f>
        <v/>
      </c>
      <c r="BA28" s="44" t="str">
        <f t="shared" si="3"/>
        <v/>
      </c>
      <c r="BB28" s="44" t="str">
        <f t="shared" si="4"/>
        <v/>
      </c>
      <c r="BC28" s="44" t="str">
        <f>IF(N28="","",VLOOKUP(N28,'MNB árfolyam'!A:B,2,0))</f>
        <v/>
      </c>
      <c r="BD28" s="44" t="str">
        <f t="shared" si="5"/>
        <v/>
      </c>
      <c r="BE28" s="44" t="str">
        <f t="shared" si="6"/>
        <v/>
      </c>
    </row>
    <row r="29" spans="1:57" s="37" customFormat="1" x14ac:dyDescent="0.25">
      <c r="A29" s="457"/>
      <c r="B29" s="458"/>
      <c r="C29" s="1"/>
      <c r="D29" s="1"/>
      <c r="E29" s="458"/>
      <c r="F29" s="459"/>
      <c r="G29" s="459"/>
      <c r="H29" s="1"/>
      <c r="I29" s="1"/>
      <c r="J29" s="458"/>
      <c r="K29" s="459"/>
      <c r="L29" s="459"/>
      <c r="M29" s="1"/>
      <c r="N29" s="1"/>
      <c r="O29" s="458"/>
      <c r="P29" s="459"/>
      <c r="Q29" s="522"/>
      <c r="R29" s="176"/>
      <c r="S29" s="176"/>
      <c r="T29" s="176"/>
      <c r="U29" s="176"/>
      <c r="V29" s="176"/>
      <c r="W29" s="176"/>
      <c r="AW29" s="44" t="str">
        <f>IF(D29="","",VLOOKUP(D29,'MNB árfolyam'!A:B,2,0))</f>
        <v/>
      </c>
      <c r="AX29" s="45" t="str">
        <f t="shared" si="1"/>
        <v/>
      </c>
      <c r="AY29" s="45" t="str">
        <f t="shared" si="2"/>
        <v/>
      </c>
      <c r="AZ29" s="44" t="str">
        <f>IF(I29="","",VLOOKUP(I29,'MNB árfolyam'!A:B,2,0))</f>
        <v/>
      </c>
      <c r="BA29" s="44" t="str">
        <f t="shared" si="3"/>
        <v/>
      </c>
      <c r="BB29" s="44" t="str">
        <f t="shared" si="4"/>
        <v/>
      </c>
      <c r="BC29" s="44" t="str">
        <f>IF(N29="","",VLOOKUP(N29,'MNB árfolyam'!A:B,2,0))</f>
        <v/>
      </c>
      <c r="BD29" s="44" t="str">
        <f t="shared" si="5"/>
        <v/>
      </c>
      <c r="BE29" s="44" t="str">
        <f t="shared" si="6"/>
        <v/>
      </c>
    </row>
    <row r="30" spans="1:57" s="37" customFormat="1" x14ac:dyDescent="0.25">
      <c r="A30" s="457"/>
      <c r="B30" s="458"/>
      <c r="C30" s="1"/>
      <c r="D30" s="1"/>
      <c r="E30" s="458"/>
      <c r="F30" s="459"/>
      <c r="G30" s="459"/>
      <c r="H30" s="1"/>
      <c r="I30" s="1"/>
      <c r="J30" s="458"/>
      <c r="K30" s="459"/>
      <c r="L30" s="459"/>
      <c r="M30" s="1"/>
      <c r="N30" s="1"/>
      <c r="O30" s="458"/>
      <c r="P30" s="459"/>
      <c r="Q30" s="522"/>
      <c r="R30" s="176"/>
      <c r="S30" s="176"/>
      <c r="T30" s="176"/>
      <c r="U30" s="176"/>
      <c r="V30" s="176"/>
      <c r="W30" s="176"/>
      <c r="AW30" s="44" t="str">
        <f>IF(D30="","",VLOOKUP(D30,'MNB árfolyam'!A:B,2,0))</f>
        <v/>
      </c>
      <c r="AX30" s="45" t="str">
        <f t="shared" si="1"/>
        <v/>
      </c>
      <c r="AY30" s="45" t="str">
        <f t="shared" si="2"/>
        <v/>
      </c>
      <c r="AZ30" s="44" t="str">
        <f>IF(I30="","",VLOOKUP(I30,'MNB árfolyam'!A:B,2,0))</f>
        <v/>
      </c>
      <c r="BA30" s="44" t="str">
        <f t="shared" si="3"/>
        <v/>
      </c>
      <c r="BB30" s="44" t="str">
        <f t="shared" si="4"/>
        <v/>
      </c>
      <c r="BC30" s="44" t="str">
        <f>IF(N30="","",VLOOKUP(N30,'MNB árfolyam'!A:B,2,0))</f>
        <v/>
      </c>
      <c r="BD30" s="44" t="str">
        <f t="shared" si="5"/>
        <v/>
      </c>
      <c r="BE30" s="44" t="str">
        <f t="shared" si="6"/>
        <v/>
      </c>
    </row>
    <row r="31" spans="1:57" s="37" customFormat="1" x14ac:dyDescent="0.25">
      <c r="A31" s="457"/>
      <c r="B31" s="458"/>
      <c r="C31" s="1"/>
      <c r="D31" s="1"/>
      <c r="E31" s="458"/>
      <c r="F31" s="459"/>
      <c r="G31" s="459"/>
      <c r="H31" s="1"/>
      <c r="I31" s="1"/>
      <c r="J31" s="458"/>
      <c r="K31" s="459"/>
      <c r="L31" s="459"/>
      <c r="M31" s="1"/>
      <c r="N31" s="1"/>
      <c r="O31" s="458"/>
      <c r="P31" s="459"/>
      <c r="Q31" s="522"/>
      <c r="R31" s="176"/>
      <c r="S31" s="176"/>
      <c r="T31" s="176"/>
      <c r="U31" s="176"/>
      <c r="V31" s="176"/>
      <c r="W31" s="176"/>
      <c r="AW31" s="44" t="str">
        <f>IF(D31="","",VLOOKUP(D31,'MNB árfolyam'!A:B,2,0))</f>
        <v/>
      </c>
      <c r="AX31" s="45" t="str">
        <f t="shared" si="1"/>
        <v/>
      </c>
      <c r="AY31" s="45" t="str">
        <f t="shared" si="2"/>
        <v/>
      </c>
      <c r="AZ31" s="44" t="str">
        <f>IF(I31="","",VLOOKUP(I31,'MNB árfolyam'!A:B,2,0))</f>
        <v/>
      </c>
      <c r="BA31" s="44" t="str">
        <f t="shared" si="3"/>
        <v/>
      </c>
      <c r="BB31" s="44" t="str">
        <f t="shared" si="4"/>
        <v/>
      </c>
      <c r="BC31" s="44" t="str">
        <f>IF(N31="","",VLOOKUP(N31,'MNB árfolyam'!A:B,2,0))</f>
        <v/>
      </c>
      <c r="BD31" s="44" t="str">
        <f t="shared" si="5"/>
        <v/>
      </c>
      <c r="BE31" s="44" t="str">
        <f t="shared" si="6"/>
        <v/>
      </c>
    </row>
    <row r="32" spans="1:57" s="37" customFormat="1" x14ac:dyDescent="0.25">
      <c r="A32" s="457"/>
      <c r="B32" s="458"/>
      <c r="C32" s="1"/>
      <c r="D32" s="1"/>
      <c r="E32" s="458"/>
      <c r="F32" s="459"/>
      <c r="G32" s="459"/>
      <c r="H32" s="1"/>
      <c r="I32" s="1"/>
      <c r="J32" s="458"/>
      <c r="K32" s="459"/>
      <c r="L32" s="459"/>
      <c r="M32" s="1"/>
      <c r="N32" s="1"/>
      <c r="O32" s="458"/>
      <c r="P32" s="459"/>
      <c r="Q32" s="522"/>
      <c r="R32" s="176"/>
      <c r="S32" s="176"/>
      <c r="T32" s="176"/>
      <c r="U32" s="176"/>
      <c r="V32" s="176"/>
      <c r="W32" s="176"/>
      <c r="AW32" s="44" t="str">
        <f>IF(D32="","",VLOOKUP(D32,'MNB árfolyam'!A:B,2,0))</f>
        <v/>
      </c>
      <c r="AX32" s="45" t="str">
        <f t="shared" si="1"/>
        <v/>
      </c>
      <c r="AY32" s="45" t="str">
        <f t="shared" si="2"/>
        <v/>
      </c>
      <c r="AZ32" s="44" t="str">
        <f>IF(I32="","",VLOOKUP(I32,'MNB árfolyam'!A:B,2,0))</f>
        <v/>
      </c>
      <c r="BA32" s="44" t="str">
        <f t="shared" si="3"/>
        <v/>
      </c>
      <c r="BB32" s="44" t="str">
        <f t="shared" si="4"/>
        <v/>
      </c>
      <c r="BC32" s="44" t="str">
        <f>IF(N32="","",VLOOKUP(N32,'MNB árfolyam'!A:B,2,0))</f>
        <v/>
      </c>
      <c r="BD32" s="44" t="str">
        <f t="shared" si="5"/>
        <v/>
      </c>
      <c r="BE32" s="44" t="str">
        <f t="shared" si="6"/>
        <v/>
      </c>
    </row>
    <row r="33" spans="1:57" s="37" customFormat="1" x14ac:dyDescent="0.25">
      <c r="A33" s="457"/>
      <c r="B33" s="458"/>
      <c r="C33" s="1"/>
      <c r="D33" s="1"/>
      <c r="E33" s="458"/>
      <c r="F33" s="459"/>
      <c r="G33" s="459"/>
      <c r="H33" s="1"/>
      <c r="I33" s="1"/>
      <c r="J33" s="458"/>
      <c r="K33" s="459"/>
      <c r="L33" s="459"/>
      <c r="M33" s="1"/>
      <c r="N33" s="1"/>
      <c r="O33" s="458"/>
      <c r="P33" s="459"/>
      <c r="Q33" s="522"/>
      <c r="R33" s="176"/>
      <c r="S33" s="176"/>
      <c r="T33" s="176"/>
      <c r="U33" s="176"/>
      <c r="V33" s="176"/>
      <c r="W33" s="176"/>
      <c r="AW33" s="44" t="str">
        <f>IF(D33="","",VLOOKUP(D33,'MNB árfolyam'!A:B,2,0))</f>
        <v/>
      </c>
      <c r="AX33" s="45" t="str">
        <f t="shared" si="1"/>
        <v/>
      </c>
      <c r="AY33" s="45" t="str">
        <f t="shared" si="2"/>
        <v/>
      </c>
      <c r="AZ33" s="44" t="str">
        <f>IF(I33="","",VLOOKUP(I33,'MNB árfolyam'!A:B,2,0))</f>
        <v/>
      </c>
      <c r="BA33" s="44" t="str">
        <f t="shared" si="3"/>
        <v/>
      </c>
      <c r="BB33" s="44" t="str">
        <f t="shared" si="4"/>
        <v/>
      </c>
      <c r="BC33" s="44" t="str">
        <f>IF(N33="","",VLOOKUP(N33,'MNB árfolyam'!A:B,2,0))</f>
        <v/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57"/>
      <c r="B34" s="458"/>
      <c r="C34" s="1"/>
      <c r="D34" s="1"/>
      <c r="E34" s="458"/>
      <c r="F34" s="459"/>
      <c r="G34" s="459"/>
      <c r="H34" s="1"/>
      <c r="I34" s="1"/>
      <c r="J34" s="458"/>
      <c r="K34" s="459"/>
      <c r="L34" s="459"/>
      <c r="M34" s="1"/>
      <c r="N34" s="1"/>
      <c r="O34" s="458"/>
      <c r="P34" s="459"/>
      <c r="Q34" s="522"/>
      <c r="R34" s="176"/>
      <c r="S34" s="176"/>
      <c r="T34" s="176"/>
      <c r="U34" s="176"/>
      <c r="V34" s="176"/>
      <c r="W34" s="176"/>
      <c r="AW34" s="44" t="str">
        <f>IF(D34="","",VLOOKUP(D34,'MNB árfolyam'!A:B,2,0))</f>
        <v/>
      </c>
      <c r="AX34" s="45" t="str">
        <f t="shared" si="1"/>
        <v/>
      </c>
      <c r="AY34" s="45" t="str">
        <f t="shared" si="2"/>
        <v/>
      </c>
      <c r="AZ34" s="44" t="str">
        <f>IF(I34="","",VLOOKUP(I34,'MNB árfolyam'!A:B,2,0))</f>
        <v/>
      </c>
      <c r="BA34" s="44" t="str">
        <f t="shared" si="3"/>
        <v/>
      </c>
      <c r="BB34" s="44" t="str">
        <f t="shared" si="4"/>
        <v/>
      </c>
      <c r="BC34" s="44" t="str">
        <f>IF(N34="","",VLOOKUP(N34,'MNB árfolyam'!A:B,2,0))</f>
        <v/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57"/>
      <c r="B35" s="458"/>
      <c r="C35" s="1"/>
      <c r="D35" s="1"/>
      <c r="E35" s="458"/>
      <c r="F35" s="459"/>
      <c r="G35" s="459"/>
      <c r="H35" s="1"/>
      <c r="I35" s="1"/>
      <c r="J35" s="458"/>
      <c r="K35" s="459"/>
      <c r="L35" s="459"/>
      <c r="M35" s="1"/>
      <c r="N35" s="1"/>
      <c r="O35" s="458"/>
      <c r="P35" s="459"/>
      <c r="Q35" s="522"/>
      <c r="R35" s="176"/>
      <c r="S35" s="176"/>
      <c r="T35" s="176"/>
      <c r="U35" s="176"/>
      <c r="V35" s="176"/>
      <c r="W35" s="176"/>
      <c r="AW35" s="44" t="str">
        <f>IF(D35="","",VLOOKUP(D35,'MNB árfolyam'!A:B,2,0))</f>
        <v/>
      </c>
      <c r="AX35" s="45" t="str">
        <f t="shared" si="1"/>
        <v/>
      </c>
      <c r="AY35" s="45" t="str">
        <f t="shared" si="2"/>
        <v/>
      </c>
      <c r="AZ35" s="44" t="str">
        <f>IF(I35="","",VLOOKUP(I35,'MNB árfolyam'!A:B,2,0))</f>
        <v/>
      </c>
      <c r="BA35" s="44" t="str">
        <f t="shared" si="3"/>
        <v/>
      </c>
      <c r="BB35" s="44" t="str">
        <f t="shared" si="4"/>
        <v/>
      </c>
      <c r="BC35" s="44" t="str">
        <f>IF(N35="","",VLOOKUP(N35,'MNB árfolyam'!A:B,2,0))</f>
        <v/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57"/>
      <c r="B36" s="458"/>
      <c r="C36" s="1"/>
      <c r="D36" s="1"/>
      <c r="E36" s="458"/>
      <c r="F36" s="459"/>
      <c r="G36" s="459"/>
      <c r="H36" s="1"/>
      <c r="I36" s="1"/>
      <c r="J36" s="458"/>
      <c r="K36" s="459"/>
      <c r="L36" s="459"/>
      <c r="M36" s="1"/>
      <c r="N36" s="1"/>
      <c r="O36" s="458"/>
      <c r="P36" s="459"/>
      <c r="Q36" s="522"/>
      <c r="R36" s="176"/>
      <c r="S36" s="176"/>
      <c r="T36" s="176"/>
      <c r="U36" s="176"/>
      <c r="V36" s="176"/>
      <c r="W36" s="176"/>
      <c r="AW36" s="44" t="str">
        <f>IF(D36="","",VLOOKUP(D36,'MNB árfolyam'!A:B,2,0))</f>
        <v/>
      </c>
      <c r="AX36" s="45" t="str">
        <f t="shared" si="1"/>
        <v/>
      </c>
      <c r="AY36" s="45" t="str">
        <f t="shared" si="2"/>
        <v/>
      </c>
      <c r="AZ36" s="44" t="str">
        <f>IF(I36="","",VLOOKUP(I36,'MNB árfolyam'!A:B,2,0))</f>
        <v/>
      </c>
      <c r="BA36" s="44" t="str">
        <f t="shared" si="3"/>
        <v/>
      </c>
      <c r="BB36" s="44" t="str">
        <f t="shared" si="4"/>
        <v/>
      </c>
      <c r="BC36" s="44" t="str">
        <f>IF(N36="","",VLOOKUP(N36,'MNB árfolyam'!A:B,2,0))</f>
        <v/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57"/>
      <c r="B37" s="458"/>
      <c r="C37" s="1"/>
      <c r="D37" s="1"/>
      <c r="E37" s="458"/>
      <c r="F37" s="459"/>
      <c r="G37" s="459"/>
      <c r="H37" s="1"/>
      <c r="I37" s="1"/>
      <c r="J37" s="458"/>
      <c r="K37" s="459"/>
      <c r="L37" s="459"/>
      <c r="M37" s="1"/>
      <c r="N37" s="1"/>
      <c r="O37" s="458"/>
      <c r="P37" s="459"/>
      <c r="Q37" s="522"/>
      <c r="R37" s="176"/>
      <c r="S37" s="176"/>
      <c r="T37" s="176"/>
      <c r="U37" s="176"/>
      <c r="V37" s="176"/>
      <c r="W37" s="176"/>
      <c r="AW37" s="44" t="str">
        <f>IF(D37="","",VLOOKUP(D37,'MNB árfolyam'!A:B,2,0))</f>
        <v/>
      </c>
      <c r="AX37" s="45" t="str">
        <f t="shared" si="1"/>
        <v/>
      </c>
      <c r="AY37" s="45" t="str">
        <f t="shared" si="2"/>
        <v/>
      </c>
      <c r="AZ37" s="44" t="str">
        <f>IF(I37="","",VLOOKUP(I37,'MNB árfolyam'!A:B,2,0))</f>
        <v/>
      </c>
      <c r="BA37" s="44" t="str">
        <f t="shared" si="3"/>
        <v/>
      </c>
      <c r="BB37" s="44" t="str">
        <f t="shared" si="4"/>
        <v/>
      </c>
      <c r="BC37" s="44" t="str">
        <f>IF(N37="","",VLOOKUP(N37,'MNB árfolyam'!A:B,2,0))</f>
        <v/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57"/>
      <c r="B38" s="458"/>
      <c r="C38" s="1"/>
      <c r="D38" s="1"/>
      <c r="E38" s="458"/>
      <c r="F38" s="459"/>
      <c r="G38" s="459"/>
      <c r="H38" s="1"/>
      <c r="I38" s="1"/>
      <c r="J38" s="458"/>
      <c r="K38" s="459"/>
      <c r="L38" s="459"/>
      <c r="M38" s="1"/>
      <c r="N38" s="1"/>
      <c r="O38" s="458"/>
      <c r="P38" s="459"/>
      <c r="Q38" s="522"/>
      <c r="R38" s="176"/>
      <c r="S38" s="176"/>
      <c r="T38" s="176"/>
      <c r="U38" s="176"/>
      <c r="V38" s="176"/>
      <c r="W38" s="176"/>
      <c r="AW38" s="44" t="str">
        <f>IF(D38="","",VLOOKUP(D38,'MNB árfolyam'!A:B,2,0))</f>
        <v/>
      </c>
      <c r="AX38" s="45" t="str">
        <f t="shared" si="1"/>
        <v/>
      </c>
      <c r="AY38" s="45" t="str">
        <f t="shared" si="2"/>
        <v/>
      </c>
      <c r="AZ38" s="44" t="str">
        <f>IF(I38="","",VLOOKUP(I38,'MNB árfolyam'!A:B,2,0))</f>
        <v/>
      </c>
      <c r="BA38" s="44" t="str">
        <f t="shared" si="3"/>
        <v/>
      </c>
      <c r="BB38" s="44" t="str">
        <f t="shared" si="4"/>
        <v/>
      </c>
      <c r="BC38" s="44" t="str">
        <f>IF(N38="","",VLOOKUP(N38,'MNB árfolyam'!A:B,2,0))</f>
        <v/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57"/>
      <c r="B39" s="458"/>
      <c r="C39" s="1"/>
      <c r="D39" s="1"/>
      <c r="E39" s="458"/>
      <c r="F39" s="459"/>
      <c r="G39" s="459"/>
      <c r="H39" s="1"/>
      <c r="I39" s="1"/>
      <c r="J39" s="458"/>
      <c r="K39" s="459"/>
      <c r="L39" s="459"/>
      <c r="M39" s="1"/>
      <c r="N39" s="1"/>
      <c r="O39" s="458"/>
      <c r="P39" s="459"/>
      <c r="Q39" s="522"/>
      <c r="R39" s="176"/>
      <c r="S39" s="176"/>
      <c r="T39" s="176"/>
      <c r="U39" s="176"/>
      <c r="V39" s="176"/>
      <c r="W39" s="176"/>
      <c r="AW39" s="44" t="str">
        <f>IF(D39="","",VLOOKUP(D39,'MNB árfolyam'!A:B,2,0))</f>
        <v/>
      </c>
      <c r="AX39" s="45" t="str">
        <f t="shared" si="1"/>
        <v/>
      </c>
      <c r="AY39" s="45" t="str">
        <f t="shared" si="2"/>
        <v/>
      </c>
      <c r="AZ39" s="44" t="str">
        <f>IF(I39="","",VLOOKUP(I39,'MNB árfolyam'!A:B,2,0))</f>
        <v/>
      </c>
      <c r="BA39" s="44" t="str">
        <f t="shared" si="3"/>
        <v/>
      </c>
      <c r="BB39" s="44" t="str">
        <f t="shared" si="4"/>
        <v/>
      </c>
      <c r="BC39" s="44" t="str">
        <f>IF(N39="","",VLOOKUP(N39,'MNB árfolyam'!A:B,2,0))</f>
        <v/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57"/>
      <c r="B40" s="458"/>
      <c r="C40" s="1"/>
      <c r="D40" s="1"/>
      <c r="E40" s="458"/>
      <c r="F40" s="459"/>
      <c r="G40" s="459"/>
      <c r="H40" s="1"/>
      <c r="I40" s="1"/>
      <c r="J40" s="458"/>
      <c r="K40" s="459"/>
      <c r="L40" s="459"/>
      <c r="M40" s="1"/>
      <c r="N40" s="1"/>
      <c r="O40" s="458"/>
      <c r="P40" s="459"/>
      <c r="Q40" s="522"/>
      <c r="R40" s="176"/>
      <c r="S40" s="176"/>
      <c r="T40" s="176"/>
      <c r="U40" s="176"/>
      <c r="V40" s="176"/>
      <c r="W40" s="176"/>
      <c r="AW40" s="44" t="str">
        <f>IF(D40="","",VLOOKUP(D40,'MNB árfolyam'!A:B,2,0))</f>
        <v/>
      </c>
      <c r="AX40" s="45" t="str">
        <f t="shared" si="1"/>
        <v/>
      </c>
      <c r="AY40" s="45" t="str">
        <f t="shared" si="2"/>
        <v/>
      </c>
      <c r="AZ40" s="44" t="str">
        <f>IF(I40="","",VLOOKUP(I40,'MNB árfolyam'!A:B,2,0))</f>
        <v/>
      </c>
      <c r="BA40" s="44" t="str">
        <f t="shared" si="3"/>
        <v/>
      </c>
      <c r="BB40" s="44" t="str">
        <f t="shared" si="4"/>
        <v/>
      </c>
      <c r="BC40" s="44" t="str">
        <f>IF(N40="","",VLOOKUP(N40,'MNB árfolyam'!A:B,2,0))</f>
        <v/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57"/>
      <c r="B41" s="458"/>
      <c r="C41" s="1"/>
      <c r="D41" s="1"/>
      <c r="E41" s="458"/>
      <c r="F41" s="459"/>
      <c r="G41" s="459"/>
      <c r="H41" s="1"/>
      <c r="I41" s="1"/>
      <c r="J41" s="458"/>
      <c r="K41" s="459"/>
      <c r="L41" s="459"/>
      <c r="M41" s="1"/>
      <c r="N41" s="1"/>
      <c r="O41" s="458"/>
      <c r="P41" s="459"/>
      <c r="Q41" s="522"/>
      <c r="R41" s="176"/>
      <c r="S41" s="176"/>
      <c r="T41" s="176"/>
      <c r="U41" s="176"/>
      <c r="V41" s="176"/>
      <c r="W41" s="176"/>
      <c r="AW41" s="44" t="str">
        <f>IF(D41="","",VLOOKUP(D41,'MNB árfolyam'!A:B,2,0))</f>
        <v/>
      </c>
      <c r="AX41" s="45" t="str">
        <f t="shared" si="1"/>
        <v/>
      </c>
      <c r="AY41" s="45" t="str">
        <f t="shared" si="2"/>
        <v/>
      </c>
      <c r="AZ41" s="44" t="str">
        <f>IF(I41="","",VLOOKUP(I41,'MNB árfolyam'!A:B,2,0))</f>
        <v/>
      </c>
      <c r="BA41" s="44" t="str">
        <f t="shared" si="3"/>
        <v/>
      </c>
      <c r="BB41" s="44" t="str">
        <f t="shared" si="4"/>
        <v/>
      </c>
      <c r="BC41" s="44" t="str">
        <f>IF(N41="","",VLOOKUP(N41,'MNB árfolyam'!A:B,2,0))</f>
        <v/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57"/>
      <c r="B42" s="458"/>
      <c r="C42" s="1"/>
      <c r="D42" s="1"/>
      <c r="E42" s="458"/>
      <c r="F42" s="459"/>
      <c r="G42" s="459"/>
      <c r="H42" s="1"/>
      <c r="I42" s="1"/>
      <c r="J42" s="458"/>
      <c r="K42" s="459"/>
      <c r="L42" s="459"/>
      <c r="M42" s="1"/>
      <c r="N42" s="1"/>
      <c r="O42" s="458"/>
      <c r="P42" s="459"/>
      <c r="Q42" s="522"/>
      <c r="R42" s="176"/>
      <c r="S42" s="176"/>
      <c r="T42" s="176"/>
      <c r="U42" s="176"/>
      <c r="V42" s="176"/>
      <c r="W42" s="176"/>
      <c r="AW42" s="44" t="str">
        <f>IF(D42="","",VLOOKUP(D42,'MNB árfolyam'!A:B,2,0))</f>
        <v/>
      </c>
      <c r="AX42" s="45" t="str">
        <f t="shared" si="1"/>
        <v/>
      </c>
      <c r="AY42" s="45" t="str">
        <f t="shared" si="2"/>
        <v/>
      </c>
      <c r="AZ42" s="44" t="str">
        <f>IF(I42="","",VLOOKUP(I42,'MNB árfolyam'!A:B,2,0))</f>
        <v/>
      </c>
      <c r="BA42" s="44" t="str">
        <f t="shared" si="3"/>
        <v/>
      </c>
      <c r="BB42" s="44" t="str">
        <f t="shared" si="4"/>
        <v/>
      </c>
      <c r="BC42" s="44" t="str">
        <f>IF(N42="","",VLOOKUP(N42,'MNB árfolyam'!A:B,2,0))</f>
        <v/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57"/>
      <c r="B43" s="458"/>
      <c r="C43" s="1"/>
      <c r="D43" s="1"/>
      <c r="E43" s="458"/>
      <c r="F43" s="459"/>
      <c r="G43" s="459"/>
      <c r="H43" s="1"/>
      <c r="I43" s="1"/>
      <c r="J43" s="458"/>
      <c r="K43" s="459"/>
      <c r="L43" s="459"/>
      <c r="M43" s="1"/>
      <c r="N43" s="1"/>
      <c r="O43" s="458"/>
      <c r="P43" s="459"/>
      <c r="Q43" s="522"/>
      <c r="R43" s="176"/>
      <c r="S43" s="176"/>
      <c r="T43" s="176"/>
      <c r="U43" s="176"/>
      <c r="V43" s="176"/>
      <c r="W43" s="176"/>
      <c r="AW43" s="44" t="str">
        <f>IF(D43="","",VLOOKUP(D43,'MNB árfolyam'!A:B,2,0))</f>
        <v/>
      </c>
      <c r="AX43" s="45" t="str">
        <f t="shared" si="1"/>
        <v/>
      </c>
      <c r="AY43" s="45" t="str">
        <f t="shared" si="2"/>
        <v/>
      </c>
      <c r="AZ43" s="44" t="str">
        <f>IF(I43="","",VLOOKUP(I43,'MNB árfolyam'!A:B,2,0))</f>
        <v/>
      </c>
      <c r="BA43" s="44" t="str">
        <f t="shared" si="3"/>
        <v/>
      </c>
      <c r="BB43" s="44" t="str">
        <f t="shared" si="4"/>
        <v/>
      </c>
      <c r="BC43" s="44" t="str">
        <f>IF(N43="","",VLOOKUP(N43,'MNB árfolyam'!A:B,2,0))</f>
        <v/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57"/>
      <c r="B44" s="458"/>
      <c r="C44" s="1"/>
      <c r="D44" s="1"/>
      <c r="E44" s="458"/>
      <c r="F44" s="459"/>
      <c r="G44" s="459"/>
      <c r="H44" s="1"/>
      <c r="I44" s="1"/>
      <c r="J44" s="458"/>
      <c r="K44" s="459"/>
      <c r="L44" s="459"/>
      <c r="M44" s="1"/>
      <c r="N44" s="1"/>
      <c r="O44" s="458"/>
      <c r="P44" s="459"/>
      <c r="Q44" s="522"/>
      <c r="R44" s="176"/>
      <c r="S44" s="176"/>
      <c r="T44" s="176"/>
      <c r="U44" s="176"/>
      <c r="V44" s="176"/>
      <c r="W44" s="176"/>
      <c r="AW44" s="44" t="str">
        <f>IF(D44="","",VLOOKUP(D44,'MNB árfolyam'!A:B,2,0))</f>
        <v/>
      </c>
      <c r="AX44" s="45" t="str">
        <f t="shared" si="1"/>
        <v/>
      </c>
      <c r="AY44" s="45" t="str">
        <f t="shared" si="2"/>
        <v/>
      </c>
      <c r="AZ44" s="44" t="str">
        <f>IF(I44="","",VLOOKUP(I44,'MNB árfolyam'!A:B,2,0))</f>
        <v/>
      </c>
      <c r="BA44" s="44" t="str">
        <f t="shared" si="3"/>
        <v/>
      </c>
      <c r="BB44" s="44" t="str">
        <f t="shared" si="4"/>
        <v/>
      </c>
      <c r="BC44" s="44" t="str">
        <f>IF(N44="","",VLOOKUP(N44,'MNB árfolyam'!A:B,2,0))</f>
        <v/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57"/>
      <c r="B45" s="458"/>
      <c r="C45" s="1"/>
      <c r="D45" s="1"/>
      <c r="E45" s="458"/>
      <c r="F45" s="459"/>
      <c r="G45" s="459"/>
      <c r="H45" s="1"/>
      <c r="I45" s="1"/>
      <c r="J45" s="458"/>
      <c r="K45" s="459"/>
      <c r="L45" s="459"/>
      <c r="M45" s="1"/>
      <c r="N45" s="1"/>
      <c r="O45" s="458"/>
      <c r="P45" s="459"/>
      <c r="Q45" s="522"/>
      <c r="R45" s="176"/>
      <c r="S45" s="176"/>
      <c r="T45" s="176"/>
      <c r="U45" s="176"/>
      <c r="V45" s="176"/>
      <c r="W45" s="176"/>
      <c r="AW45" s="44" t="str">
        <f>IF(D45="","",VLOOKUP(D45,'MNB árfolyam'!A:B,2,0))</f>
        <v/>
      </c>
      <c r="AX45" s="45" t="str">
        <f t="shared" si="1"/>
        <v/>
      </c>
      <c r="AY45" s="45" t="str">
        <f t="shared" si="2"/>
        <v/>
      </c>
      <c r="AZ45" s="44" t="str">
        <f>IF(I45="","",VLOOKUP(I45,'MNB árfolyam'!A:B,2,0))</f>
        <v/>
      </c>
      <c r="BA45" s="44" t="str">
        <f t="shared" si="3"/>
        <v/>
      </c>
      <c r="BB45" s="44" t="str">
        <f t="shared" si="4"/>
        <v/>
      </c>
      <c r="BC45" s="44" t="str">
        <f>IF(N45="","",VLOOKUP(N45,'MNB árfolyam'!A:B,2,0))</f>
        <v/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57"/>
      <c r="B46" s="458"/>
      <c r="C46" s="1"/>
      <c r="D46" s="1"/>
      <c r="E46" s="458"/>
      <c r="F46" s="459"/>
      <c r="G46" s="459"/>
      <c r="H46" s="1"/>
      <c r="I46" s="1"/>
      <c r="J46" s="458"/>
      <c r="K46" s="459"/>
      <c r="L46" s="459"/>
      <c r="M46" s="1"/>
      <c r="N46" s="1"/>
      <c r="O46" s="458"/>
      <c r="P46" s="459"/>
      <c r="Q46" s="522"/>
      <c r="R46" s="176"/>
      <c r="S46" s="176"/>
      <c r="T46" s="176"/>
      <c r="U46" s="176"/>
      <c r="V46" s="176"/>
      <c r="W46" s="176"/>
      <c r="AW46" s="44" t="str">
        <f>IF(D46="","",VLOOKUP(D46,'MNB árfolyam'!A:B,2,0))</f>
        <v/>
      </c>
      <c r="AX46" s="45" t="str">
        <f t="shared" si="1"/>
        <v/>
      </c>
      <c r="AY46" s="45" t="str">
        <f t="shared" si="2"/>
        <v/>
      </c>
      <c r="AZ46" s="44" t="str">
        <f>IF(I46="","",VLOOKUP(I46,'MNB árfolyam'!A:B,2,0))</f>
        <v/>
      </c>
      <c r="BA46" s="44" t="str">
        <f t="shared" si="3"/>
        <v/>
      </c>
      <c r="BB46" s="44" t="str">
        <f t="shared" si="4"/>
        <v/>
      </c>
      <c r="BC46" s="44" t="str">
        <f>IF(N46="","",VLOOKUP(N46,'MNB árfolyam'!A:B,2,0))</f>
        <v/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57"/>
      <c r="B47" s="458"/>
      <c r="C47" s="1"/>
      <c r="D47" s="1"/>
      <c r="E47" s="458"/>
      <c r="F47" s="459"/>
      <c r="G47" s="459"/>
      <c r="H47" s="1"/>
      <c r="I47" s="1"/>
      <c r="J47" s="458"/>
      <c r="K47" s="459"/>
      <c r="L47" s="459"/>
      <c r="M47" s="1"/>
      <c r="N47" s="1"/>
      <c r="O47" s="458"/>
      <c r="P47" s="459"/>
      <c r="Q47" s="522"/>
      <c r="R47" s="176"/>
      <c r="S47" s="176"/>
      <c r="T47" s="176"/>
      <c r="U47" s="176"/>
      <c r="V47" s="176"/>
      <c r="W47" s="176"/>
      <c r="AW47" s="44" t="str">
        <f>IF(D47="","",VLOOKUP(D47,'MNB árfolyam'!A:B,2,0))</f>
        <v/>
      </c>
      <c r="AX47" s="45" t="str">
        <f t="shared" si="1"/>
        <v/>
      </c>
      <c r="AY47" s="45" t="str">
        <f t="shared" si="2"/>
        <v/>
      </c>
      <c r="AZ47" s="44" t="str">
        <f>IF(I47="","",VLOOKUP(I47,'MNB árfolyam'!A:B,2,0))</f>
        <v/>
      </c>
      <c r="BA47" s="44" t="str">
        <f t="shared" si="3"/>
        <v/>
      </c>
      <c r="BB47" s="44" t="str">
        <f t="shared" si="4"/>
        <v/>
      </c>
      <c r="BC47" s="44" t="str">
        <f>IF(N47="","",VLOOKUP(N47,'MNB árfolyam'!A:B,2,0))</f>
        <v/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57"/>
      <c r="B48" s="458"/>
      <c r="C48" s="1"/>
      <c r="D48" s="1"/>
      <c r="E48" s="458"/>
      <c r="F48" s="459"/>
      <c r="G48" s="459"/>
      <c r="H48" s="1"/>
      <c r="I48" s="1"/>
      <c r="J48" s="458"/>
      <c r="K48" s="459"/>
      <c r="L48" s="459"/>
      <c r="M48" s="1"/>
      <c r="N48" s="1"/>
      <c r="O48" s="458"/>
      <c r="P48" s="459"/>
      <c r="Q48" s="522"/>
      <c r="R48" s="176"/>
      <c r="S48" s="176"/>
      <c r="T48" s="176"/>
      <c r="U48" s="176"/>
      <c r="V48" s="176"/>
      <c r="W48" s="176"/>
      <c r="AW48" s="44" t="str">
        <f>IF(D48="","",VLOOKUP(D48,'MNB árfolyam'!A:B,2,0))</f>
        <v/>
      </c>
      <c r="AX48" s="45" t="str">
        <f t="shared" si="1"/>
        <v/>
      </c>
      <c r="AY48" s="45" t="str">
        <f t="shared" si="2"/>
        <v/>
      </c>
      <c r="AZ48" s="44" t="str">
        <f>IF(I48="","",VLOOKUP(I48,'MNB árfolyam'!A:B,2,0))</f>
        <v/>
      </c>
      <c r="BA48" s="44" t="str">
        <f t="shared" si="3"/>
        <v/>
      </c>
      <c r="BB48" s="44" t="str">
        <f t="shared" si="4"/>
        <v/>
      </c>
      <c r="BC48" s="44" t="str">
        <f>IF(N48="","",VLOOKUP(N48,'MNB árfolyam'!A:B,2,0))</f>
        <v/>
      </c>
      <c r="BD48" s="44" t="str">
        <f t="shared" si="5"/>
        <v/>
      </c>
      <c r="BE48" s="44" t="str">
        <f t="shared" si="6"/>
        <v/>
      </c>
    </row>
    <row r="49" spans="1:69" s="37" customFormat="1" x14ac:dyDescent="0.25">
      <c r="A49" s="457"/>
      <c r="B49" s="458"/>
      <c r="C49" s="1"/>
      <c r="D49" s="1"/>
      <c r="E49" s="458"/>
      <c r="F49" s="459"/>
      <c r="G49" s="459"/>
      <c r="H49" s="1"/>
      <c r="I49" s="1"/>
      <c r="J49" s="458"/>
      <c r="K49" s="459"/>
      <c r="L49" s="459"/>
      <c r="M49" s="1"/>
      <c r="N49" s="1"/>
      <c r="O49" s="458"/>
      <c r="P49" s="459"/>
      <c r="Q49" s="522"/>
      <c r="R49" s="176"/>
      <c r="S49" s="176"/>
      <c r="T49" s="176"/>
      <c r="U49" s="176"/>
      <c r="V49" s="176"/>
      <c r="W49" s="176"/>
      <c r="AW49" s="44" t="str">
        <f>IF(D49="","",VLOOKUP(D49,'MNB árfolyam'!A:B,2,0))</f>
        <v/>
      </c>
      <c r="AX49" s="45" t="str">
        <f t="shared" si="1"/>
        <v/>
      </c>
      <c r="AY49" s="45" t="str">
        <f t="shared" si="2"/>
        <v/>
      </c>
      <c r="AZ49" s="44" t="str">
        <f>IF(I49="","",VLOOKUP(I49,'MNB árfolyam'!A:B,2,0))</f>
        <v/>
      </c>
      <c r="BA49" s="44" t="str">
        <f t="shared" si="3"/>
        <v/>
      </c>
      <c r="BB49" s="44" t="str">
        <f t="shared" si="4"/>
        <v/>
      </c>
      <c r="BC49" s="44" t="str">
        <f>IF(N49="","",VLOOKUP(N49,'MNB árfolyam'!A:B,2,0))</f>
        <v/>
      </c>
      <c r="BD49" s="44" t="str">
        <f t="shared" si="5"/>
        <v/>
      </c>
      <c r="BE49" s="44" t="str">
        <f t="shared" si="6"/>
        <v/>
      </c>
    </row>
    <row r="50" spans="1:69" s="37" customFormat="1" ht="15.75" thickBot="1" x14ac:dyDescent="0.3">
      <c r="A50" s="460"/>
      <c r="B50" s="461"/>
      <c r="C50" s="7"/>
      <c r="D50" s="7"/>
      <c r="E50" s="461"/>
      <c r="F50" s="462"/>
      <c r="G50" s="462"/>
      <c r="H50" s="7"/>
      <c r="I50" s="7"/>
      <c r="J50" s="461"/>
      <c r="K50" s="462"/>
      <c r="L50" s="462"/>
      <c r="M50" s="7"/>
      <c r="N50" s="7"/>
      <c r="O50" s="461"/>
      <c r="P50" s="462"/>
      <c r="Q50" s="523"/>
      <c r="R50" s="176"/>
      <c r="S50" s="176"/>
      <c r="T50" s="176"/>
      <c r="U50" s="176"/>
      <c r="V50" s="176"/>
      <c r="W50" s="176"/>
      <c r="AW50" s="44" t="str">
        <f>IF(D50="","",VLOOKUP(D50,'MNB árfolyam'!A:B,2,0))</f>
        <v/>
      </c>
      <c r="AX50" s="45" t="str">
        <f t="shared" si="1"/>
        <v/>
      </c>
      <c r="AY50" s="45" t="str">
        <f t="shared" si="2"/>
        <v/>
      </c>
      <c r="AZ50" s="44" t="str">
        <f>IF(I50="","",VLOOKUP(I50,'MNB árfolyam'!A:B,2,0))</f>
        <v/>
      </c>
      <c r="BA50" s="44" t="str">
        <f t="shared" si="3"/>
        <v/>
      </c>
      <c r="BB50" s="44" t="str">
        <f t="shared" si="4"/>
        <v/>
      </c>
      <c r="BC50" s="44" t="str">
        <f>IF(N50="","",VLOOKUP(N50,'MNB árfolyam'!A:B,2,0))</f>
        <v/>
      </c>
      <c r="BD50" s="44" t="str">
        <f t="shared" si="5"/>
        <v/>
      </c>
      <c r="BE50" s="44" t="str">
        <f t="shared" si="6"/>
        <v/>
      </c>
    </row>
    <row r="51" spans="1:69" x14ac:dyDescent="0.25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</row>
    <row r="52" spans="1:69" ht="21.75" customHeight="1" thickBot="1" x14ac:dyDescent="0.3">
      <c r="A52" s="686" t="str">
        <f>CONCATENATE(B8," ","PARTNER VÁLLALKOZÁSAI:")</f>
        <v xml:space="preserve"> PARTNER VÁLLALKOZÁSAI:</v>
      </c>
      <c r="B52" s="686"/>
      <c r="C52" s="686"/>
      <c r="D52" s="686"/>
      <c r="E52" s="686"/>
      <c r="F52" s="686"/>
      <c r="G52" s="686"/>
      <c r="H52" s="686"/>
      <c r="I52" s="686"/>
      <c r="J52" s="686"/>
      <c r="K52" s="686"/>
      <c r="L52" s="686"/>
      <c r="M52" s="686"/>
      <c r="N52" s="686"/>
      <c r="O52" s="686"/>
      <c r="P52" s="686"/>
      <c r="Q52" s="686"/>
      <c r="R52" s="686"/>
      <c r="S52" s="686"/>
      <c r="T52" s="686"/>
      <c r="U52" s="686"/>
      <c r="V52" s="686"/>
      <c r="W52" s="68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</row>
    <row r="53" spans="1:69" ht="320.10000000000002" customHeight="1" thickBot="1" x14ac:dyDescent="0.3">
      <c r="A53" s="699" t="s">
        <v>256</v>
      </c>
      <c r="B53" s="700"/>
      <c r="C53" s="700"/>
      <c r="D53" s="700"/>
      <c r="E53" s="700"/>
      <c r="F53" s="700"/>
      <c r="G53" s="700"/>
      <c r="H53" s="701"/>
      <c r="I53" s="180"/>
      <c r="J53" s="180"/>
      <c r="K53" s="180"/>
      <c r="L53" s="180"/>
      <c r="M53" s="18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</row>
    <row r="54" spans="1:69" ht="19.5" customHeight="1" thickBot="1" x14ac:dyDescent="0.3">
      <c r="A54" s="681" t="str">
        <f>IF(PÁLYÁZÓ!D16&lt;&gt;"","A pályázó vállalkozás három üzleti évre adta meg az adatokat, ezért ezen vállalkozások esetében is három évre kérünk adatot, ha a vállalkozások működtek ebben az időtartamban.",IF(PÁLYÁZÓ!D15&lt;&gt;"","A pályázó vállalkozás két üzleti évre adta meg az adatokat, ezért ezen vállalkozások esetén is két évre kérünk adatot, ha a vállalkozások működtek ebben az időtartamban.",IF(PÁLYÁZÓ!D14&lt;&gt;"","A pályázó vállalkozás egy üzleti évre adta meg az adatokat, ezért ezen vállalkozások esetén is egy évre kérünk adatot, ha a vállalkozások működtek ebben az időtartamban.","")))</f>
        <v/>
      </c>
      <c r="B54" s="682"/>
      <c r="C54" s="682"/>
      <c r="D54" s="682"/>
      <c r="E54" s="682"/>
      <c r="F54" s="683"/>
      <c r="G54" s="40">
        <f>SUM(G56:G80)</f>
        <v>0</v>
      </c>
      <c r="H54" s="180"/>
      <c r="I54" s="180"/>
      <c r="J54" s="180"/>
      <c r="K54" s="180"/>
      <c r="L54" s="180"/>
      <c r="M54" s="180"/>
      <c r="N54" s="177">
        <f>SUM(N56:N80)</f>
        <v>0</v>
      </c>
      <c r="O54" s="110"/>
      <c r="P54" s="110"/>
      <c r="Q54" s="110"/>
      <c r="R54" s="110"/>
      <c r="S54" s="110"/>
      <c r="T54" s="110"/>
      <c r="U54" s="177">
        <f>SUM(U56:U80)</f>
        <v>0</v>
      </c>
      <c r="V54" s="110"/>
      <c r="W54" s="110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BI54" s="47">
        <f>SUM(BI56:BI80)</f>
        <v>0</v>
      </c>
      <c r="BJ54" s="47">
        <f t="shared" ref="BJ54:BQ54" si="7">SUM(BJ56:BJ80)</f>
        <v>0</v>
      </c>
      <c r="BK54" s="47">
        <f t="shared" si="7"/>
        <v>0</v>
      </c>
      <c r="BL54" s="47">
        <f t="shared" si="7"/>
        <v>0</v>
      </c>
      <c r="BM54" s="47">
        <f t="shared" si="7"/>
        <v>0</v>
      </c>
      <c r="BN54" s="47">
        <f t="shared" si="7"/>
        <v>0</v>
      </c>
      <c r="BO54" s="47">
        <f t="shared" si="7"/>
        <v>0</v>
      </c>
      <c r="BP54" s="47">
        <f t="shared" si="7"/>
        <v>0</v>
      </c>
      <c r="BQ54" s="47">
        <f t="shared" si="7"/>
        <v>0</v>
      </c>
    </row>
    <row r="55" spans="1:69" s="48" customFormat="1" ht="31.5" customHeight="1" thickBot="1" x14ac:dyDescent="0.3">
      <c r="A55" s="508" t="str">
        <f>CONCATENATE(B8," ","Partnervállalkozásának megnevezése")</f>
        <v xml:space="preserve"> Partnervállalkozásának megnevezése</v>
      </c>
      <c r="B55" s="514" t="s">
        <v>138</v>
      </c>
      <c r="C55" s="514" t="s">
        <v>130</v>
      </c>
      <c r="D55" s="514" t="s">
        <v>129</v>
      </c>
      <c r="E55" s="514" t="s">
        <v>115</v>
      </c>
      <c r="F55" s="514" t="s">
        <v>114</v>
      </c>
      <c r="G55" s="514" t="s">
        <v>116</v>
      </c>
      <c r="H55" s="514" t="s">
        <v>128</v>
      </c>
      <c r="I55" s="514" t="s">
        <v>117</v>
      </c>
      <c r="J55" s="514" t="s">
        <v>131</v>
      </c>
      <c r="K55" s="514" t="s">
        <v>132</v>
      </c>
      <c r="L55" s="514" t="s">
        <v>118</v>
      </c>
      <c r="M55" s="514" t="s">
        <v>119</v>
      </c>
      <c r="N55" s="514" t="s">
        <v>120</v>
      </c>
      <c r="O55" s="514" t="s">
        <v>126</v>
      </c>
      <c r="P55" s="514" t="s">
        <v>121</v>
      </c>
      <c r="Q55" s="514" t="s">
        <v>133</v>
      </c>
      <c r="R55" s="514" t="s">
        <v>134</v>
      </c>
      <c r="S55" s="514" t="s">
        <v>122</v>
      </c>
      <c r="T55" s="514" t="s">
        <v>123</v>
      </c>
      <c r="U55" s="514" t="s">
        <v>124</v>
      </c>
      <c r="V55" s="514" t="s">
        <v>125</v>
      </c>
      <c r="W55" s="515" t="s">
        <v>127</v>
      </c>
      <c r="AW55" s="43" t="s">
        <v>43</v>
      </c>
      <c r="AX55" s="43" t="s">
        <v>34</v>
      </c>
      <c r="AY55" s="43" t="s">
        <v>35</v>
      </c>
      <c r="AZ55" s="43" t="s">
        <v>36</v>
      </c>
      <c r="BA55" s="43" t="s">
        <v>44</v>
      </c>
      <c r="BB55" s="43" t="s">
        <v>37</v>
      </c>
      <c r="BC55" s="43" t="s">
        <v>38</v>
      </c>
      <c r="BD55" s="43" t="s">
        <v>39</v>
      </c>
      <c r="BE55" s="43" t="s">
        <v>45</v>
      </c>
      <c r="BF55" s="43" t="s">
        <v>40</v>
      </c>
      <c r="BG55" s="43" t="s">
        <v>41</v>
      </c>
      <c r="BH55" s="43" t="s">
        <v>42</v>
      </c>
      <c r="BI55" s="49" t="s">
        <v>50</v>
      </c>
      <c r="BJ55" s="49" t="s">
        <v>48</v>
      </c>
      <c r="BK55" s="49" t="s">
        <v>49</v>
      </c>
      <c r="BL55" s="49" t="s">
        <v>51</v>
      </c>
      <c r="BM55" s="49" t="s">
        <v>52</v>
      </c>
      <c r="BN55" s="49" t="s">
        <v>53</v>
      </c>
      <c r="BO55" s="49" t="s">
        <v>54</v>
      </c>
      <c r="BP55" s="49" t="s">
        <v>55</v>
      </c>
      <c r="BQ55" s="49" t="s">
        <v>56</v>
      </c>
    </row>
    <row r="56" spans="1:69" x14ac:dyDescent="0.25">
      <c r="A56" s="490"/>
      <c r="B56" s="493"/>
      <c r="C56" s="492"/>
      <c r="D56" s="492"/>
      <c r="E56" s="411"/>
      <c r="F56" s="411"/>
      <c r="G56" s="493"/>
      <c r="H56" s="494"/>
      <c r="I56" s="494"/>
      <c r="J56" s="492"/>
      <c r="K56" s="492"/>
      <c r="L56" s="411"/>
      <c r="M56" s="411"/>
      <c r="N56" s="493"/>
      <c r="O56" s="494"/>
      <c r="P56" s="494"/>
      <c r="Q56" s="492"/>
      <c r="R56" s="492"/>
      <c r="S56" s="411"/>
      <c r="T56" s="411"/>
      <c r="U56" s="493"/>
      <c r="V56" s="494"/>
      <c r="W56" s="495"/>
      <c r="AW56" s="50" t="str">
        <f>IF(OR(C56="",D56=""),"",MAX(C56,D56))</f>
        <v/>
      </c>
      <c r="AX56" s="51" t="str">
        <f>IF(F56="","",VLOOKUP(F56,'MNB árfolyam'!A:B,2,0))</f>
        <v/>
      </c>
      <c r="AY56" s="52" t="str">
        <f>IF(OR(AX56=0,AX56=""),"",ROUND(H56/AX56,0))</f>
        <v/>
      </c>
      <c r="AZ56" s="53" t="str">
        <f>IF(OR(AX56=0,AX56=""),"",ROUND(I56/AX56,0))</f>
        <v/>
      </c>
      <c r="BA56" s="54" t="str">
        <f>IF(OR(J56="",K56=""),"",MAX(J56,K56))</f>
        <v/>
      </c>
      <c r="BB56" s="51" t="str">
        <f>IF(M56="","",VLOOKUP(M56,'MNB árfolyam'!A:B,2,0))</f>
        <v/>
      </c>
      <c r="BC56" s="51" t="str">
        <f>IF(OR(BB56=0,BB56=""),"",ROUND(O56/BB56,0))</f>
        <v/>
      </c>
      <c r="BD56" s="55" t="str">
        <f>IF(OR(BB56=0,BB56=""),"",ROUND(P56/BB56,0))</f>
        <v/>
      </c>
      <c r="BE56" s="54" t="str">
        <f>IF(OR(Q56="",R56=""),"",MAX(Q56,R56))</f>
        <v/>
      </c>
      <c r="BF56" s="55" t="str">
        <f>IF(T56="","",VLOOKUP(T56,'MNB árfolyam'!A:B,2,0))</f>
        <v/>
      </c>
      <c r="BG56" s="55" t="str">
        <f>IF(OR(BF56=0,BF56=""),"",ROUND(V56/BF56,0))</f>
        <v/>
      </c>
      <c r="BH56" s="55" t="str">
        <f>IF(OR(BF56=0,BF56=""),"",ROUND(W56/BF56,0))</f>
        <v/>
      </c>
      <c r="BI56" s="55" t="str">
        <f>IF(OR(AW56="",G56=""),"",AW56*G56)</f>
        <v/>
      </c>
      <c r="BJ56" s="51" t="str">
        <f>IF(OR(AW56="",AY56=""),"",AW56*AY56)</f>
        <v/>
      </c>
      <c r="BK56" s="51" t="str">
        <f>IF(OR(AW56="",AZ56=""),"",AW56*AZ56)</f>
        <v/>
      </c>
      <c r="BL56" s="51" t="str">
        <f>IF(OR(BA56="",N56=""),"",BA56*N56)</f>
        <v/>
      </c>
      <c r="BM56" s="51" t="str">
        <f>IF(OR(BA56="",BC56=""),"",BA56*BC56)</f>
        <v/>
      </c>
      <c r="BN56" s="51" t="str">
        <f>IF(OR(BA56="",BD56=""),"",BA56*BD56)</f>
        <v/>
      </c>
      <c r="BO56" s="51" t="str">
        <f>IF(OR(BE56="",U56=""),"",BE56*U56)</f>
        <v/>
      </c>
      <c r="BP56" s="51" t="str">
        <f>IF(OR(BE56="",BG56=""),"",BE56*BG56)</f>
        <v/>
      </c>
      <c r="BQ56" s="51" t="str">
        <f>IF(OR(BE56="",BH56=""),"",BE56*BH56)</f>
        <v/>
      </c>
    </row>
    <row r="57" spans="1:69" x14ac:dyDescent="0.25">
      <c r="A57" s="446"/>
      <c r="B57" s="447"/>
      <c r="C57" s="448"/>
      <c r="D57" s="448"/>
      <c r="E57" s="1"/>
      <c r="F57" s="1"/>
      <c r="G57" s="447"/>
      <c r="H57" s="449"/>
      <c r="I57" s="449"/>
      <c r="J57" s="448"/>
      <c r="K57" s="448"/>
      <c r="L57" s="1"/>
      <c r="M57" s="1"/>
      <c r="N57" s="447"/>
      <c r="O57" s="449"/>
      <c r="P57" s="449"/>
      <c r="Q57" s="448"/>
      <c r="R57" s="448"/>
      <c r="S57" s="1"/>
      <c r="T57" s="1"/>
      <c r="U57" s="447"/>
      <c r="V57" s="449"/>
      <c r="W57" s="516"/>
      <c r="AW57" s="50" t="str">
        <f t="shared" ref="AW57:AW80" si="8">IF(OR(C57="",D57=""),"",MAX(C57,D57))</f>
        <v/>
      </c>
      <c r="AX57" s="51" t="str">
        <f>IF(F57="","",VLOOKUP(F57,'MNB árfolyam'!A:B,2,0))</f>
        <v/>
      </c>
      <c r="AY57" s="52" t="str">
        <f t="shared" ref="AY57:AY80" si="9">IF(OR(AX57=0,AX57=""),"",ROUND(H57/AX57,0))</f>
        <v/>
      </c>
      <c r="AZ57" s="53" t="str">
        <f t="shared" ref="AZ57:AZ80" si="10">IF(OR(AX57=0,AX57=""),"",ROUND(I57/AX57,0))</f>
        <v/>
      </c>
      <c r="BA57" s="54" t="str">
        <f t="shared" ref="BA57:BA80" si="11">IF(OR(J57="",K57=""),"",MAX(J57,K57))</f>
        <v/>
      </c>
      <c r="BB57" s="51" t="str">
        <f>IF(M57="","",VLOOKUP(M57,'MNB árfolyam'!A:B,2,0))</f>
        <v/>
      </c>
      <c r="BC57" s="51" t="str">
        <f t="shared" ref="BC57:BC80" si="12">IF(OR(BB57=0,BB57=""),"",ROUND(O57/BB57,0))</f>
        <v/>
      </c>
      <c r="BD57" s="55" t="str">
        <f t="shared" ref="BD57:BD80" si="13">IF(OR(BB57=0,BB57=""),"",ROUND(P57/BB57,0))</f>
        <v/>
      </c>
      <c r="BE57" s="54" t="str">
        <f t="shared" ref="BE57:BE80" si="14">IF(OR(Q57="",R57=""),"",MAX(Q57,R57))</f>
        <v/>
      </c>
      <c r="BF57" s="55" t="str">
        <f>IF(T57="","",VLOOKUP(T57,'MNB árfolyam'!A:B,2,0))</f>
        <v/>
      </c>
      <c r="BG57" s="55" t="str">
        <f t="shared" ref="BG57:BG80" si="15">IF(OR(BF57=0,BF57=""),"",ROUND(V57/BF57,0))</f>
        <v/>
      </c>
      <c r="BH57" s="55" t="str">
        <f t="shared" ref="BH57:BH80" si="16">IF(OR(BF57=0,BF57=""),"",ROUND(W57/BF57,0))</f>
        <v/>
      </c>
      <c r="BI57" s="55" t="str">
        <f t="shared" ref="BI57:BI80" si="17">IF(OR(AW57="",G57=""),"",AW57*G57)</f>
        <v/>
      </c>
      <c r="BJ57" s="51" t="str">
        <f t="shared" ref="BJ57:BJ80" si="18">IF(OR(AW57="",AY57=""),"",AW57*AY57)</f>
        <v/>
      </c>
      <c r="BK57" s="51" t="str">
        <f t="shared" ref="BK57:BK80" si="19">IF(OR(AW57="",AZ57=""),"",AW57*AZ57)</f>
        <v/>
      </c>
      <c r="BL57" s="51" t="str">
        <f t="shared" ref="BL57:BL80" si="20">IF(OR(BA57="",N57=""),"",BA57*N57)</f>
        <v/>
      </c>
      <c r="BM57" s="51" t="str">
        <f t="shared" ref="BM57:BM80" si="21">IF(OR(BA57="",BC57=""),"",BA57*BC57)</f>
        <v/>
      </c>
      <c r="BN57" s="51" t="str">
        <f t="shared" ref="BN57:BN80" si="22">IF(OR(BA57="",BD57=""),"",BA57*BD57)</f>
        <v/>
      </c>
      <c r="BO57" s="51" t="str">
        <f t="shared" ref="BO57:BO80" si="23">IF(OR(BE57="",U57=""),"",BE57*U57)</f>
        <v/>
      </c>
      <c r="BP57" s="51" t="str">
        <f t="shared" ref="BP57:BP80" si="24">IF(OR(BE57="",BG57=""),"",BE57*BG57)</f>
        <v/>
      </c>
      <c r="BQ57" s="51" t="str">
        <f t="shared" ref="BQ57:BQ80" si="25">IF(OR(BE57="",BH57=""),"",BE57*BH57)</f>
        <v/>
      </c>
    </row>
    <row r="58" spans="1:69" x14ac:dyDescent="0.25">
      <c r="A58" s="446"/>
      <c r="B58" s="447"/>
      <c r="C58" s="448"/>
      <c r="D58" s="448"/>
      <c r="E58" s="1"/>
      <c r="F58" s="1"/>
      <c r="G58" s="447"/>
      <c r="H58" s="449"/>
      <c r="I58" s="449"/>
      <c r="J58" s="448"/>
      <c r="K58" s="448"/>
      <c r="L58" s="1"/>
      <c r="M58" s="1"/>
      <c r="N58" s="447"/>
      <c r="O58" s="449"/>
      <c r="P58" s="449"/>
      <c r="Q58" s="448"/>
      <c r="R58" s="448"/>
      <c r="S58" s="1"/>
      <c r="T58" s="1"/>
      <c r="U58" s="447"/>
      <c r="V58" s="449"/>
      <c r="W58" s="516"/>
      <c r="AW58" s="50" t="str">
        <f t="shared" si="8"/>
        <v/>
      </c>
      <c r="AX58" s="51" t="str">
        <f>IF(F58="","",VLOOKUP(F58,'MNB árfolyam'!A:B,2,0))</f>
        <v/>
      </c>
      <c r="AY58" s="52" t="str">
        <f t="shared" si="9"/>
        <v/>
      </c>
      <c r="AZ58" s="53" t="str">
        <f t="shared" si="10"/>
        <v/>
      </c>
      <c r="BA58" s="54" t="str">
        <f t="shared" si="11"/>
        <v/>
      </c>
      <c r="BB58" s="51" t="str">
        <f>IF(M58="","",VLOOKUP(M58,'MNB árfolyam'!A:B,2,0))</f>
        <v/>
      </c>
      <c r="BC58" s="51" t="str">
        <f t="shared" si="12"/>
        <v/>
      </c>
      <c r="BD58" s="55" t="str">
        <f t="shared" si="13"/>
        <v/>
      </c>
      <c r="BE58" s="54" t="str">
        <f t="shared" si="14"/>
        <v/>
      </c>
      <c r="BF58" s="55" t="str">
        <f>IF(T58="","",VLOOKUP(T58,'MNB árfolyam'!A:B,2,0))</f>
        <v/>
      </c>
      <c r="BG58" s="55" t="str">
        <f t="shared" si="15"/>
        <v/>
      </c>
      <c r="BH58" s="55" t="str">
        <f t="shared" si="16"/>
        <v/>
      </c>
      <c r="BI58" s="55" t="str">
        <f t="shared" si="17"/>
        <v/>
      </c>
      <c r="BJ58" s="51" t="str">
        <f t="shared" si="18"/>
        <v/>
      </c>
      <c r="BK58" s="51" t="str">
        <f t="shared" si="19"/>
        <v/>
      </c>
      <c r="BL58" s="51" t="str">
        <f t="shared" si="20"/>
        <v/>
      </c>
      <c r="BM58" s="51" t="str">
        <f t="shared" si="21"/>
        <v/>
      </c>
      <c r="BN58" s="51" t="str">
        <f t="shared" si="22"/>
        <v/>
      </c>
      <c r="BO58" s="51" t="str">
        <f t="shared" si="23"/>
        <v/>
      </c>
      <c r="BP58" s="51" t="str">
        <f t="shared" si="24"/>
        <v/>
      </c>
      <c r="BQ58" s="51" t="str">
        <f t="shared" si="25"/>
        <v/>
      </c>
    </row>
    <row r="59" spans="1:69" x14ac:dyDescent="0.25">
      <c r="A59" s="446"/>
      <c r="B59" s="447"/>
      <c r="C59" s="448"/>
      <c r="D59" s="448"/>
      <c r="E59" s="1"/>
      <c r="F59" s="1"/>
      <c r="G59" s="447"/>
      <c r="H59" s="449"/>
      <c r="I59" s="449"/>
      <c r="J59" s="448"/>
      <c r="K59" s="448"/>
      <c r="L59" s="1"/>
      <c r="M59" s="1"/>
      <c r="N59" s="447"/>
      <c r="O59" s="449"/>
      <c r="P59" s="449"/>
      <c r="Q59" s="448"/>
      <c r="R59" s="448"/>
      <c r="S59" s="1"/>
      <c r="T59" s="1"/>
      <c r="U59" s="447"/>
      <c r="V59" s="449"/>
      <c r="W59" s="516"/>
      <c r="AW59" s="50" t="str">
        <f t="shared" si="8"/>
        <v/>
      </c>
      <c r="AX59" s="51" t="str">
        <f>IF(F59="","",VLOOKUP(F59,'MNB árfolyam'!A:B,2,0))</f>
        <v/>
      </c>
      <c r="AY59" s="52" t="str">
        <f t="shared" si="9"/>
        <v/>
      </c>
      <c r="AZ59" s="53" t="str">
        <f t="shared" si="10"/>
        <v/>
      </c>
      <c r="BA59" s="54" t="str">
        <f t="shared" si="11"/>
        <v/>
      </c>
      <c r="BB59" s="51" t="str">
        <f>IF(M59="","",VLOOKUP(M59,'MNB árfolyam'!A:B,2,0))</f>
        <v/>
      </c>
      <c r="BC59" s="51" t="str">
        <f t="shared" si="12"/>
        <v/>
      </c>
      <c r="BD59" s="55" t="str">
        <f t="shared" si="13"/>
        <v/>
      </c>
      <c r="BE59" s="54" t="str">
        <f t="shared" si="14"/>
        <v/>
      </c>
      <c r="BF59" s="55" t="str">
        <f>IF(T59="","",VLOOKUP(T59,'MNB árfolyam'!A:B,2,0))</f>
        <v/>
      </c>
      <c r="BG59" s="55" t="str">
        <f t="shared" si="15"/>
        <v/>
      </c>
      <c r="BH59" s="55" t="str">
        <f t="shared" si="16"/>
        <v/>
      </c>
      <c r="BI59" s="55" t="str">
        <f t="shared" si="17"/>
        <v/>
      </c>
      <c r="BJ59" s="51" t="str">
        <f t="shared" si="18"/>
        <v/>
      </c>
      <c r="BK59" s="51" t="str">
        <f t="shared" si="19"/>
        <v/>
      </c>
      <c r="BL59" s="51" t="str">
        <f t="shared" si="20"/>
        <v/>
      </c>
      <c r="BM59" s="51" t="str">
        <f t="shared" si="21"/>
        <v/>
      </c>
      <c r="BN59" s="51" t="str">
        <f t="shared" si="22"/>
        <v/>
      </c>
      <c r="BO59" s="51" t="str">
        <f t="shared" si="23"/>
        <v/>
      </c>
      <c r="BP59" s="51" t="str">
        <f t="shared" si="24"/>
        <v/>
      </c>
      <c r="BQ59" s="51" t="str">
        <f t="shared" si="25"/>
        <v/>
      </c>
    </row>
    <row r="60" spans="1:69" x14ac:dyDescent="0.25">
      <c r="A60" s="446"/>
      <c r="B60" s="447"/>
      <c r="C60" s="448"/>
      <c r="D60" s="448"/>
      <c r="E60" s="1"/>
      <c r="F60" s="1"/>
      <c r="G60" s="447"/>
      <c r="H60" s="449"/>
      <c r="I60" s="449"/>
      <c r="J60" s="448"/>
      <c r="K60" s="448"/>
      <c r="L60" s="1"/>
      <c r="M60" s="1"/>
      <c r="N60" s="447"/>
      <c r="O60" s="449"/>
      <c r="P60" s="449"/>
      <c r="Q60" s="448"/>
      <c r="R60" s="448"/>
      <c r="S60" s="1"/>
      <c r="T60" s="1"/>
      <c r="U60" s="447"/>
      <c r="V60" s="449"/>
      <c r="W60" s="516"/>
      <c r="AW60" s="50" t="str">
        <f t="shared" si="8"/>
        <v/>
      </c>
      <c r="AX60" s="51" t="str">
        <f>IF(F60="","",VLOOKUP(F60,'MNB árfolyam'!A:B,2,0))</f>
        <v/>
      </c>
      <c r="AY60" s="52" t="str">
        <f t="shared" si="9"/>
        <v/>
      </c>
      <c r="AZ60" s="53" t="str">
        <f t="shared" si="10"/>
        <v/>
      </c>
      <c r="BA60" s="54" t="str">
        <f t="shared" si="11"/>
        <v/>
      </c>
      <c r="BB60" s="51" t="str">
        <f>IF(M60="","",VLOOKUP(M60,'MNB árfolyam'!A:B,2,0))</f>
        <v/>
      </c>
      <c r="BC60" s="51" t="str">
        <f t="shared" si="12"/>
        <v/>
      </c>
      <c r="BD60" s="55" t="str">
        <f t="shared" si="13"/>
        <v/>
      </c>
      <c r="BE60" s="54" t="str">
        <f t="shared" si="14"/>
        <v/>
      </c>
      <c r="BF60" s="55" t="str">
        <f>IF(T60="","",VLOOKUP(T60,'MNB árfolyam'!A:B,2,0))</f>
        <v/>
      </c>
      <c r="BG60" s="55" t="str">
        <f t="shared" si="15"/>
        <v/>
      </c>
      <c r="BH60" s="55" t="str">
        <f t="shared" si="16"/>
        <v/>
      </c>
      <c r="BI60" s="55" t="str">
        <f t="shared" si="17"/>
        <v/>
      </c>
      <c r="BJ60" s="51" t="str">
        <f t="shared" si="18"/>
        <v/>
      </c>
      <c r="BK60" s="51" t="str">
        <f t="shared" si="19"/>
        <v/>
      </c>
      <c r="BL60" s="51" t="str">
        <f t="shared" si="20"/>
        <v/>
      </c>
      <c r="BM60" s="51" t="str">
        <f t="shared" si="21"/>
        <v/>
      </c>
      <c r="BN60" s="51" t="str">
        <f t="shared" si="22"/>
        <v/>
      </c>
      <c r="BO60" s="51" t="str">
        <f t="shared" si="23"/>
        <v/>
      </c>
      <c r="BP60" s="51" t="str">
        <f t="shared" si="24"/>
        <v/>
      </c>
      <c r="BQ60" s="51" t="str">
        <f t="shared" si="25"/>
        <v/>
      </c>
    </row>
    <row r="61" spans="1:69" x14ac:dyDescent="0.25">
      <c r="A61" s="446"/>
      <c r="B61" s="447"/>
      <c r="C61" s="448"/>
      <c r="D61" s="448"/>
      <c r="E61" s="1"/>
      <c r="F61" s="1"/>
      <c r="G61" s="447"/>
      <c r="H61" s="449"/>
      <c r="I61" s="449"/>
      <c r="J61" s="448"/>
      <c r="K61" s="448"/>
      <c r="L61" s="1"/>
      <c r="M61" s="1"/>
      <c r="N61" s="447"/>
      <c r="O61" s="449"/>
      <c r="P61" s="449"/>
      <c r="Q61" s="448"/>
      <c r="R61" s="448"/>
      <c r="S61" s="1"/>
      <c r="T61" s="1"/>
      <c r="U61" s="447"/>
      <c r="V61" s="449"/>
      <c r="W61" s="516"/>
      <c r="AW61" s="50" t="str">
        <f t="shared" si="8"/>
        <v/>
      </c>
      <c r="AX61" s="51" t="str">
        <f>IF(F61="","",VLOOKUP(F61,'MNB árfolyam'!A:B,2,0))</f>
        <v/>
      </c>
      <c r="AY61" s="52" t="str">
        <f t="shared" si="9"/>
        <v/>
      </c>
      <c r="AZ61" s="53" t="str">
        <f t="shared" si="10"/>
        <v/>
      </c>
      <c r="BA61" s="54" t="str">
        <f t="shared" si="11"/>
        <v/>
      </c>
      <c r="BB61" s="51" t="str">
        <f>IF(M61="","",VLOOKUP(M61,'MNB árfolyam'!A:B,2,0))</f>
        <v/>
      </c>
      <c r="BC61" s="51" t="str">
        <f t="shared" si="12"/>
        <v/>
      </c>
      <c r="BD61" s="55" t="str">
        <f t="shared" si="13"/>
        <v/>
      </c>
      <c r="BE61" s="54" t="str">
        <f t="shared" si="14"/>
        <v/>
      </c>
      <c r="BF61" s="55" t="str">
        <f>IF(T61="","",VLOOKUP(T61,'MNB árfolyam'!A:B,2,0))</f>
        <v/>
      </c>
      <c r="BG61" s="55" t="str">
        <f t="shared" si="15"/>
        <v/>
      </c>
      <c r="BH61" s="55" t="str">
        <f t="shared" si="16"/>
        <v/>
      </c>
      <c r="BI61" s="55" t="str">
        <f t="shared" si="17"/>
        <v/>
      </c>
      <c r="BJ61" s="51" t="str">
        <f t="shared" si="18"/>
        <v/>
      </c>
      <c r="BK61" s="51" t="str">
        <f t="shared" si="19"/>
        <v/>
      </c>
      <c r="BL61" s="51" t="str">
        <f t="shared" si="20"/>
        <v/>
      </c>
      <c r="BM61" s="51" t="str">
        <f t="shared" si="21"/>
        <v/>
      </c>
      <c r="BN61" s="51" t="str">
        <f t="shared" si="22"/>
        <v/>
      </c>
      <c r="BO61" s="51" t="str">
        <f t="shared" si="23"/>
        <v/>
      </c>
      <c r="BP61" s="51" t="str">
        <f t="shared" si="24"/>
        <v/>
      </c>
      <c r="BQ61" s="51" t="str">
        <f t="shared" si="25"/>
        <v/>
      </c>
    </row>
    <row r="62" spans="1:69" x14ac:dyDescent="0.25">
      <c r="A62" s="446"/>
      <c r="B62" s="447"/>
      <c r="C62" s="448"/>
      <c r="D62" s="448"/>
      <c r="E62" s="1"/>
      <c r="F62" s="1"/>
      <c r="G62" s="447"/>
      <c r="H62" s="449"/>
      <c r="I62" s="449"/>
      <c r="J62" s="448"/>
      <c r="K62" s="448"/>
      <c r="L62" s="1"/>
      <c r="M62" s="1"/>
      <c r="N62" s="447"/>
      <c r="O62" s="449"/>
      <c r="P62" s="449"/>
      <c r="Q62" s="448"/>
      <c r="R62" s="448"/>
      <c r="S62" s="1"/>
      <c r="T62" s="1"/>
      <c r="U62" s="447"/>
      <c r="V62" s="449"/>
      <c r="W62" s="516"/>
      <c r="AW62" s="50" t="str">
        <f t="shared" si="8"/>
        <v/>
      </c>
      <c r="AX62" s="51" t="str">
        <f>IF(F62="","",VLOOKUP(F62,'MNB árfolyam'!A:B,2,0))</f>
        <v/>
      </c>
      <c r="AY62" s="52" t="str">
        <f t="shared" si="9"/>
        <v/>
      </c>
      <c r="AZ62" s="53" t="str">
        <f t="shared" si="10"/>
        <v/>
      </c>
      <c r="BA62" s="54" t="str">
        <f t="shared" si="11"/>
        <v/>
      </c>
      <c r="BB62" s="51" t="str">
        <f>IF(M62="","",VLOOKUP(M62,'MNB árfolyam'!A:B,2,0))</f>
        <v/>
      </c>
      <c r="BC62" s="51" t="str">
        <f t="shared" si="12"/>
        <v/>
      </c>
      <c r="BD62" s="55" t="str">
        <f t="shared" si="13"/>
        <v/>
      </c>
      <c r="BE62" s="54" t="str">
        <f t="shared" si="14"/>
        <v/>
      </c>
      <c r="BF62" s="55" t="str">
        <f>IF(T62="","",VLOOKUP(T62,'MNB árfolyam'!A:B,2,0))</f>
        <v/>
      </c>
      <c r="BG62" s="55" t="str">
        <f t="shared" si="15"/>
        <v/>
      </c>
      <c r="BH62" s="55" t="str">
        <f t="shared" si="16"/>
        <v/>
      </c>
      <c r="BI62" s="55" t="str">
        <f t="shared" si="17"/>
        <v/>
      </c>
      <c r="BJ62" s="51" t="str">
        <f t="shared" si="18"/>
        <v/>
      </c>
      <c r="BK62" s="51" t="str">
        <f t="shared" si="19"/>
        <v/>
      </c>
      <c r="BL62" s="51" t="str">
        <f t="shared" si="20"/>
        <v/>
      </c>
      <c r="BM62" s="51" t="str">
        <f t="shared" si="21"/>
        <v/>
      </c>
      <c r="BN62" s="51" t="str">
        <f t="shared" si="22"/>
        <v/>
      </c>
      <c r="BO62" s="51" t="str">
        <f t="shared" si="23"/>
        <v/>
      </c>
      <c r="BP62" s="51" t="str">
        <f t="shared" si="24"/>
        <v/>
      </c>
      <c r="BQ62" s="51" t="str">
        <f t="shared" si="25"/>
        <v/>
      </c>
    </row>
    <row r="63" spans="1:69" x14ac:dyDescent="0.25">
      <c r="A63" s="446"/>
      <c r="B63" s="447"/>
      <c r="C63" s="448"/>
      <c r="D63" s="448"/>
      <c r="E63" s="1"/>
      <c r="F63" s="1"/>
      <c r="G63" s="447"/>
      <c r="H63" s="449"/>
      <c r="I63" s="449"/>
      <c r="J63" s="448"/>
      <c r="K63" s="448"/>
      <c r="L63" s="1"/>
      <c r="M63" s="1"/>
      <c r="N63" s="447"/>
      <c r="O63" s="449"/>
      <c r="P63" s="449"/>
      <c r="Q63" s="448"/>
      <c r="R63" s="448"/>
      <c r="S63" s="1"/>
      <c r="T63" s="1"/>
      <c r="U63" s="447"/>
      <c r="V63" s="449"/>
      <c r="W63" s="516"/>
      <c r="AW63" s="50" t="str">
        <f t="shared" si="8"/>
        <v/>
      </c>
      <c r="AX63" s="51" t="str">
        <f>IF(F63="","",VLOOKUP(F63,'MNB árfolyam'!A:B,2,0))</f>
        <v/>
      </c>
      <c r="AY63" s="52" t="str">
        <f t="shared" si="9"/>
        <v/>
      </c>
      <c r="AZ63" s="53" t="str">
        <f t="shared" si="10"/>
        <v/>
      </c>
      <c r="BA63" s="54" t="str">
        <f t="shared" si="11"/>
        <v/>
      </c>
      <c r="BB63" s="51" t="str">
        <f>IF(M63="","",VLOOKUP(M63,'MNB árfolyam'!A:B,2,0))</f>
        <v/>
      </c>
      <c r="BC63" s="51" t="str">
        <f t="shared" si="12"/>
        <v/>
      </c>
      <c r="BD63" s="55" t="str">
        <f t="shared" si="13"/>
        <v/>
      </c>
      <c r="BE63" s="54" t="str">
        <f t="shared" si="14"/>
        <v/>
      </c>
      <c r="BF63" s="55" t="str">
        <f>IF(T63="","",VLOOKUP(T63,'MNB árfolyam'!A:B,2,0))</f>
        <v/>
      </c>
      <c r="BG63" s="55" t="str">
        <f t="shared" si="15"/>
        <v/>
      </c>
      <c r="BH63" s="55" t="str">
        <f t="shared" si="16"/>
        <v/>
      </c>
      <c r="BI63" s="55" t="str">
        <f t="shared" si="17"/>
        <v/>
      </c>
      <c r="BJ63" s="51" t="str">
        <f t="shared" si="18"/>
        <v/>
      </c>
      <c r="BK63" s="51" t="str">
        <f t="shared" si="19"/>
        <v/>
      </c>
      <c r="BL63" s="51" t="str">
        <f t="shared" si="20"/>
        <v/>
      </c>
      <c r="BM63" s="51" t="str">
        <f t="shared" si="21"/>
        <v/>
      </c>
      <c r="BN63" s="51" t="str">
        <f t="shared" si="22"/>
        <v/>
      </c>
      <c r="BO63" s="51" t="str">
        <f t="shared" si="23"/>
        <v/>
      </c>
      <c r="BP63" s="51" t="str">
        <f t="shared" si="24"/>
        <v/>
      </c>
      <c r="BQ63" s="51" t="str">
        <f t="shared" si="25"/>
        <v/>
      </c>
    </row>
    <row r="64" spans="1:69" x14ac:dyDescent="0.25">
      <c r="A64" s="446"/>
      <c r="B64" s="447"/>
      <c r="C64" s="448"/>
      <c r="D64" s="448"/>
      <c r="E64" s="1"/>
      <c r="F64" s="1"/>
      <c r="G64" s="447"/>
      <c r="H64" s="449"/>
      <c r="I64" s="449"/>
      <c r="J64" s="448"/>
      <c r="K64" s="448"/>
      <c r="L64" s="1"/>
      <c r="M64" s="1"/>
      <c r="N64" s="447"/>
      <c r="O64" s="449"/>
      <c r="P64" s="449"/>
      <c r="Q64" s="448"/>
      <c r="R64" s="448"/>
      <c r="S64" s="1"/>
      <c r="T64" s="1"/>
      <c r="U64" s="447"/>
      <c r="V64" s="449"/>
      <c r="W64" s="516"/>
      <c r="AW64" s="50" t="str">
        <f t="shared" si="8"/>
        <v/>
      </c>
      <c r="AX64" s="51" t="str">
        <f>IF(F64="","",VLOOKUP(F64,'MNB árfolyam'!A:B,2,0))</f>
        <v/>
      </c>
      <c r="AY64" s="52" t="str">
        <f t="shared" si="9"/>
        <v/>
      </c>
      <c r="AZ64" s="53" t="str">
        <f t="shared" si="10"/>
        <v/>
      </c>
      <c r="BA64" s="54" t="str">
        <f t="shared" si="11"/>
        <v/>
      </c>
      <c r="BB64" s="51" t="str">
        <f>IF(M64="","",VLOOKUP(M64,'MNB árfolyam'!A:B,2,0))</f>
        <v/>
      </c>
      <c r="BC64" s="51" t="str">
        <f t="shared" si="12"/>
        <v/>
      </c>
      <c r="BD64" s="55" t="str">
        <f t="shared" si="13"/>
        <v/>
      </c>
      <c r="BE64" s="54" t="str">
        <f t="shared" si="14"/>
        <v/>
      </c>
      <c r="BF64" s="55" t="str">
        <f>IF(T64="","",VLOOKUP(T64,'MNB árfolyam'!A:B,2,0))</f>
        <v/>
      </c>
      <c r="BG64" s="55" t="str">
        <f t="shared" si="15"/>
        <v/>
      </c>
      <c r="BH64" s="55" t="str">
        <f t="shared" si="16"/>
        <v/>
      </c>
      <c r="BI64" s="55" t="str">
        <f t="shared" si="17"/>
        <v/>
      </c>
      <c r="BJ64" s="51" t="str">
        <f t="shared" si="18"/>
        <v/>
      </c>
      <c r="BK64" s="51" t="str">
        <f t="shared" si="19"/>
        <v/>
      </c>
      <c r="BL64" s="51" t="str">
        <f t="shared" si="20"/>
        <v/>
      </c>
      <c r="BM64" s="51" t="str">
        <f t="shared" si="21"/>
        <v/>
      </c>
      <c r="BN64" s="51" t="str">
        <f t="shared" si="22"/>
        <v/>
      </c>
      <c r="BO64" s="51" t="str">
        <f t="shared" si="23"/>
        <v/>
      </c>
      <c r="BP64" s="51" t="str">
        <f t="shared" si="24"/>
        <v/>
      </c>
      <c r="BQ64" s="51" t="str">
        <f t="shared" si="25"/>
        <v/>
      </c>
    </row>
    <row r="65" spans="1:69" x14ac:dyDescent="0.25">
      <c r="A65" s="446"/>
      <c r="B65" s="447"/>
      <c r="C65" s="448"/>
      <c r="D65" s="448"/>
      <c r="E65" s="1"/>
      <c r="F65" s="1"/>
      <c r="G65" s="447"/>
      <c r="H65" s="449"/>
      <c r="I65" s="449"/>
      <c r="J65" s="448"/>
      <c r="K65" s="448"/>
      <c r="L65" s="1"/>
      <c r="M65" s="1"/>
      <c r="N65" s="447"/>
      <c r="O65" s="449"/>
      <c r="P65" s="449"/>
      <c r="Q65" s="448"/>
      <c r="R65" s="448"/>
      <c r="S65" s="1"/>
      <c r="T65" s="1"/>
      <c r="U65" s="447"/>
      <c r="V65" s="449"/>
      <c r="W65" s="516"/>
      <c r="AW65" s="50" t="str">
        <f t="shared" si="8"/>
        <v/>
      </c>
      <c r="AX65" s="51" t="str">
        <f>IF(F65="","",VLOOKUP(F65,'MNB árfolyam'!A:B,2,0))</f>
        <v/>
      </c>
      <c r="AY65" s="52" t="str">
        <f t="shared" si="9"/>
        <v/>
      </c>
      <c r="AZ65" s="53" t="str">
        <f t="shared" si="10"/>
        <v/>
      </c>
      <c r="BA65" s="54" t="str">
        <f t="shared" si="11"/>
        <v/>
      </c>
      <c r="BB65" s="51" t="str">
        <f>IF(M65="","",VLOOKUP(M65,'MNB árfolyam'!A:B,2,0))</f>
        <v/>
      </c>
      <c r="BC65" s="51" t="str">
        <f t="shared" si="12"/>
        <v/>
      </c>
      <c r="BD65" s="55" t="str">
        <f t="shared" si="13"/>
        <v/>
      </c>
      <c r="BE65" s="54" t="str">
        <f t="shared" si="14"/>
        <v/>
      </c>
      <c r="BF65" s="55" t="str">
        <f>IF(T65="","",VLOOKUP(T65,'MNB árfolyam'!A:B,2,0))</f>
        <v/>
      </c>
      <c r="BG65" s="55" t="str">
        <f t="shared" si="15"/>
        <v/>
      </c>
      <c r="BH65" s="55" t="str">
        <f t="shared" si="16"/>
        <v/>
      </c>
      <c r="BI65" s="55" t="str">
        <f t="shared" si="17"/>
        <v/>
      </c>
      <c r="BJ65" s="51" t="str">
        <f t="shared" si="18"/>
        <v/>
      </c>
      <c r="BK65" s="51" t="str">
        <f t="shared" si="19"/>
        <v/>
      </c>
      <c r="BL65" s="51" t="str">
        <f t="shared" si="20"/>
        <v/>
      </c>
      <c r="BM65" s="51" t="str">
        <f t="shared" si="21"/>
        <v/>
      </c>
      <c r="BN65" s="51" t="str">
        <f t="shared" si="22"/>
        <v/>
      </c>
      <c r="BO65" s="51" t="str">
        <f t="shared" si="23"/>
        <v/>
      </c>
      <c r="BP65" s="51" t="str">
        <f t="shared" si="24"/>
        <v/>
      </c>
      <c r="BQ65" s="51" t="str">
        <f t="shared" si="25"/>
        <v/>
      </c>
    </row>
    <row r="66" spans="1:69" x14ac:dyDescent="0.25">
      <c r="A66" s="446"/>
      <c r="B66" s="447"/>
      <c r="C66" s="448"/>
      <c r="D66" s="448"/>
      <c r="E66" s="1"/>
      <c r="F66" s="1"/>
      <c r="G66" s="447"/>
      <c r="H66" s="449"/>
      <c r="I66" s="449"/>
      <c r="J66" s="448"/>
      <c r="K66" s="448"/>
      <c r="L66" s="1"/>
      <c r="M66" s="1"/>
      <c r="N66" s="447"/>
      <c r="O66" s="449"/>
      <c r="P66" s="449"/>
      <c r="Q66" s="448"/>
      <c r="R66" s="448"/>
      <c r="S66" s="1"/>
      <c r="T66" s="1"/>
      <c r="U66" s="447"/>
      <c r="V66" s="449"/>
      <c r="W66" s="516"/>
      <c r="AW66" s="50" t="str">
        <f t="shared" si="8"/>
        <v/>
      </c>
      <c r="AX66" s="51" t="str">
        <f>IF(F66="","",VLOOKUP(F66,'MNB árfolyam'!A:B,2,0))</f>
        <v/>
      </c>
      <c r="AY66" s="52" t="str">
        <f t="shared" si="9"/>
        <v/>
      </c>
      <c r="AZ66" s="53" t="str">
        <f t="shared" si="10"/>
        <v/>
      </c>
      <c r="BA66" s="54" t="str">
        <f t="shared" si="11"/>
        <v/>
      </c>
      <c r="BB66" s="51" t="str">
        <f>IF(M66="","",VLOOKUP(M66,'MNB árfolyam'!A:B,2,0))</f>
        <v/>
      </c>
      <c r="BC66" s="51" t="str">
        <f t="shared" si="12"/>
        <v/>
      </c>
      <c r="BD66" s="55" t="str">
        <f t="shared" si="13"/>
        <v/>
      </c>
      <c r="BE66" s="54" t="str">
        <f t="shared" si="14"/>
        <v/>
      </c>
      <c r="BF66" s="55" t="str">
        <f>IF(T66="","",VLOOKUP(T66,'MNB árfolyam'!A:B,2,0))</f>
        <v/>
      </c>
      <c r="BG66" s="55" t="str">
        <f t="shared" si="15"/>
        <v/>
      </c>
      <c r="BH66" s="55" t="str">
        <f t="shared" si="16"/>
        <v/>
      </c>
      <c r="BI66" s="55" t="str">
        <f t="shared" si="17"/>
        <v/>
      </c>
      <c r="BJ66" s="51" t="str">
        <f t="shared" si="18"/>
        <v/>
      </c>
      <c r="BK66" s="51" t="str">
        <f t="shared" si="19"/>
        <v/>
      </c>
      <c r="BL66" s="51" t="str">
        <f t="shared" si="20"/>
        <v/>
      </c>
      <c r="BM66" s="51" t="str">
        <f t="shared" si="21"/>
        <v/>
      </c>
      <c r="BN66" s="51" t="str">
        <f t="shared" si="22"/>
        <v/>
      </c>
      <c r="BO66" s="51" t="str">
        <f t="shared" si="23"/>
        <v/>
      </c>
      <c r="BP66" s="51" t="str">
        <f t="shared" si="24"/>
        <v/>
      </c>
      <c r="BQ66" s="51" t="str">
        <f t="shared" si="25"/>
        <v/>
      </c>
    </row>
    <row r="67" spans="1:69" x14ac:dyDescent="0.25">
      <c r="A67" s="446"/>
      <c r="B67" s="447"/>
      <c r="C67" s="448"/>
      <c r="D67" s="448"/>
      <c r="E67" s="1"/>
      <c r="F67" s="1"/>
      <c r="G67" s="447"/>
      <c r="H67" s="449"/>
      <c r="I67" s="449"/>
      <c r="J67" s="448"/>
      <c r="K67" s="448"/>
      <c r="L67" s="1"/>
      <c r="M67" s="1"/>
      <c r="N67" s="447"/>
      <c r="O67" s="449"/>
      <c r="P67" s="449"/>
      <c r="Q67" s="448"/>
      <c r="R67" s="448"/>
      <c r="S67" s="1"/>
      <c r="T67" s="1"/>
      <c r="U67" s="447"/>
      <c r="V67" s="449"/>
      <c r="W67" s="516"/>
      <c r="AW67" s="50" t="str">
        <f t="shared" si="8"/>
        <v/>
      </c>
      <c r="AX67" s="51" t="str">
        <f>IF(F67="","",VLOOKUP(F67,'MNB árfolyam'!A:B,2,0))</f>
        <v/>
      </c>
      <c r="AY67" s="52" t="str">
        <f t="shared" si="9"/>
        <v/>
      </c>
      <c r="AZ67" s="53" t="str">
        <f t="shared" si="10"/>
        <v/>
      </c>
      <c r="BA67" s="54" t="str">
        <f t="shared" si="11"/>
        <v/>
      </c>
      <c r="BB67" s="51" t="str">
        <f>IF(M67="","",VLOOKUP(M67,'MNB árfolyam'!A:B,2,0))</f>
        <v/>
      </c>
      <c r="BC67" s="51" t="str">
        <f t="shared" si="12"/>
        <v/>
      </c>
      <c r="BD67" s="55" t="str">
        <f t="shared" si="13"/>
        <v/>
      </c>
      <c r="BE67" s="54" t="str">
        <f t="shared" si="14"/>
        <v/>
      </c>
      <c r="BF67" s="55" t="str">
        <f>IF(T67="","",VLOOKUP(T67,'MNB árfolyam'!A:B,2,0))</f>
        <v/>
      </c>
      <c r="BG67" s="55" t="str">
        <f t="shared" si="15"/>
        <v/>
      </c>
      <c r="BH67" s="55" t="str">
        <f t="shared" si="16"/>
        <v/>
      </c>
      <c r="BI67" s="55" t="str">
        <f t="shared" si="17"/>
        <v/>
      </c>
      <c r="BJ67" s="51" t="str">
        <f t="shared" si="18"/>
        <v/>
      </c>
      <c r="BK67" s="51" t="str">
        <f t="shared" si="19"/>
        <v/>
      </c>
      <c r="BL67" s="51" t="str">
        <f t="shared" si="20"/>
        <v/>
      </c>
      <c r="BM67" s="51" t="str">
        <f t="shared" si="21"/>
        <v/>
      </c>
      <c r="BN67" s="51" t="str">
        <f t="shared" si="22"/>
        <v/>
      </c>
      <c r="BO67" s="51" t="str">
        <f t="shared" si="23"/>
        <v/>
      </c>
      <c r="BP67" s="51" t="str">
        <f t="shared" si="24"/>
        <v/>
      </c>
      <c r="BQ67" s="51" t="str">
        <f t="shared" si="25"/>
        <v/>
      </c>
    </row>
    <row r="68" spans="1:69" x14ac:dyDescent="0.25">
      <c r="A68" s="446"/>
      <c r="B68" s="447"/>
      <c r="C68" s="448"/>
      <c r="D68" s="448"/>
      <c r="E68" s="1"/>
      <c r="F68" s="1"/>
      <c r="G68" s="447"/>
      <c r="H68" s="449"/>
      <c r="I68" s="449"/>
      <c r="J68" s="448"/>
      <c r="K68" s="448"/>
      <c r="L68" s="1"/>
      <c r="M68" s="1"/>
      <c r="N68" s="447"/>
      <c r="O68" s="449"/>
      <c r="P68" s="449"/>
      <c r="Q68" s="448"/>
      <c r="R68" s="448"/>
      <c r="S68" s="1"/>
      <c r="T68" s="1"/>
      <c r="U68" s="447"/>
      <c r="V68" s="449"/>
      <c r="W68" s="516"/>
      <c r="AW68" s="50" t="str">
        <f t="shared" si="8"/>
        <v/>
      </c>
      <c r="AX68" s="51" t="str">
        <f>IF(F68="","",VLOOKUP(F68,'MNB árfolyam'!A:B,2,0))</f>
        <v/>
      </c>
      <c r="AY68" s="52" t="str">
        <f t="shared" si="9"/>
        <v/>
      </c>
      <c r="AZ68" s="53" t="str">
        <f t="shared" si="10"/>
        <v/>
      </c>
      <c r="BA68" s="54" t="str">
        <f t="shared" si="11"/>
        <v/>
      </c>
      <c r="BB68" s="51" t="str">
        <f>IF(M68="","",VLOOKUP(M68,'MNB árfolyam'!A:B,2,0))</f>
        <v/>
      </c>
      <c r="BC68" s="51" t="str">
        <f t="shared" si="12"/>
        <v/>
      </c>
      <c r="BD68" s="55" t="str">
        <f t="shared" si="13"/>
        <v/>
      </c>
      <c r="BE68" s="54" t="str">
        <f t="shared" si="14"/>
        <v/>
      </c>
      <c r="BF68" s="55" t="str">
        <f>IF(T68="","",VLOOKUP(T68,'MNB árfolyam'!A:B,2,0))</f>
        <v/>
      </c>
      <c r="BG68" s="55" t="str">
        <f t="shared" si="15"/>
        <v/>
      </c>
      <c r="BH68" s="55" t="str">
        <f t="shared" si="16"/>
        <v/>
      </c>
      <c r="BI68" s="55" t="str">
        <f t="shared" si="17"/>
        <v/>
      </c>
      <c r="BJ68" s="51" t="str">
        <f t="shared" si="18"/>
        <v/>
      </c>
      <c r="BK68" s="51" t="str">
        <f t="shared" si="19"/>
        <v/>
      </c>
      <c r="BL68" s="51" t="str">
        <f t="shared" si="20"/>
        <v/>
      </c>
      <c r="BM68" s="51" t="str">
        <f t="shared" si="21"/>
        <v/>
      </c>
      <c r="BN68" s="51" t="str">
        <f t="shared" si="22"/>
        <v/>
      </c>
      <c r="BO68" s="51" t="str">
        <f t="shared" si="23"/>
        <v/>
      </c>
      <c r="BP68" s="51" t="str">
        <f t="shared" si="24"/>
        <v/>
      </c>
      <c r="BQ68" s="51" t="str">
        <f t="shared" si="25"/>
        <v/>
      </c>
    </row>
    <row r="69" spans="1:69" x14ac:dyDescent="0.25">
      <c r="A69" s="446"/>
      <c r="B69" s="447"/>
      <c r="C69" s="448"/>
      <c r="D69" s="448"/>
      <c r="E69" s="1"/>
      <c r="F69" s="1"/>
      <c r="G69" s="447"/>
      <c r="H69" s="449"/>
      <c r="I69" s="449"/>
      <c r="J69" s="448"/>
      <c r="K69" s="448"/>
      <c r="L69" s="1"/>
      <c r="M69" s="1"/>
      <c r="N69" s="447"/>
      <c r="O69" s="449"/>
      <c r="P69" s="449"/>
      <c r="Q69" s="448"/>
      <c r="R69" s="448"/>
      <c r="S69" s="1"/>
      <c r="T69" s="1"/>
      <c r="U69" s="447"/>
      <c r="V69" s="449"/>
      <c r="W69" s="516"/>
      <c r="AW69" s="50" t="str">
        <f t="shared" si="8"/>
        <v/>
      </c>
      <c r="AX69" s="51" t="str">
        <f>IF(F69="","",VLOOKUP(F69,'MNB árfolyam'!A:B,2,0))</f>
        <v/>
      </c>
      <c r="AY69" s="52" t="str">
        <f t="shared" si="9"/>
        <v/>
      </c>
      <c r="AZ69" s="53" t="str">
        <f t="shared" si="10"/>
        <v/>
      </c>
      <c r="BA69" s="54" t="str">
        <f t="shared" si="11"/>
        <v/>
      </c>
      <c r="BB69" s="51" t="str">
        <f>IF(M69="","",VLOOKUP(M69,'MNB árfolyam'!A:B,2,0))</f>
        <v/>
      </c>
      <c r="BC69" s="51" t="str">
        <f t="shared" si="12"/>
        <v/>
      </c>
      <c r="BD69" s="55" t="str">
        <f t="shared" si="13"/>
        <v/>
      </c>
      <c r="BE69" s="54" t="str">
        <f t="shared" si="14"/>
        <v/>
      </c>
      <c r="BF69" s="55" t="str">
        <f>IF(T69="","",VLOOKUP(T69,'MNB árfolyam'!A:B,2,0))</f>
        <v/>
      </c>
      <c r="BG69" s="55" t="str">
        <f t="shared" si="15"/>
        <v/>
      </c>
      <c r="BH69" s="55" t="str">
        <f t="shared" si="16"/>
        <v/>
      </c>
      <c r="BI69" s="55" t="str">
        <f t="shared" si="17"/>
        <v/>
      </c>
      <c r="BJ69" s="51" t="str">
        <f t="shared" si="18"/>
        <v/>
      </c>
      <c r="BK69" s="51" t="str">
        <f t="shared" si="19"/>
        <v/>
      </c>
      <c r="BL69" s="51" t="str">
        <f t="shared" si="20"/>
        <v/>
      </c>
      <c r="BM69" s="51" t="str">
        <f t="shared" si="21"/>
        <v/>
      </c>
      <c r="BN69" s="51" t="str">
        <f t="shared" si="22"/>
        <v/>
      </c>
      <c r="BO69" s="51" t="str">
        <f t="shared" si="23"/>
        <v/>
      </c>
      <c r="BP69" s="51" t="str">
        <f t="shared" si="24"/>
        <v/>
      </c>
      <c r="BQ69" s="51" t="str">
        <f t="shared" si="25"/>
        <v/>
      </c>
    </row>
    <row r="70" spans="1:69" x14ac:dyDescent="0.25">
      <c r="A70" s="446"/>
      <c r="B70" s="447"/>
      <c r="C70" s="448"/>
      <c r="D70" s="448"/>
      <c r="E70" s="1"/>
      <c r="F70" s="1"/>
      <c r="G70" s="447"/>
      <c r="H70" s="449"/>
      <c r="I70" s="449"/>
      <c r="J70" s="448"/>
      <c r="K70" s="448"/>
      <c r="L70" s="1"/>
      <c r="M70" s="1"/>
      <c r="N70" s="447"/>
      <c r="O70" s="449"/>
      <c r="P70" s="449"/>
      <c r="Q70" s="448"/>
      <c r="R70" s="448"/>
      <c r="S70" s="1"/>
      <c r="T70" s="1"/>
      <c r="U70" s="447"/>
      <c r="V70" s="449"/>
      <c r="W70" s="516"/>
      <c r="AW70" s="50" t="str">
        <f t="shared" si="8"/>
        <v/>
      </c>
      <c r="AX70" s="51" t="str">
        <f>IF(F70="","",VLOOKUP(F70,'MNB árfolyam'!A:B,2,0))</f>
        <v/>
      </c>
      <c r="AY70" s="52" t="str">
        <f t="shared" si="9"/>
        <v/>
      </c>
      <c r="AZ70" s="53" t="str">
        <f t="shared" si="10"/>
        <v/>
      </c>
      <c r="BA70" s="54" t="str">
        <f t="shared" si="11"/>
        <v/>
      </c>
      <c r="BB70" s="51" t="str">
        <f>IF(M70="","",VLOOKUP(M70,'MNB árfolyam'!A:B,2,0))</f>
        <v/>
      </c>
      <c r="BC70" s="51" t="str">
        <f t="shared" si="12"/>
        <v/>
      </c>
      <c r="BD70" s="55" t="str">
        <f t="shared" si="13"/>
        <v/>
      </c>
      <c r="BE70" s="54" t="str">
        <f t="shared" si="14"/>
        <v/>
      </c>
      <c r="BF70" s="55" t="str">
        <f>IF(T70="","",VLOOKUP(T70,'MNB árfolyam'!A:B,2,0))</f>
        <v/>
      </c>
      <c r="BG70" s="55" t="str">
        <f t="shared" si="15"/>
        <v/>
      </c>
      <c r="BH70" s="55" t="str">
        <f t="shared" si="16"/>
        <v/>
      </c>
      <c r="BI70" s="55" t="str">
        <f t="shared" si="17"/>
        <v/>
      </c>
      <c r="BJ70" s="51" t="str">
        <f t="shared" si="18"/>
        <v/>
      </c>
      <c r="BK70" s="51" t="str">
        <f t="shared" si="19"/>
        <v/>
      </c>
      <c r="BL70" s="51" t="str">
        <f t="shared" si="20"/>
        <v/>
      </c>
      <c r="BM70" s="51" t="str">
        <f t="shared" si="21"/>
        <v/>
      </c>
      <c r="BN70" s="51" t="str">
        <f t="shared" si="22"/>
        <v/>
      </c>
      <c r="BO70" s="51" t="str">
        <f t="shared" si="23"/>
        <v/>
      </c>
      <c r="BP70" s="51" t="str">
        <f t="shared" si="24"/>
        <v/>
      </c>
      <c r="BQ70" s="51" t="str">
        <f t="shared" si="25"/>
        <v/>
      </c>
    </row>
    <row r="71" spans="1:69" x14ac:dyDescent="0.25">
      <c r="A71" s="446"/>
      <c r="B71" s="447"/>
      <c r="C71" s="448"/>
      <c r="D71" s="448"/>
      <c r="E71" s="1"/>
      <c r="F71" s="1"/>
      <c r="G71" s="447"/>
      <c r="H71" s="449"/>
      <c r="I71" s="449"/>
      <c r="J71" s="448"/>
      <c r="K71" s="448"/>
      <c r="L71" s="1"/>
      <c r="M71" s="1"/>
      <c r="N71" s="447"/>
      <c r="O71" s="449"/>
      <c r="P71" s="449"/>
      <c r="Q71" s="448"/>
      <c r="R71" s="448"/>
      <c r="S71" s="1"/>
      <c r="T71" s="1"/>
      <c r="U71" s="447"/>
      <c r="V71" s="449"/>
      <c r="W71" s="516"/>
      <c r="AW71" s="50" t="str">
        <f t="shared" si="8"/>
        <v/>
      </c>
      <c r="AX71" s="51" t="str">
        <f>IF(F71="","",VLOOKUP(F71,'MNB árfolyam'!A:B,2,0))</f>
        <v/>
      </c>
      <c r="AY71" s="52" t="str">
        <f t="shared" si="9"/>
        <v/>
      </c>
      <c r="AZ71" s="53" t="str">
        <f t="shared" si="10"/>
        <v/>
      </c>
      <c r="BA71" s="54" t="str">
        <f t="shared" si="11"/>
        <v/>
      </c>
      <c r="BB71" s="51" t="str">
        <f>IF(M71="","",VLOOKUP(M71,'MNB árfolyam'!A:B,2,0))</f>
        <v/>
      </c>
      <c r="BC71" s="51" t="str">
        <f t="shared" si="12"/>
        <v/>
      </c>
      <c r="BD71" s="55" t="str">
        <f t="shared" si="13"/>
        <v/>
      </c>
      <c r="BE71" s="54" t="str">
        <f t="shared" si="14"/>
        <v/>
      </c>
      <c r="BF71" s="55" t="str">
        <f>IF(T71="","",VLOOKUP(T71,'MNB árfolyam'!A:B,2,0))</f>
        <v/>
      </c>
      <c r="BG71" s="55" t="str">
        <f t="shared" si="15"/>
        <v/>
      </c>
      <c r="BH71" s="55" t="str">
        <f t="shared" si="16"/>
        <v/>
      </c>
      <c r="BI71" s="55" t="str">
        <f t="shared" si="17"/>
        <v/>
      </c>
      <c r="BJ71" s="51" t="str">
        <f t="shared" si="18"/>
        <v/>
      </c>
      <c r="BK71" s="51" t="str">
        <f t="shared" si="19"/>
        <v/>
      </c>
      <c r="BL71" s="51" t="str">
        <f t="shared" si="20"/>
        <v/>
      </c>
      <c r="BM71" s="51" t="str">
        <f t="shared" si="21"/>
        <v/>
      </c>
      <c r="BN71" s="51" t="str">
        <f t="shared" si="22"/>
        <v/>
      </c>
      <c r="BO71" s="51" t="str">
        <f t="shared" si="23"/>
        <v/>
      </c>
      <c r="BP71" s="51" t="str">
        <f t="shared" si="24"/>
        <v/>
      </c>
      <c r="BQ71" s="51" t="str">
        <f t="shared" si="25"/>
        <v/>
      </c>
    </row>
    <row r="72" spans="1:69" x14ac:dyDescent="0.25">
      <c r="A72" s="446"/>
      <c r="B72" s="447"/>
      <c r="C72" s="448"/>
      <c r="D72" s="448"/>
      <c r="E72" s="1"/>
      <c r="F72" s="1"/>
      <c r="G72" s="447"/>
      <c r="H72" s="449"/>
      <c r="I72" s="449"/>
      <c r="J72" s="448"/>
      <c r="K72" s="448"/>
      <c r="L72" s="1"/>
      <c r="M72" s="1"/>
      <c r="N72" s="447"/>
      <c r="O72" s="449"/>
      <c r="P72" s="449"/>
      <c r="Q72" s="448"/>
      <c r="R72" s="448"/>
      <c r="S72" s="1"/>
      <c r="T72" s="1"/>
      <c r="U72" s="447"/>
      <c r="V72" s="449"/>
      <c r="W72" s="516"/>
      <c r="AW72" s="50" t="str">
        <f t="shared" si="8"/>
        <v/>
      </c>
      <c r="AX72" s="51" t="str">
        <f>IF(F72="","",VLOOKUP(F72,'MNB árfolyam'!A:B,2,0))</f>
        <v/>
      </c>
      <c r="AY72" s="52" t="str">
        <f t="shared" si="9"/>
        <v/>
      </c>
      <c r="AZ72" s="53" t="str">
        <f t="shared" si="10"/>
        <v/>
      </c>
      <c r="BA72" s="54" t="str">
        <f t="shared" si="11"/>
        <v/>
      </c>
      <c r="BB72" s="51" t="str">
        <f>IF(M72="","",VLOOKUP(M72,'MNB árfolyam'!A:B,2,0))</f>
        <v/>
      </c>
      <c r="BC72" s="51" t="str">
        <f t="shared" si="12"/>
        <v/>
      </c>
      <c r="BD72" s="55" t="str">
        <f t="shared" si="13"/>
        <v/>
      </c>
      <c r="BE72" s="54" t="str">
        <f t="shared" si="14"/>
        <v/>
      </c>
      <c r="BF72" s="55" t="str">
        <f>IF(T72="","",VLOOKUP(T72,'MNB árfolyam'!A:B,2,0))</f>
        <v/>
      </c>
      <c r="BG72" s="55" t="str">
        <f t="shared" si="15"/>
        <v/>
      </c>
      <c r="BH72" s="55" t="str">
        <f t="shared" si="16"/>
        <v/>
      </c>
      <c r="BI72" s="55" t="str">
        <f t="shared" si="17"/>
        <v/>
      </c>
      <c r="BJ72" s="51" t="str">
        <f t="shared" si="18"/>
        <v/>
      </c>
      <c r="BK72" s="51" t="str">
        <f t="shared" si="19"/>
        <v/>
      </c>
      <c r="BL72" s="51" t="str">
        <f t="shared" si="20"/>
        <v/>
      </c>
      <c r="BM72" s="51" t="str">
        <f t="shared" si="21"/>
        <v/>
      </c>
      <c r="BN72" s="51" t="str">
        <f t="shared" si="22"/>
        <v/>
      </c>
      <c r="BO72" s="51" t="str">
        <f t="shared" si="23"/>
        <v/>
      </c>
      <c r="BP72" s="51" t="str">
        <f t="shared" si="24"/>
        <v/>
      </c>
      <c r="BQ72" s="51" t="str">
        <f t="shared" si="25"/>
        <v/>
      </c>
    </row>
    <row r="73" spans="1:69" x14ac:dyDescent="0.25">
      <c r="A73" s="446"/>
      <c r="B73" s="447"/>
      <c r="C73" s="448"/>
      <c r="D73" s="448"/>
      <c r="E73" s="1"/>
      <c r="F73" s="1"/>
      <c r="G73" s="447"/>
      <c r="H73" s="449"/>
      <c r="I73" s="449"/>
      <c r="J73" s="448"/>
      <c r="K73" s="448"/>
      <c r="L73" s="1"/>
      <c r="M73" s="1"/>
      <c r="N73" s="447"/>
      <c r="O73" s="449"/>
      <c r="P73" s="449"/>
      <c r="Q73" s="448"/>
      <c r="R73" s="448"/>
      <c r="S73" s="1"/>
      <c r="T73" s="1"/>
      <c r="U73" s="447"/>
      <c r="V73" s="449"/>
      <c r="W73" s="516"/>
      <c r="AW73" s="50" t="str">
        <f t="shared" si="8"/>
        <v/>
      </c>
      <c r="AX73" s="51" t="str">
        <f>IF(F73="","",VLOOKUP(F73,'MNB árfolyam'!A:B,2,0))</f>
        <v/>
      </c>
      <c r="AY73" s="52" t="str">
        <f t="shared" si="9"/>
        <v/>
      </c>
      <c r="AZ73" s="53" t="str">
        <f t="shared" si="10"/>
        <v/>
      </c>
      <c r="BA73" s="54" t="str">
        <f t="shared" si="11"/>
        <v/>
      </c>
      <c r="BB73" s="51" t="str">
        <f>IF(M73="","",VLOOKUP(M73,'MNB árfolyam'!A:B,2,0))</f>
        <v/>
      </c>
      <c r="BC73" s="51" t="str">
        <f t="shared" si="12"/>
        <v/>
      </c>
      <c r="BD73" s="55" t="str">
        <f t="shared" si="13"/>
        <v/>
      </c>
      <c r="BE73" s="54" t="str">
        <f t="shared" si="14"/>
        <v/>
      </c>
      <c r="BF73" s="55" t="str">
        <f>IF(T73="","",VLOOKUP(T73,'MNB árfolyam'!A:B,2,0))</f>
        <v/>
      </c>
      <c r="BG73" s="55" t="str">
        <f t="shared" si="15"/>
        <v/>
      </c>
      <c r="BH73" s="55" t="str">
        <f t="shared" si="16"/>
        <v/>
      </c>
      <c r="BI73" s="55" t="str">
        <f t="shared" si="17"/>
        <v/>
      </c>
      <c r="BJ73" s="51" t="str">
        <f t="shared" si="18"/>
        <v/>
      </c>
      <c r="BK73" s="51" t="str">
        <f t="shared" si="19"/>
        <v/>
      </c>
      <c r="BL73" s="51" t="str">
        <f t="shared" si="20"/>
        <v/>
      </c>
      <c r="BM73" s="51" t="str">
        <f t="shared" si="21"/>
        <v/>
      </c>
      <c r="BN73" s="51" t="str">
        <f t="shared" si="22"/>
        <v/>
      </c>
      <c r="BO73" s="51" t="str">
        <f t="shared" si="23"/>
        <v/>
      </c>
      <c r="BP73" s="51" t="str">
        <f t="shared" si="24"/>
        <v/>
      </c>
      <c r="BQ73" s="51" t="str">
        <f t="shared" si="25"/>
        <v/>
      </c>
    </row>
    <row r="74" spans="1:69" x14ac:dyDescent="0.25">
      <c r="A74" s="446"/>
      <c r="B74" s="447"/>
      <c r="C74" s="448"/>
      <c r="D74" s="448"/>
      <c r="E74" s="1"/>
      <c r="F74" s="1"/>
      <c r="G74" s="447"/>
      <c r="H74" s="449"/>
      <c r="I74" s="449"/>
      <c r="J74" s="448"/>
      <c r="K74" s="448"/>
      <c r="L74" s="1"/>
      <c r="M74" s="1"/>
      <c r="N74" s="447"/>
      <c r="O74" s="449"/>
      <c r="P74" s="449"/>
      <c r="Q74" s="448"/>
      <c r="R74" s="448"/>
      <c r="S74" s="1"/>
      <c r="T74" s="1"/>
      <c r="U74" s="447"/>
      <c r="V74" s="449"/>
      <c r="W74" s="516"/>
      <c r="AW74" s="50" t="str">
        <f t="shared" si="8"/>
        <v/>
      </c>
      <c r="AX74" s="51" t="str">
        <f>IF(F74="","",VLOOKUP(F74,'MNB árfolyam'!A:B,2,0))</f>
        <v/>
      </c>
      <c r="AY74" s="52" t="str">
        <f t="shared" si="9"/>
        <v/>
      </c>
      <c r="AZ74" s="53" t="str">
        <f t="shared" si="10"/>
        <v/>
      </c>
      <c r="BA74" s="54" t="str">
        <f t="shared" si="11"/>
        <v/>
      </c>
      <c r="BB74" s="51" t="str">
        <f>IF(M74="","",VLOOKUP(M74,'MNB árfolyam'!A:B,2,0))</f>
        <v/>
      </c>
      <c r="BC74" s="51" t="str">
        <f t="shared" si="12"/>
        <v/>
      </c>
      <c r="BD74" s="55" t="str">
        <f t="shared" si="13"/>
        <v/>
      </c>
      <c r="BE74" s="54" t="str">
        <f t="shared" si="14"/>
        <v/>
      </c>
      <c r="BF74" s="55" t="str">
        <f>IF(T74="","",VLOOKUP(T74,'MNB árfolyam'!A:B,2,0))</f>
        <v/>
      </c>
      <c r="BG74" s="55" t="str">
        <f t="shared" si="15"/>
        <v/>
      </c>
      <c r="BH74" s="55" t="str">
        <f t="shared" si="16"/>
        <v/>
      </c>
      <c r="BI74" s="55" t="str">
        <f t="shared" si="17"/>
        <v/>
      </c>
      <c r="BJ74" s="51" t="str">
        <f t="shared" si="18"/>
        <v/>
      </c>
      <c r="BK74" s="51" t="str">
        <f t="shared" si="19"/>
        <v/>
      </c>
      <c r="BL74" s="51" t="str">
        <f t="shared" si="20"/>
        <v/>
      </c>
      <c r="BM74" s="51" t="str">
        <f t="shared" si="21"/>
        <v/>
      </c>
      <c r="BN74" s="51" t="str">
        <f t="shared" si="22"/>
        <v/>
      </c>
      <c r="BO74" s="51" t="str">
        <f t="shared" si="23"/>
        <v/>
      </c>
      <c r="BP74" s="51" t="str">
        <f t="shared" si="24"/>
        <v/>
      </c>
      <c r="BQ74" s="51" t="str">
        <f t="shared" si="25"/>
        <v/>
      </c>
    </row>
    <row r="75" spans="1:69" x14ac:dyDescent="0.25">
      <c r="A75" s="446"/>
      <c r="B75" s="447"/>
      <c r="C75" s="448"/>
      <c r="D75" s="448"/>
      <c r="E75" s="1"/>
      <c r="F75" s="1"/>
      <c r="G75" s="447"/>
      <c r="H75" s="449"/>
      <c r="I75" s="449"/>
      <c r="J75" s="448"/>
      <c r="K75" s="448"/>
      <c r="L75" s="1"/>
      <c r="M75" s="1"/>
      <c r="N75" s="447"/>
      <c r="O75" s="449"/>
      <c r="P75" s="449"/>
      <c r="Q75" s="448"/>
      <c r="R75" s="448"/>
      <c r="S75" s="1"/>
      <c r="T75" s="1"/>
      <c r="U75" s="447"/>
      <c r="V75" s="449"/>
      <c r="W75" s="516"/>
      <c r="AW75" s="50" t="str">
        <f t="shared" si="8"/>
        <v/>
      </c>
      <c r="AX75" s="51" t="str">
        <f>IF(F75="","",VLOOKUP(F75,'MNB árfolyam'!A:B,2,0))</f>
        <v/>
      </c>
      <c r="AY75" s="52" t="str">
        <f t="shared" si="9"/>
        <v/>
      </c>
      <c r="AZ75" s="53" t="str">
        <f t="shared" si="10"/>
        <v/>
      </c>
      <c r="BA75" s="54" t="str">
        <f t="shared" si="11"/>
        <v/>
      </c>
      <c r="BB75" s="51" t="str">
        <f>IF(M75="","",VLOOKUP(M75,'MNB árfolyam'!A:B,2,0))</f>
        <v/>
      </c>
      <c r="BC75" s="51" t="str">
        <f t="shared" si="12"/>
        <v/>
      </c>
      <c r="BD75" s="55" t="str">
        <f t="shared" si="13"/>
        <v/>
      </c>
      <c r="BE75" s="54" t="str">
        <f t="shared" si="14"/>
        <v/>
      </c>
      <c r="BF75" s="55" t="str">
        <f>IF(T75="","",VLOOKUP(T75,'MNB árfolyam'!A:B,2,0))</f>
        <v/>
      </c>
      <c r="BG75" s="55" t="str">
        <f t="shared" si="15"/>
        <v/>
      </c>
      <c r="BH75" s="55" t="str">
        <f t="shared" si="16"/>
        <v/>
      </c>
      <c r="BI75" s="55" t="str">
        <f t="shared" si="17"/>
        <v/>
      </c>
      <c r="BJ75" s="51" t="str">
        <f t="shared" si="18"/>
        <v/>
      </c>
      <c r="BK75" s="51" t="str">
        <f t="shared" si="19"/>
        <v/>
      </c>
      <c r="BL75" s="51" t="str">
        <f t="shared" si="20"/>
        <v/>
      </c>
      <c r="BM75" s="51" t="str">
        <f t="shared" si="21"/>
        <v/>
      </c>
      <c r="BN75" s="51" t="str">
        <f t="shared" si="22"/>
        <v/>
      </c>
      <c r="BO75" s="51" t="str">
        <f t="shared" si="23"/>
        <v/>
      </c>
      <c r="BP75" s="51" t="str">
        <f t="shared" si="24"/>
        <v/>
      </c>
      <c r="BQ75" s="51" t="str">
        <f t="shared" si="25"/>
        <v/>
      </c>
    </row>
    <row r="76" spans="1:69" x14ac:dyDescent="0.25">
      <c r="A76" s="446"/>
      <c r="B76" s="447"/>
      <c r="C76" s="448"/>
      <c r="D76" s="448"/>
      <c r="E76" s="1"/>
      <c r="F76" s="1"/>
      <c r="G76" s="447"/>
      <c r="H76" s="449"/>
      <c r="I76" s="449"/>
      <c r="J76" s="448"/>
      <c r="K76" s="448"/>
      <c r="L76" s="1"/>
      <c r="M76" s="1"/>
      <c r="N76" s="447"/>
      <c r="O76" s="449"/>
      <c r="P76" s="449"/>
      <c r="Q76" s="448"/>
      <c r="R76" s="448"/>
      <c r="S76" s="1"/>
      <c r="T76" s="1"/>
      <c r="U76" s="447"/>
      <c r="V76" s="449"/>
      <c r="W76" s="516"/>
      <c r="AW76" s="50" t="str">
        <f t="shared" si="8"/>
        <v/>
      </c>
      <c r="AX76" s="51" t="str">
        <f>IF(F76="","",VLOOKUP(F76,'MNB árfolyam'!A:B,2,0))</f>
        <v/>
      </c>
      <c r="AY76" s="52" t="str">
        <f t="shared" si="9"/>
        <v/>
      </c>
      <c r="AZ76" s="53" t="str">
        <f t="shared" si="10"/>
        <v/>
      </c>
      <c r="BA76" s="54" t="str">
        <f t="shared" si="11"/>
        <v/>
      </c>
      <c r="BB76" s="51" t="str">
        <f>IF(M76="","",VLOOKUP(M76,'MNB árfolyam'!A:B,2,0))</f>
        <v/>
      </c>
      <c r="BC76" s="51" t="str">
        <f t="shared" si="12"/>
        <v/>
      </c>
      <c r="BD76" s="55" t="str">
        <f t="shared" si="13"/>
        <v/>
      </c>
      <c r="BE76" s="54" t="str">
        <f t="shared" si="14"/>
        <v/>
      </c>
      <c r="BF76" s="55" t="str">
        <f>IF(T76="","",VLOOKUP(T76,'MNB árfolyam'!A:B,2,0))</f>
        <v/>
      </c>
      <c r="BG76" s="55" t="str">
        <f t="shared" si="15"/>
        <v/>
      </c>
      <c r="BH76" s="55" t="str">
        <f t="shared" si="16"/>
        <v/>
      </c>
      <c r="BI76" s="55" t="str">
        <f t="shared" si="17"/>
        <v/>
      </c>
      <c r="BJ76" s="51" t="str">
        <f t="shared" si="18"/>
        <v/>
      </c>
      <c r="BK76" s="51" t="str">
        <f t="shared" si="19"/>
        <v/>
      </c>
      <c r="BL76" s="51" t="str">
        <f t="shared" si="20"/>
        <v/>
      </c>
      <c r="BM76" s="51" t="str">
        <f t="shared" si="21"/>
        <v/>
      </c>
      <c r="BN76" s="51" t="str">
        <f t="shared" si="22"/>
        <v/>
      </c>
      <c r="BO76" s="51" t="str">
        <f t="shared" si="23"/>
        <v/>
      </c>
      <c r="BP76" s="51" t="str">
        <f t="shared" si="24"/>
        <v/>
      </c>
      <c r="BQ76" s="51" t="str">
        <f t="shared" si="25"/>
        <v/>
      </c>
    </row>
    <row r="77" spans="1:69" x14ac:dyDescent="0.25">
      <c r="A77" s="446"/>
      <c r="B77" s="447"/>
      <c r="C77" s="448"/>
      <c r="D77" s="448"/>
      <c r="E77" s="1"/>
      <c r="F77" s="1"/>
      <c r="G77" s="447"/>
      <c r="H77" s="449"/>
      <c r="I77" s="449"/>
      <c r="J77" s="448"/>
      <c r="K77" s="448"/>
      <c r="L77" s="1"/>
      <c r="M77" s="1"/>
      <c r="N77" s="447"/>
      <c r="O77" s="449"/>
      <c r="P77" s="449"/>
      <c r="Q77" s="448"/>
      <c r="R77" s="448"/>
      <c r="S77" s="1"/>
      <c r="T77" s="1"/>
      <c r="U77" s="447"/>
      <c r="V77" s="449"/>
      <c r="W77" s="516"/>
      <c r="AW77" s="50" t="str">
        <f t="shared" si="8"/>
        <v/>
      </c>
      <c r="AX77" s="51" t="str">
        <f>IF(F77="","",VLOOKUP(F77,'MNB árfolyam'!A:B,2,0))</f>
        <v/>
      </c>
      <c r="AY77" s="52" t="str">
        <f t="shared" si="9"/>
        <v/>
      </c>
      <c r="AZ77" s="53" t="str">
        <f t="shared" si="10"/>
        <v/>
      </c>
      <c r="BA77" s="54" t="str">
        <f t="shared" si="11"/>
        <v/>
      </c>
      <c r="BB77" s="51" t="str">
        <f>IF(M77="","",VLOOKUP(M77,'MNB árfolyam'!A:B,2,0))</f>
        <v/>
      </c>
      <c r="BC77" s="51" t="str">
        <f t="shared" si="12"/>
        <v/>
      </c>
      <c r="BD77" s="55" t="str">
        <f t="shared" si="13"/>
        <v/>
      </c>
      <c r="BE77" s="54" t="str">
        <f t="shared" si="14"/>
        <v/>
      </c>
      <c r="BF77" s="55" t="str">
        <f>IF(T77="","",VLOOKUP(T77,'MNB árfolyam'!A:B,2,0))</f>
        <v/>
      </c>
      <c r="BG77" s="55" t="str">
        <f t="shared" si="15"/>
        <v/>
      </c>
      <c r="BH77" s="55" t="str">
        <f t="shared" si="16"/>
        <v/>
      </c>
      <c r="BI77" s="55" t="str">
        <f t="shared" si="17"/>
        <v/>
      </c>
      <c r="BJ77" s="51" t="str">
        <f t="shared" si="18"/>
        <v/>
      </c>
      <c r="BK77" s="51" t="str">
        <f t="shared" si="19"/>
        <v/>
      </c>
      <c r="BL77" s="51" t="str">
        <f t="shared" si="20"/>
        <v/>
      </c>
      <c r="BM77" s="51" t="str">
        <f t="shared" si="21"/>
        <v/>
      </c>
      <c r="BN77" s="51" t="str">
        <f t="shared" si="22"/>
        <v/>
      </c>
      <c r="BO77" s="51" t="str">
        <f t="shared" si="23"/>
        <v/>
      </c>
      <c r="BP77" s="51" t="str">
        <f t="shared" si="24"/>
        <v/>
      </c>
      <c r="BQ77" s="51" t="str">
        <f t="shared" si="25"/>
        <v/>
      </c>
    </row>
    <row r="78" spans="1:69" x14ac:dyDescent="0.25">
      <c r="A78" s="446"/>
      <c r="B78" s="447"/>
      <c r="C78" s="448"/>
      <c r="D78" s="448"/>
      <c r="E78" s="1"/>
      <c r="F78" s="1"/>
      <c r="G78" s="447"/>
      <c r="H78" s="449"/>
      <c r="I78" s="449"/>
      <c r="J78" s="448"/>
      <c r="K78" s="448"/>
      <c r="L78" s="1"/>
      <c r="M78" s="1"/>
      <c r="N78" s="447"/>
      <c r="O78" s="449"/>
      <c r="P78" s="449"/>
      <c r="Q78" s="448"/>
      <c r="R78" s="448"/>
      <c r="S78" s="1"/>
      <c r="T78" s="1"/>
      <c r="U78" s="447"/>
      <c r="V78" s="449"/>
      <c r="W78" s="516"/>
      <c r="AW78" s="50" t="str">
        <f t="shared" si="8"/>
        <v/>
      </c>
      <c r="AX78" s="51" t="str">
        <f>IF(F78="","",VLOOKUP(F78,'MNB árfolyam'!A:B,2,0))</f>
        <v/>
      </c>
      <c r="AY78" s="52" t="str">
        <f t="shared" si="9"/>
        <v/>
      </c>
      <c r="AZ78" s="53" t="str">
        <f t="shared" si="10"/>
        <v/>
      </c>
      <c r="BA78" s="54" t="str">
        <f t="shared" si="11"/>
        <v/>
      </c>
      <c r="BB78" s="51" t="str">
        <f>IF(M78="","",VLOOKUP(M78,'MNB árfolyam'!A:B,2,0))</f>
        <v/>
      </c>
      <c r="BC78" s="51" t="str">
        <f t="shared" si="12"/>
        <v/>
      </c>
      <c r="BD78" s="55" t="str">
        <f t="shared" si="13"/>
        <v/>
      </c>
      <c r="BE78" s="54" t="str">
        <f t="shared" si="14"/>
        <v/>
      </c>
      <c r="BF78" s="55" t="str">
        <f>IF(T78="","",VLOOKUP(T78,'MNB árfolyam'!A:B,2,0))</f>
        <v/>
      </c>
      <c r="BG78" s="55" t="str">
        <f t="shared" si="15"/>
        <v/>
      </c>
      <c r="BH78" s="55" t="str">
        <f t="shared" si="16"/>
        <v/>
      </c>
      <c r="BI78" s="55" t="str">
        <f t="shared" si="17"/>
        <v/>
      </c>
      <c r="BJ78" s="51" t="str">
        <f t="shared" si="18"/>
        <v/>
      </c>
      <c r="BK78" s="51" t="str">
        <f t="shared" si="19"/>
        <v/>
      </c>
      <c r="BL78" s="51" t="str">
        <f t="shared" si="20"/>
        <v/>
      </c>
      <c r="BM78" s="51" t="str">
        <f t="shared" si="21"/>
        <v/>
      </c>
      <c r="BN78" s="51" t="str">
        <f t="shared" si="22"/>
        <v/>
      </c>
      <c r="BO78" s="51" t="str">
        <f t="shared" si="23"/>
        <v/>
      </c>
      <c r="BP78" s="51" t="str">
        <f t="shared" si="24"/>
        <v/>
      </c>
      <c r="BQ78" s="51" t="str">
        <f t="shared" si="25"/>
        <v/>
      </c>
    </row>
    <row r="79" spans="1:69" x14ac:dyDescent="0.25">
      <c r="A79" s="446"/>
      <c r="B79" s="447"/>
      <c r="C79" s="448"/>
      <c r="D79" s="448"/>
      <c r="E79" s="1"/>
      <c r="F79" s="1"/>
      <c r="G79" s="447"/>
      <c r="H79" s="449"/>
      <c r="I79" s="449"/>
      <c r="J79" s="448"/>
      <c r="K79" s="448"/>
      <c r="L79" s="1"/>
      <c r="M79" s="1"/>
      <c r="N79" s="447"/>
      <c r="O79" s="449"/>
      <c r="P79" s="449"/>
      <c r="Q79" s="448"/>
      <c r="R79" s="448"/>
      <c r="S79" s="1"/>
      <c r="T79" s="1"/>
      <c r="U79" s="447"/>
      <c r="V79" s="449"/>
      <c r="W79" s="516"/>
      <c r="AW79" s="50" t="str">
        <f t="shared" si="8"/>
        <v/>
      </c>
      <c r="AX79" s="51" t="str">
        <f>IF(F79="","",VLOOKUP(F79,'MNB árfolyam'!A:B,2,0))</f>
        <v/>
      </c>
      <c r="AY79" s="52" t="str">
        <f t="shared" si="9"/>
        <v/>
      </c>
      <c r="AZ79" s="53" t="str">
        <f t="shared" si="10"/>
        <v/>
      </c>
      <c r="BA79" s="54" t="str">
        <f t="shared" si="11"/>
        <v/>
      </c>
      <c r="BB79" s="51" t="str">
        <f>IF(M79="","",VLOOKUP(M79,'MNB árfolyam'!A:B,2,0))</f>
        <v/>
      </c>
      <c r="BC79" s="51" t="str">
        <f t="shared" si="12"/>
        <v/>
      </c>
      <c r="BD79" s="55" t="str">
        <f t="shared" si="13"/>
        <v/>
      </c>
      <c r="BE79" s="54" t="str">
        <f t="shared" si="14"/>
        <v/>
      </c>
      <c r="BF79" s="55" t="str">
        <f>IF(T79="","",VLOOKUP(T79,'MNB árfolyam'!A:B,2,0))</f>
        <v/>
      </c>
      <c r="BG79" s="55" t="str">
        <f t="shared" si="15"/>
        <v/>
      </c>
      <c r="BH79" s="55" t="str">
        <f t="shared" si="16"/>
        <v/>
      </c>
      <c r="BI79" s="55" t="str">
        <f t="shared" si="17"/>
        <v/>
      </c>
      <c r="BJ79" s="51" t="str">
        <f t="shared" si="18"/>
        <v/>
      </c>
      <c r="BK79" s="51" t="str">
        <f t="shared" si="19"/>
        <v/>
      </c>
      <c r="BL79" s="51" t="str">
        <f t="shared" si="20"/>
        <v/>
      </c>
      <c r="BM79" s="51" t="str">
        <f t="shared" si="21"/>
        <v/>
      </c>
      <c r="BN79" s="51" t="str">
        <f t="shared" si="22"/>
        <v/>
      </c>
      <c r="BO79" s="51" t="str">
        <f t="shared" si="23"/>
        <v/>
      </c>
      <c r="BP79" s="51" t="str">
        <f t="shared" si="24"/>
        <v/>
      </c>
      <c r="BQ79" s="51" t="str">
        <f t="shared" si="25"/>
        <v/>
      </c>
    </row>
    <row r="80" spans="1:69" ht="15.75" thickBot="1" x14ac:dyDescent="0.3">
      <c r="A80" s="450"/>
      <c r="B80" s="451"/>
      <c r="C80" s="452"/>
      <c r="D80" s="452"/>
      <c r="E80" s="7"/>
      <c r="F80" s="7"/>
      <c r="G80" s="451"/>
      <c r="H80" s="453"/>
      <c r="I80" s="453"/>
      <c r="J80" s="452"/>
      <c r="K80" s="452"/>
      <c r="L80" s="7"/>
      <c r="M80" s="7"/>
      <c r="N80" s="451"/>
      <c r="O80" s="453"/>
      <c r="P80" s="453"/>
      <c r="Q80" s="452"/>
      <c r="R80" s="452"/>
      <c r="S80" s="7"/>
      <c r="T80" s="7"/>
      <c r="U80" s="451"/>
      <c r="V80" s="453"/>
      <c r="W80" s="517"/>
      <c r="AW80" s="50" t="str">
        <f t="shared" si="8"/>
        <v/>
      </c>
      <c r="AX80" s="51" t="str">
        <f>IF(F80="","",VLOOKUP(F80,'MNB árfolyam'!A:B,2,0))</f>
        <v/>
      </c>
      <c r="AY80" s="52" t="str">
        <f t="shared" si="9"/>
        <v/>
      </c>
      <c r="AZ80" s="53" t="str">
        <f t="shared" si="10"/>
        <v/>
      </c>
      <c r="BA80" s="54" t="str">
        <f t="shared" si="11"/>
        <v/>
      </c>
      <c r="BB80" s="51" t="str">
        <f>IF(M80="","",VLOOKUP(M80,'MNB árfolyam'!A:B,2,0))</f>
        <v/>
      </c>
      <c r="BC80" s="51" t="str">
        <f t="shared" si="12"/>
        <v/>
      </c>
      <c r="BD80" s="55" t="str">
        <f t="shared" si="13"/>
        <v/>
      </c>
      <c r="BE80" s="54" t="str">
        <f t="shared" si="14"/>
        <v/>
      </c>
      <c r="BF80" s="55" t="str">
        <f>IF(T80="","",VLOOKUP(T80,'MNB árfolyam'!A:B,2,0))</f>
        <v/>
      </c>
      <c r="BG80" s="55" t="str">
        <f t="shared" si="15"/>
        <v/>
      </c>
      <c r="BH80" s="55" t="str">
        <f t="shared" si="16"/>
        <v/>
      </c>
      <c r="BI80" s="55" t="str">
        <f t="shared" si="17"/>
        <v/>
      </c>
      <c r="BJ80" s="51" t="str">
        <f t="shared" si="18"/>
        <v/>
      </c>
      <c r="BK80" s="51" t="str">
        <f t="shared" si="19"/>
        <v/>
      </c>
      <c r="BL80" s="51" t="str">
        <f t="shared" si="20"/>
        <v/>
      </c>
      <c r="BM80" s="51" t="str">
        <f t="shared" si="21"/>
        <v/>
      </c>
      <c r="BN80" s="51" t="str">
        <f t="shared" si="22"/>
        <v/>
      </c>
      <c r="BO80" s="51" t="str">
        <f t="shared" si="23"/>
        <v/>
      </c>
      <c r="BP80" s="51" t="str">
        <f t="shared" si="24"/>
        <v/>
      </c>
      <c r="BQ80" s="51" t="str">
        <f t="shared" si="25"/>
        <v/>
      </c>
    </row>
    <row r="81" spans="1:23" x14ac:dyDescent="0.25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</row>
  </sheetData>
  <sheetProtection algorithmName="SHA-512" hashValue="QYYsw7Lyc5lK0owwnxEhGnTx/83F13j+yY5F+B61R3DwguR2+lWghMGx6jLFTHf4IWY93sOL1XRd602bvRZa9A==" saltValue="abapxZOQ+v/8Y2XTbc8aGw==" spinCount="100000" sheet="1" formatColumns="0" formatRows="0"/>
  <mergeCells count="12">
    <mergeCell ref="A24:D24"/>
    <mergeCell ref="A53:H53"/>
    <mergeCell ref="A54:F54"/>
    <mergeCell ref="A1:D1"/>
    <mergeCell ref="A11:F11"/>
    <mergeCell ref="A18:F19"/>
    <mergeCell ref="A22:H22"/>
    <mergeCell ref="A23:F23"/>
    <mergeCell ref="A7:W7"/>
    <mergeCell ref="A21:W21"/>
    <mergeCell ref="A52:W52"/>
    <mergeCell ref="A12:F12"/>
  </mergeCells>
  <dataValidations count="8">
    <dataValidation type="whole" allowBlank="1" showInputMessage="1" showErrorMessage="1" sqref="K26:L50" xr:uid="{BA343931-6288-4D25-AA87-6F626665EEDB}">
      <formula1>0</formula1>
      <formula2>9.99999999999999E+41</formula2>
    </dataValidation>
    <dataValidation type="whole" allowBlank="1" showInputMessage="1" showErrorMessage="1" sqref="F26:G50" xr:uid="{254116C3-EBD8-4BB3-AC18-812BCB07AD8B}">
      <formula1>0</formula1>
      <formula2>9.99999999999999E+43</formula2>
    </dataValidation>
    <dataValidation type="whole" allowBlank="1" showInputMessage="1" showErrorMessage="1" sqref="H56:I80" xr:uid="{3E4BC24D-4EC7-49B5-8F83-409A89307BB9}">
      <formula1>0</formula1>
      <formula2>9.99999999999999E+37</formula2>
    </dataValidation>
    <dataValidation type="date" allowBlank="1" showInputMessage="1" showErrorMessage="1" sqref="E56:F80 L56:M80" xr:uid="{49FA3D54-09CA-4A5B-977F-BE42796CF58B}">
      <formula1>36526</formula1>
      <formula2>55153</formula2>
    </dataValidation>
    <dataValidation type="whole" allowBlank="1" showInputMessage="1" showErrorMessage="1" sqref="E14:F16" xr:uid="{DFF4DF97-3950-447B-8D49-5CABCE1E6959}">
      <formula1>0</formula1>
      <formula2>9.99999999999999E+32</formula2>
    </dataValidation>
    <dataValidation type="date" allowBlank="1" showInputMessage="1" showErrorMessage="1" sqref="C26:D50 S56:T80 B14:C16" xr:uid="{0463C2FE-E34A-4087-A15A-70ABBE798617}">
      <formula1>36526</formula1>
      <formula2>54789</formula2>
    </dataValidation>
    <dataValidation type="date" allowBlank="1" showInputMessage="1" showErrorMessage="1" sqref="B20:C20" xr:uid="{24299A12-1517-4C7B-84AE-889513FCA2D8}">
      <formula1>43831</formula1>
      <formula2>46022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C56:D80 J56:K80 Q56:R80" xr:uid="{C6BDA192-5BB6-4473-9A52-F6A926EAA252}">
      <formula1>0</formula1>
      <formula2>0.5</formula2>
    </dataValidation>
  </dataValidations>
  <hyperlinks>
    <hyperlink ref="F1" location="PÁLYÁZÓ!A1" display="VISSZA A PÁLYÁZÓ FÜLRE" xr:uid="{CB67D230-8F41-49E1-93A5-6EACA2DE5669}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26D5-7F68-446A-B341-5F9A5D6E39B1}">
  <sheetPr codeName="Munka28">
    <tabColor theme="8" tint="-0.499984740745262"/>
  </sheetPr>
  <dimension ref="A1:BE57"/>
  <sheetViews>
    <sheetView zoomScale="90" zoomScaleNormal="90" workbookViewId="0">
      <selection activeCell="E5" sqref="E5"/>
    </sheetView>
  </sheetViews>
  <sheetFormatPr defaultColWidth="0" defaultRowHeight="15" zeroHeight="1" x14ac:dyDescent="0.25"/>
  <cols>
    <col min="1" max="1" width="35.7109375" style="32" customWidth="1"/>
    <col min="2" max="2" width="36.5703125" style="32" customWidth="1"/>
    <col min="3" max="3" width="34.7109375" style="32" customWidth="1"/>
    <col min="4" max="4" width="35" style="32" customWidth="1"/>
    <col min="5" max="6" width="33.85546875" style="32" customWidth="1"/>
    <col min="7" max="7" width="25.5703125" style="32" customWidth="1"/>
    <col min="8" max="8" width="39.140625" style="32" customWidth="1"/>
    <col min="9" max="9" width="33" style="32" customWidth="1"/>
    <col min="10" max="11" width="25.5703125" style="32" customWidth="1"/>
    <col min="12" max="12" width="30.28515625" style="32" customWidth="1"/>
    <col min="13" max="13" width="33.85546875" style="32" customWidth="1"/>
    <col min="14" max="14" width="33.7109375" style="32" customWidth="1"/>
    <col min="15" max="15" width="27.7109375" style="32" customWidth="1"/>
    <col min="16" max="17" width="25.5703125" style="32" customWidth="1"/>
    <col min="18" max="18" width="25.5703125" style="32" hidden="1" customWidth="1"/>
    <col min="19" max="19" width="30.140625" style="32" hidden="1" customWidth="1"/>
    <col min="20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57" width="0" style="32" hidden="1" customWidth="1"/>
    <col min="58" max="16384" width="25.5703125" style="32" hidden="1"/>
  </cols>
  <sheetData>
    <row r="1" spans="1:17" ht="27" customHeight="1" thickBot="1" x14ac:dyDescent="0.3">
      <c r="A1" s="666" t="s">
        <v>60</v>
      </c>
      <c r="B1" s="667"/>
      <c r="C1" s="667"/>
      <c r="D1" s="668"/>
      <c r="E1" s="199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</row>
    <row r="2" spans="1:17" ht="30.75" thickBot="1" x14ac:dyDescent="0.3">
      <c r="A2" s="134"/>
      <c r="B2" s="336" t="s">
        <v>4</v>
      </c>
      <c r="C2" s="135" t="s">
        <v>8</v>
      </c>
      <c r="D2" s="337" t="s">
        <v>9</v>
      </c>
      <c r="E2" s="180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</row>
    <row r="3" spans="1:17" x14ac:dyDescent="0.25">
      <c r="A3" s="136" t="s">
        <v>10</v>
      </c>
      <c r="B3" s="454" t="str">
        <f>IF(OR(B15="",B16=""),"",(D23+E30)*B17)</f>
        <v/>
      </c>
      <c r="C3" s="320" t="str">
        <f>IF(OR(B15="",B16=""),"",(AX23+AX30)*B17)</f>
        <v/>
      </c>
      <c r="D3" s="321" t="str">
        <f>IF(OR(B15="",B16=""),"",(AY23+AY30)*B17)</f>
        <v/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</row>
    <row r="4" spans="1:17" x14ac:dyDescent="0.25">
      <c r="A4" s="137" t="s">
        <v>11</v>
      </c>
      <c r="B4" s="455" t="str">
        <f>IF(OR(C15="",C16=""),"",(D24+J30)*C17)</f>
        <v/>
      </c>
      <c r="C4" s="58" t="str">
        <f>IF(OR(C15="",C16=""),"",(AX24+BA30)*C17)</f>
        <v/>
      </c>
      <c r="D4" s="59" t="str">
        <f>IF(OR(C15="",C16=""),"",(AY24+BB30)*C17)</f>
        <v/>
      </c>
      <c r="E4" s="197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</row>
    <row r="5" spans="1:17" ht="15.75" thickBot="1" x14ac:dyDescent="0.3">
      <c r="A5" s="141" t="s">
        <v>12</v>
      </c>
      <c r="B5" s="456" t="str">
        <f>IF(OR(D15="",D16=""),"",(D25+O30)*D17)</f>
        <v/>
      </c>
      <c r="C5" s="60" t="str">
        <f>IF(OR(D15="",D16=""),"",(AX25+BD30)*D17)</f>
        <v/>
      </c>
      <c r="D5" s="61" t="str">
        <f>IF(OR(D15="",D16=""),"",(AY25+BE30)*D17)</f>
        <v/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</row>
    <row r="6" spans="1:17" x14ac:dyDescent="0.25">
      <c r="A6" s="110"/>
      <c r="B6" s="198"/>
      <c r="C6" s="197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</row>
    <row r="7" spans="1:17" ht="12.75" customHeight="1" thickBot="1" x14ac:dyDescent="0.3">
      <c r="A7" s="692" t="s">
        <v>242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</row>
    <row r="8" spans="1:17" ht="46.5" customHeight="1" x14ac:dyDescent="0.25">
      <c r="A8" s="205" t="s">
        <v>57</v>
      </c>
      <c r="B8" s="46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</row>
    <row r="9" spans="1:17" ht="30" customHeight="1" thickBot="1" x14ac:dyDescent="0.3">
      <c r="A9" s="207" t="s">
        <v>58</v>
      </c>
      <c r="B9" s="464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</row>
    <row r="10" spans="1:17" x14ac:dyDescent="0.25">
      <c r="A10" s="116"/>
      <c r="B10" s="99"/>
      <c r="C10" s="173"/>
      <c r="D10" s="110"/>
      <c r="E10" s="196"/>
      <c r="F10" s="196"/>
      <c r="G10" s="196"/>
      <c r="H10" s="173"/>
      <c r="I10" s="173"/>
      <c r="J10" s="173"/>
      <c r="K10" s="173"/>
      <c r="L10" s="173"/>
      <c r="M10" s="173"/>
      <c r="N10" s="173"/>
      <c r="O10" s="173"/>
      <c r="P10" s="173"/>
      <c r="Q10" s="173"/>
    </row>
    <row r="11" spans="1:17" ht="15.75" customHeight="1" thickBot="1" x14ac:dyDescent="0.3">
      <c r="A11" s="690" t="s">
        <v>243</v>
      </c>
      <c r="B11" s="691"/>
      <c r="C11" s="691"/>
      <c r="D11" s="691"/>
      <c r="E11" s="691"/>
      <c r="F11" s="691"/>
      <c r="G11" s="691"/>
      <c r="H11" s="691"/>
      <c r="I11" s="691"/>
      <c r="J11" s="691"/>
      <c r="K11" s="691"/>
      <c r="L11" s="691"/>
      <c r="M11" s="691"/>
      <c r="N11" s="691"/>
      <c r="O11" s="691"/>
      <c r="P11" s="691"/>
      <c r="Q11" s="691"/>
    </row>
    <row r="12" spans="1:17" ht="63.75" customHeight="1" thickBot="1" x14ac:dyDescent="0.3">
      <c r="A12" s="715" t="s">
        <v>261</v>
      </c>
      <c r="B12" s="716"/>
      <c r="C12" s="716"/>
      <c r="D12" s="717"/>
      <c r="E12" s="196"/>
      <c r="F12" s="196"/>
      <c r="G12" s="196"/>
      <c r="H12" s="173"/>
      <c r="I12" s="173"/>
      <c r="J12" s="173"/>
      <c r="K12" s="173"/>
      <c r="L12" s="173"/>
      <c r="M12" s="173"/>
      <c r="N12" s="173"/>
      <c r="O12" s="173"/>
      <c r="P12" s="173"/>
      <c r="Q12" s="173"/>
    </row>
    <row r="13" spans="1:17" ht="29.25" customHeight="1" thickBot="1" x14ac:dyDescent="0.3">
      <c r="A13" s="696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13" s="697" t="b">
        <f>IF(PÁLYÁZÓ!E20&lt;&gt;"","A pályázó vállalkozás három üzleti évre adta meg az adatokat, ezért a kapcsolódó vállalkozás esetén is három évre kérünk adatot, ha a vállalkozás működött ebben az időtartamban.",IF(PÁLYÁZÓ!E19&lt;&gt;"","A pályázó vállalkozás két üzleti évre adta meg az adatokat, ezért a kapcsolódó vállalkozás esetén is két évre kérünk adatot, ha a vállalkozás működött ebben az időtartamban.",IF(PÁLYÁZÓ!E18&lt;&gt;"","A pályázó vállalkozás egy üzleti évre adta meg az adatokat, ezért a kapcsolódó vállalkozás esetén is egy évre kérünk adatot, ha a vállalkozás működött ebben az időtartamban.")))</f>
        <v>0</v>
      </c>
      <c r="C13" s="697" t="b">
        <f>IF(PÁLYÁZÓ!F20&lt;&gt;"","A pályázó vállalkozás három üzleti évre adta meg az adatokat, ezért a kapcsolódó vállalkozás esetén is három évre kérünk adatot, ha a vállalkozás működött ebben az időtartamban.",IF(PÁLYÁZÓ!F19&lt;&gt;"","A pályázó vállalkozás két üzleti évre adta meg az adatokat, ezért a kapcsolódó vállalkozás esetén is két évre kérünk adatot, ha a vállalkozás működött ebben az időtartamban.",IF(PÁLYÁZÓ!F18&lt;&gt;"","A pályázó vállalkozás egy üzleti évre adta meg az adatokat, ezért a kapcsolódó vállalkozás esetén is egy évre kérünk adatot, ha a vállalkozás működött ebben az időtartamban.")))</f>
        <v>0</v>
      </c>
      <c r="D13" s="698" t="b">
        <f>IF(PÁLYÁZÓ!G20&lt;&gt;"","A pályázó vállalkozás három üzleti évre adta meg az adatokat, ezért a kapcsolódó vállalkozás esetén is három évre kérünk adatot, ha a vállalkozás működött ebben az időtartamban.",IF(PÁLYÁZÓ!G19&lt;&gt;"","A pályázó vállalkozás két üzleti évre adta meg az adatokat, ezért a kapcsolódó vállalkozás esetén is két évre kérünk adatot, ha a vállalkozás működött ebben az időtartamban.",IF(PÁLYÁZÓ!G18&lt;&gt;"","A pályázó vállalkozás egy üzleti évre adta meg az adatokat, ezért a kapcsolódó vállalkozás esetén is egy évre kérünk adatot, ha a vállalkozás működött ebben az időtartamban.")))</f>
        <v>0</v>
      </c>
      <c r="E13" s="196"/>
      <c r="F13" s="196"/>
      <c r="G13" s="196"/>
      <c r="H13" s="173"/>
      <c r="I13" s="173"/>
      <c r="J13" s="173"/>
      <c r="K13" s="173"/>
      <c r="L13" s="173"/>
      <c r="M13" s="173"/>
      <c r="N13" s="173"/>
      <c r="O13" s="173"/>
      <c r="P13" s="173"/>
      <c r="Q13" s="173"/>
    </row>
    <row r="14" spans="1:17" x14ac:dyDescent="0.25">
      <c r="A14" s="215"/>
      <c r="B14" s="216" t="s">
        <v>10</v>
      </c>
      <c r="C14" s="216" t="s">
        <v>11</v>
      </c>
      <c r="D14" s="217" t="s">
        <v>12</v>
      </c>
      <c r="E14" s="196"/>
      <c r="F14" s="196"/>
      <c r="G14" s="196"/>
      <c r="H14" s="173"/>
      <c r="I14" s="173"/>
      <c r="J14" s="173"/>
      <c r="K14" s="173"/>
      <c r="L14" s="173"/>
      <c r="M14" s="173"/>
      <c r="N14" s="173"/>
      <c r="O14" s="173"/>
      <c r="P14" s="173"/>
      <c r="Q14" s="173"/>
    </row>
    <row r="15" spans="1:17" x14ac:dyDescent="0.25">
      <c r="A15" s="83" t="s">
        <v>59</v>
      </c>
      <c r="B15" s="4"/>
      <c r="C15" s="4"/>
      <c r="D15" s="13"/>
      <c r="E15" s="196"/>
      <c r="F15" s="196"/>
      <c r="G15" s="196"/>
      <c r="H15" s="173"/>
      <c r="I15" s="173"/>
      <c r="J15" s="173"/>
      <c r="K15" s="173"/>
      <c r="L15" s="173"/>
      <c r="M15" s="173"/>
      <c r="N15" s="173"/>
      <c r="O15" s="173"/>
      <c r="P15" s="173"/>
      <c r="Q15" s="173"/>
    </row>
    <row r="16" spans="1:17" x14ac:dyDescent="0.25">
      <c r="A16" s="83" t="s">
        <v>13</v>
      </c>
      <c r="B16" s="4"/>
      <c r="C16" s="4"/>
      <c r="D16" s="13"/>
      <c r="E16" s="196"/>
      <c r="F16" s="196"/>
      <c r="G16" s="196"/>
      <c r="H16" s="173"/>
      <c r="I16" s="173"/>
      <c r="J16" s="173"/>
      <c r="K16" s="173"/>
      <c r="L16" s="173"/>
      <c r="M16" s="173"/>
      <c r="N16" s="173"/>
      <c r="O16" s="173"/>
      <c r="P16" s="173"/>
      <c r="Q16" s="173"/>
    </row>
    <row r="17" spans="1:57" ht="26.25" thickBot="1" x14ac:dyDescent="0.3">
      <c r="A17" s="84" t="s">
        <v>14</v>
      </c>
      <c r="B17" s="208" t="str">
        <f>IF(OR(B15="",B16=""),"Kérjük mind a tőkeérdekeltéség, mind a szavazati arány megadását!",MAX(B15,B16))</f>
        <v>Kérjük mind a tőkeérdekeltéség, mind a szavazati arány megadását!</v>
      </c>
      <c r="C17" s="208" t="str">
        <f>IF(OR(C15="",C16=""),"Kérjük mind a tőkeérdekeltéség, mind a szavazati arány megadását!",MAX(C15,C16))</f>
        <v>Kérjük mind a tőkeérdekeltéség, mind a szavazati arány megadását!</v>
      </c>
      <c r="D17" s="218" t="str">
        <f>IF(OR(D15="",D16=""),"Kérjük mind a tőkeérdekeltéség, mind a szavazati arány megadását!",MAX(D15,D16))</f>
        <v>Kérjük mind a tőkeérdekeltéség, mind a szavazati arány megadását!</v>
      </c>
      <c r="E17" s="196"/>
      <c r="F17" s="196"/>
      <c r="G17" s="196"/>
      <c r="H17" s="173"/>
      <c r="I17" s="173"/>
      <c r="J17" s="173"/>
      <c r="K17" s="173"/>
      <c r="L17" s="173"/>
      <c r="M17" s="173"/>
      <c r="N17" s="173"/>
      <c r="O17" s="173"/>
      <c r="P17" s="173"/>
      <c r="Q17" s="173"/>
    </row>
    <row r="18" spans="1:57" ht="15.75" thickBot="1" x14ac:dyDescent="0.3">
      <c r="A18" s="116"/>
      <c r="B18" s="99"/>
      <c r="C18" s="173"/>
      <c r="D18" s="110"/>
      <c r="E18" s="196"/>
      <c r="F18" s="196"/>
      <c r="G18" s="196"/>
      <c r="H18" s="173"/>
      <c r="I18" s="173"/>
      <c r="J18" s="173"/>
      <c r="K18" s="173"/>
      <c r="L18" s="173"/>
      <c r="M18" s="173"/>
      <c r="N18" s="173"/>
      <c r="O18" s="173"/>
      <c r="P18" s="173"/>
      <c r="Q18" s="173"/>
    </row>
    <row r="19" spans="1:57" ht="354.95" customHeight="1" thickBot="1" x14ac:dyDescent="0.3">
      <c r="A19" s="702" t="s">
        <v>258</v>
      </c>
      <c r="B19" s="703"/>
      <c r="C19" s="703"/>
      <c r="D19" s="703"/>
      <c r="E19" s="703"/>
      <c r="F19" s="704"/>
      <c r="G19" s="196"/>
      <c r="H19" s="173"/>
      <c r="I19" s="173"/>
      <c r="J19" s="173"/>
      <c r="K19" s="173"/>
      <c r="L19" s="173"/>
      <c r="M19" s="173"/>
      <c r="N19" s="173"/>
      <c r="O19" s="173"/>
      <c r="P19" s="173"/>
      <c r="Q19" s="173"/>
    </row>
    <row r="20" spans="1:57" ht="19.5" customHeight="1" thickBot="1" x14ac:dyDescent="0.3">
      <c r="A20" s="617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20" s="618"/>
      <c r="C20" s="618"/>
      <c r="D20" s="618"/>
      <c r="E20" s="618"/>
      <c r="F20" s="619"/>
      <c r="G20" s="196"/>
      <c r="H20" s="173"/>
      <c r="I20" s="173"/>
      <c r="J20" s="98"/>
      <c r="K20" s="98"/>
      <c r="L20" s="173"/>
      <c r="M20" s="173"/>
      <c r="N20" s="173"/>
      <c r="O20" s="173"/>
      <c r="P20" s="173"/>
      <c r="Q20" s="173"/>
    </row>
    <row r="21" spans="1:57" ht="15.75" thickBot="1" x14ac:dyDescent="0.3">
      <c r="A21" s="116"/>
      <c r="B21" s="99"/>
      <c r="C21" s="173"/>
      <c r="D21" s="173"/>
      <c r="E21" s="173"/>
      <c r="F21" s="173"/>
      <c r="G21" s="173"/>
      <c r="H21" s="173"/>
      <c r="I21" s="173"/>
      <c r="J21" s="98"/>
      <c r="K21" s="98"/>
      <c r="L21" s="173"/>
      <c r="M21" s="173"/>
      <c r="N21" s="173"/>
      <c r="O21" s="173"/>
      <c r="P21" s="173"/>
      <c r="Q21" s="173"/>
    </row>
    <row r="22" spans="1:57" ht="43.5" customHeight="1" x14ac:dyDescent="0.25">
      <c r="A22" s="212"/>
      <c r="B22" s="200" t="s">
        <v>2</v>
      </c>
      <c r="C22" s="200" t="s">
        <v>3</v>
      </c>
      <c r="D22" s="201" t="s">
        <v>4</v>
      </c>
      <c r="E22" s="200" t="s">
        <v>5</v>
      </c>
      <c r="F22" s="202" t="s">
        <v>6</v>
      </c>
      <c r="G22" s="173"/>
      <c r="H22" s="173"/>
      <c r="I22" s="173"/>
      <c r="J22" s="98"/>
      <c r="K22" s="98"/>
      <c r="L22" s="173"/>
      <c r="M22" s="173"/>
      <c r="N22" s="173"/>
      <c r="O22" s="173"/>
      <c r="P22" s="173"/>
      <c r="Q22" s="173"/>
      <c r="AW22" s="33" t="s">
        <v>7</v>
      </c>
      <c r="AX22" s="33" t="s">
        <v>8</v>
      </c>
      <c r="AY22" s="33" t="s">
        <v>9</v>
      </c>
    </row>
    <row r="23" spans="1:57" x14ac:dyDescent="0.25">
      <c r="A23" s="83" t="s">
        <v>10</v>
      </c>
      <c r="B23" s="1"/>
      <c r="C23" s="1"/>
      <c r="D23" s="5"/>
      <c r="E23" s="3"/>
      <c r="F23" s="9"/>
      <c r="G23" s="173"/>
      <c r="H23" s="173"/>
      <c r="I23" s="173"/>
      <c r="J23" s="98"/>
      <c r="K23" s="98"/>
      <c r="L23" s="173"/>
      <c r="M23" s="173"/>
      <c r="N23" s="173"/>
      <c r="O23" s="173"/>
      <c r="P23" s="173"/>
      <c r="Q23" s="173"/>
      <c r="AW23" s="34" t="e">
        <f>VLOOKUP(C23,'MNB árfolyam'!A:B,2,0)</f>
        <v>#N/A</v>
      </c>
      <c r="AX23" s="35">
        <f>IFERROR(ROUND(E23/AW23,0),0)</f>
        <v>0</v>
      </c>
      <c r="AY23" s="35">
        <f>IFERROR(ROUND(F23/AW23,0),0)</f>
        <v>0</v>
      </c>
    </row>
    <row r="24" spans="1:57" x14ac:dyDescent="0.25">
      <c r="A24" s="83" t="s">
        <v>11</v>
      </c>
      <c r="B24" s="1"/>
      <c r="C24" s="1"/>
      <c r="D24" s="2"/>
      <c r="E24" s="3"/>
      <c r="F24" s="9"/>
      <c r="G24" s="173"/>
      <c r="H24" s="173"/>
      <c r="I24" s="173"/>
      <c r="J24" s="98"/>
      <c r="K24" s="98"/>
      <c r="L24" s="173"/>
      <c r="M24" s="173"/>
      <c r="N24" s="173"/>
      <c r="O24" s="173"/>
      <c r="P24" s="173"/>
      <c r="Q24" s="173"/>
      <c r="AW24" s="34" t="e">
        <f>VLOOKUP(C24,'MNB árfolyam'!A:B,2,0)</f>
        <v>#N/A</v>
      </c>
      <c r="AX24" s="35">
        <f>IFERROR(ROUND(E24/AW24,0),0)</f>
        <v>0</v>
      </c>
      <c r="AY24" s="35">
        <f>IFERROR(ROUND(F24/AW24,0),0)</f>
        <v>0</v>
      </c>
    </row>
    <row r="25" spans="1:57" ht="15.75" thickBot="1" x14ac:dyDescent="0.3">
      <c r="A25" s="84" t="s">
        <v>12</v>
      </c>
      <c r="B25" s="7"/>
      <c r="C25" s="7"/>
      <c r="D25" s="10"/>
      <c r="E25" s="11"/>
      <c r="F25" s="12"/>
      <c r="G25" s="173"/>
      <c r="H25" s="173"/>
      <c r="I25" s="173"/>
      <c r="J25" s="98"/>
      <c r="K25" s="98"/>
      <c r="L25" s="173"/>
      <c r="M25" s="173"/>
      <c r="N25" s="173"/>
      <c r="O25" s="173"/>
      <c r="P25" s="173"/>
      <c r="Q25" s="173"/>
      <c r="AW25" s="34" t="e">
        <f>VLOOKUP(C25,'MNB árfolyam'!A:B,2,0)</f>
        <v>#N/A</v>
      </c>
      <c r="AX25" s="35">
        <f>IFERROR(ROUND(E25/AW25,0),0)</f>
        <v>0</v>
      </c>
      <c r="AY25" s="35">
        <f>IFERROR(ROUND(F25/AW25,0),0)</f>
        <v>0</v>
      </c>
    </row>
    <row r="26" spans="1:57" x14ac:dyDescent="0.25">
      <c r="A26" s="116"/>
      <c r="B26" s="173"/>
      <c r="C26" s="173"/>
      <c r="D26" s="173"/>
      <c r="E26" s="173"/>
      <c r="F26" s="173"/>
      <c r="G26" s="173"/>
      <c r="H26" s="173"/>
      <c r="I26" s="173"/>
      <c r="J26" s="98"/>
      <c r="K26" s="98"/>
      <c r="L26" s="173"/>
      <c r="M26" s="173"/>
      <c r="N26" s="173"/>
      <c r="O26" s="173"/>
      <c r="P26" s="173"/>
      <c r="Q26" s="173"/>
    </row>
    <row r="27" spans="1:57" s="37" customFormat="1" ht="15.75" thickBot="1" x14ac:dyDescent="0.3">
      <c r="A27" s="714" t="str">
        <f>CONCATENATE(B8," ","KAPCSOLÓDÓ VÁLLALKOZÁSAI:")</f>
        <v xml:space="preserve"> KAPCSOLÓDÓ VÁLLALKOZÁSAI:</v>
      </c>
      <c r="B27" s="714"/>
      <c r="C27" s="714"/>
      <c r="D27" s="714"/>
      <c r="E27" s="714"/>
      <c r="F27" s="714"/>
      <c r="G27" s="714"/>
      <c r="H27" s="714"/>
      <c r="I27" s="714"/>
      <c r="J27" s="714"/>
      <c r="K27" s="714"/>
      <c r="L27" s="714"/>
      <c r="M27" s="714"/>
      <c r="N27" s="714"/>
      <c r="O27" s="714"/>
      <c r="P27" s="714"/>
      <c r="Q27" s="714"/>
      <c r="R27" s="36"/>
      <c r="S27" s="39"/>
      <c r="T27" s="39"/>
      <c r="U27" s="36"/>
      <c r="V27" s="39"/>
      <c r="W27" s="39"/>
      <c r="X27" s="39"/>
      <c r="Y27" s="36"/>
      <c r="Z27" s="36"/>
    </row>
    <row r="28" spans="1:57" s="37" customFormat="1" ht="375" customHeight="1" thickBot="1" x14ac:dyDescent="0.3">
      <c r="A28" s="699" t="s">
        <v>259</v>
      </c>
      <c r="B28" s="700"/>
      <c r="C28" s="700"/>
      <c r="D28" s="700"/>
      <c r="E28" s="700"/>
      <c r="F28" s="701"/>
      <c r="G28" s="177"/>
      <c r="H28" s="177"/>
      <c r="I28" s="175"/>
      <c r="J28" s="175"/>
      <c r="K28" s="176"/>
      <c r="L28" s="176"/>
      <c r="M28" s="175"/>
      <c r="N28" s="176"/>
      <c r="O28" s="176"/>
      <c r="P28" s="176"/>
      <c r="Q28" s="175"/>
      <c r="R28" s="36"/>
      <c r="S28" s="39"/>
      <c r="T28" s="39"/>
      <c r="U28" s="36"/>
      <c r="V28" s="39"/>
      <c r="W28" s="39"/>
      <c r="X28" s="39"/>
      <c r="Y28" s="36"/>
      <c r="Z28" s="36"/>
    </row>
    <row r="29" spans="1:57" s="37" customFormat="1" ht="18.75" customHeight="1" thickBot="1" x14ac:dyDescent="0.3">
      <c r="A29" s="681" t="str">
        <f>IF(PÁLYÁZÓ!D16&lt;&gt;"","A pályázó vállalkozás három üzleti évre adta meg az adatokat, ezért a partner vállalkozás kapcsolódó vállalkozása esetén is három évre kérünk adatot, ha a vállalkozás működött ebben az időtartamban.",IF(PÁLYÁZÓ!D15&lt;&gt;"","A pályázó vállalkozás két üzleti évre adta meg az adatokat, ezért a partner vállalkozás kapcsolódó vállalkozása esetén is két évre kérünk adatot, ha a vállalkozás működött ebben az időtartamban.",IF(PÁLYÁZÓ!D14&lt;&gt;"","A pályázó vállalkozás egy üzleti évre adta meg az adatokat, ezért a partner vállalkozás kapcsolódó vállalkozása H32esetén is egy évre kérünk adatot, ha a vállalkozás működött ebben az időtartamban.","")))</f>
        <v/>
      </c>
      <c r="B29" s="682"/>
      <c r="C29" s="682"/>
      <c r="D29" s="682"/>
      <c r="E29" s="682"/>
      <c r="F29" s="683"/>
      <c r="G29" s="177"/>
      <c r="H29" s="177"/>
      <c r="I29" s="175"/>
      <c r="J29" s="175"/>
      <c r="K29" s="176"/>
      <c r="L29" s="176"/>
      <c r="M29" s="175"/>
      <c r="N29" s="176"/>
      <c r="O29" s="176"/>
      <c r="P29" s="176"/>
      <c r="Q29" s="175"/>
      <c r="R29" s="36"/>
      <c r="S29" s="39"/>
      <c r="T29" s="39"/>
      <c r="U29" s="36"/>
      <c r="V29" s="39"/>
      <c r="W29" s="39"/>
      <c r="X29" s="39"/>
      <c r="Y29" s="36"/>
      <c r="Z29" s="36"/>
    </row>
    <row r="30" spans="1:57" s="37" customFormat="1" ht="21.75" customHeight="1" thickBot="1" x14ac:dyDescent="0.3">
      <c r="A30" s="194"/>
      <c r="B30" s="194"/>
      <c r="C30" s="194"/>
      <c r="D30" s="194"/>
      <c r="E30" s="195">
        <f>SUM(E32:E56)</f>
        <v>0</v>
      </c>
      <c r="F30" s="194"/>
      <c r="G30" s="194"/>
      <c r="H30" s="194"/>
      <c r="I30" s="175"/>
      <c r="J30" s="195">
        <f>SUM(J32:J56)</f>
        <v>0</v>
      </c>
      <c r="K30" s="176"/>
      <c r="L30" s="176"/>
      <c r="M30" s="175"/>
      <c r="N30" s="176"/>
      <c r="O30" s="195">
        <f>SUM(O32:O56)</f>
        <v>0</v>
      </c>
      <c r="P30" s="176"/>
      <c r="Q30" s="175"/>
      <c r="R30" s="36"/>
      <c r="S30" s="39"/>
      <c r="T30" s="39"/>
      <c r="U30" s="36"/>
      <c r="V30" s="39"/>
      <c r="W30" s="39"/>
      <c r="X30" s="39"/>
      <c r="Y30" s="36"/>
      <c r="Z30" s="36"/>
      <c r="AX30" s="62">
        <f>SUM(AX32:AX56)</f>
        <v>0</v>
      </c>
      <c r="AY30" s="62">
        <f t="shared" ref="AY30:BE30" si="0">SUM(AY32:AY56)</f>
        <v>0</v>
      </c>
      <c r="AZ30" s="63"/>
      <c r="BA30" s="62">
        <f t="shared" si="0"/>
        <v>0</v>
      </c>
      <c r="BB30" s="62">
        <f t="shared" si="0"/>
        <v>0</v>
      </c>
      <c r="BC30" s="63"/>
      <c r="BD30" s="62">
        <f t="shared" si="0"/>
        <v>0</v>
      </c>
      <c r="BE30" s="62">
        <f t="shared" si="0"/>
        <v>0</v>
      </c>
    </row>
    <row r="31" spans="1:57" s="37" customFormat="1" ht="67.5" customHeight="1" x14ac:dyDescent="0.25">
      <c r="A31" s="205" t="s">
        <v>19</v>
      </c>
      <c r="B31" s="203" t="s">
        <v>20</v>
      </c>
      <c r="C31" s="201" t="s">
        <v>115</v>
      </c>
      <c r="D31" s="201" t="s">
        <v>114</v>
      </c>
      <c r="E31" s="201" t="s">
        <v>116</v>
      </c>
      <c r="F31" s="201" t="s">
        <v>128</v>
      </c>
      <c r="G31" s="201" t="s">
        <v>117</v>
      </c>
      <c r="H31" s="201" t="s">
        <v>118</v>
      </c>
      <c r="I31" s="201" t="s">
        <v>119</v>
      </c>
      <c r="J31" s="201" t="s">
        <v>120</v>
      </c>
      <c r="K31" s="201" t="s">
        <v>126</v>
      </c>
      <c r="L31" s="201" t="s">
        <v>121</v>
      </c>
      <c r="M31" s="201" t="s">
        <v>122</v>
      </c>
      <c r="N31" s="201" t="s">
        <v>123</v>
      </c>
      <c r="O31" s="201" t="s">
        <v>124</v>
      </c>
      <c r="P31" s="201" t="s">
        <v>125</v>
      </c>
      <c r="Q31" s="204" t="s">
        <v>127</v>
      </c>
      <c r="AW31" s="42" t="s">
        <v>34</v>
      </c>
      <c r="AX31" s="43" t="s">
        <v>22</v>
      </c>
      <c r="AY31" s="43" t="s">
        <v>23</v>
      </c>
      <c r="AZ31" s="42" t="s">
        <v>37</v>
      </c>
      <c r="BA31" s="43" t="s">
        <v>47</v>
      </c>
      <c r="BB31" s="43" t="s">
        <v>39</v>
      </c>
      <c r="BC31" s="42" t="s">
        <v>40</v>
      </c>
      <c r="BD31" s="43" t="s">
        <v>41</v>
      </c>
      <c r="BE31" s="43" t="s">
        <v>42</v>
      </c>
    </row>
    <row r="32" spans="1:57" s="37" customFormat="1" x14ac:dyDescent="0.25">
      <c r="A32" s="440"/>
      <c r="B32" s="433"/>
      <c r="C32" s="1"/>
      <c r="D32" s="1"/>
      <c r="E32" s="433"/>
      <c r="F32" s="441"/>
      <c r="G32" s="441"/>
      <c r="H32" s="1"/>
      <c r="I32" s="1"/>
      <c r="J32" s="433"/>
      <c r="K32" s="441"/>
      <c r="L32" s="441"/>
      <c r="M32" s="1"/>
      <c r="N32" s="1"/>
      <c r="O32" s="433"/>
      <c r="P32" s="441"/>
      <c r="Q32" s="441"/>
      <c r="AW32" s="44" t="e">
        <f>VLOOKUP(D32,'MNB árfolyam'!A:B,2,0)</f>
        <v>#N/A</v>
      </c>
      <c r="AX32" s="45" t="str">
        <f t="shared" ref="AX32:AX56" si="1">IF(ISBLANK(F32),"",ROUND(F32/AW32,0))</f>
        <v/>
      </c>
      <c r="AY32" s="45" t="str">
        <f t="shared" ref="AY32:AY56" si="2">IF(ISBLANK(G32),"",ROUND(G32/AW32,0))</f>
        <v/>
      </c>
      <c r="AZ32" s="44" t="e">
        <f>VLOOKUP(I32,'MNB árfolyam'!A:B,2,0)</f>
        <v>#N/A</v>
      </c>
      <c r="BA32" s="44" t="str">
        <f t="shared" ref="BA32:BA56" si="3">IF(ISBLANK(K32),"",ROUND(K32/AZ32,0))</f>
        <v/>
      </c>
      <c r="BB32" s="44" t="str">
        <f t="shared" ref="BB32:BB56" si="4">IF(ISBLANK(L32),"",ROUND(L32/AZ32,0))</f>
        <v/>
      </c>
      <c r="BC32" s="44" t="e">
        <f>VLOOKUP(N32,'MNB árfolyam'!A:B,2,0)</f>
        <v>#N/A</v>
      </c>
      <c r="BD32" s="44" t="str">
        <f t="shared" ref="BD32:BD56" si="5">IF(ISBLANK(P32),"",ROUND(P32/BC32,0))</f>
        <v/>
      </c>
      <c r="BE32" s="44" t="str">
        <f t="shared" ref="BE32:BE56" si="6">IF(ISBLANK(Q32),"",ROUND(Q32/BC32,0))</f>
        <v/>
      </c>
    </row>
    <row r="33" spans="1:57" s="37" customFormat="1" x14ac:dyDescent="0.25">
      <c r="A33" s="440"/>
      <c r="B33" s="433"/>
      <c r="C33" s="1"/>
      <c r="D33" s="1"/>
      <c r="E33" s="433"/>
      <c r="F33" s="441"/>
      <c r="G33" s="441"/>
      <c r="H33" s="1"/>
      <c r="I33" s="1"/>
      <c r="J33" s="433"/>
      <c r="K33" s="441"/>
      <c r="L33" s="441"/>
      <c r="M33" s="1"/>
      <c r="N33" s="1"/>
      <c r="O33" s="433"/>
      <c r="P33" s="441"/>
      <c r="Q33" s="441"/>
      <c r="AW33" s="44" t="e">
        <f>VLOOKUP(D33,'MNB árfolyam'!A:B,2,0)</f>
        <v>#N/A</v>
      </c>
      <c r="AX33" s="45" t="str">
        <f t="shared" si="1"/>
        <v/>
      </c>
      <c r="AY33" s="45" t="str">
        <f t="shared" si="2"/>
        <v/>
      </c>
      <c r="AZ33" s="44" t="e">
        <f>VLOOKUP(I33,'MNB árfolyam'!A:B,2,0)</f>
        <v>#N/A</v>
      </c>
      <c r="BA33" s="44" t="str">
        <f t="shared" si="3"/>
        <v/>
      </c>
      <c r="BB33" s="44" t="str">
        <f t="shared" si="4"/>
        <v/>
      </c>
      <c r="BC33" s="44" t="e">
        <f>VLOOKUP(N33,'MNB árfolyam'!A:B,2,0)</f>
        <v>#N/A</v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40"/>
      <c r="B34" s="433"/>
      <c r="C34" s="1"/>
      <c r="D34" s="1"/>
      <c r="E34" s="433"/>
      <c r="F34" s="441"/>
      <c r="G34" s="441"/>
      <c r="H34" s="1"/>
      <c r="I34" s="1"/>
      <c r="J34" s="433"/>
      <c r="K34" s="441"/>
      <c r="L34" s="441"/>
      <c r="M34" s="1"/>
      <c r="N34" s="1"/>
      <c r="O34" s="433"/>
      <c r="P34" s="441"/>
      <c r="Q34" s="441"/>
      <c r="AW34" s="44" t="e">
        <f>VLOOKUP(D34,'MNB árfolyam'!A:B,2,0)</f>
        <v>#N/A</v>
      </c>
      <c r="AX34" s="45" t="str">
        <f t="shared" si="1"/>
        <v/>
      </c>
      <c r="AY34" s="45" t="str">
        <f t="shared" si="2"/>
        <v/>
      </c>
      <c r="AZ34" s="44" t="e">
        <f>VLOOKUP(I34,'MNB árfolyam'!A:B,2,0)</f>
        <v>#N/A</v>
      </c>
      <c r="BA34" s="44" t="str">
        <f t="shared" si="3"/>
        <v/>
      </c>
      <c r="BB34" s="44" t="str">
        <f t="shared" si="4"/>
        <v/>
      </c>
      <c r="BC34" s="44" t="e">
        <f>VLOOKUP(N34,'MNB árfolyam'!A:B,2,0)</f>
        <v>#N/A</v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40"/>
      <c r="B35" s="433"/>
      <c r="C35" s="1"/>
      <c r="D35" s="1"/>
      <c r="E35" s="433"/>
      <c r="F35" s="441"/>
      <c r="G35" s="441"/>
      <c r="H35" s="1"/>
      <c r="I35" s="1"/>
      <c r="J35" s="433"/>
      <c r="K35" s="441"/>
      <c r="L35" s="441"/>
      <c r="M35" s="1"/>
      <c r="N35" s="1"/>
      <c r="O35" s="433"/>
      <c r="P35" s="441"/>
      <c r="Q35" s="441"/>
      <c r="AW35" s="44" t="e">
        <f>VLOOKUP(D35,'MNB árfolyam'!A:B,2,0)</f>
        <v>#N/A</v>
      </c>
      <c r="AX35" s="45" t="str">
        <f t="shared" si="1"/>
        <v/>
      </c>
      <c r="AY35" s="45" t="str">
        <f t="shared" si="2"/>
        <v/>
      </c>
      <c r="AZ35" s="44" t="e">
        <f>VLOOKUP(I35,'MNB árfolyam'!A:B,2,0)</f>
        <v>#N/A</v>
      </c>
      <c r="BA35" s="44" t="str">
        <f t="shared" si="3"/>
        <v/>
      </c>
      <c r="BB35" s="44" t="str">
        <f t="shared" si="4"/>
        <v/>
      </c>
      <c r="BC35" s="44" t="e">
        <f>VLOOKUP(N35,'MNB árfolyam'!A:B,2,0)</f>
        <v>#N/A</v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40"/>
      <c r="B36" s="433"/>
      <c r="C36" s="1"/>
      <c r="D36" s="1"/>
      <c r="E36" s="433"/>
      <c r="F36" s="441"/>
      <c r="G36" s="441"/>
      <c r="H36" s="1"/>
      <c r="I36" s="1"/>
      <c r="J36" s="433"/>
      <c r="K36" s="441"/>
      <c r="L36" s="441"/>
      <c r="M36" s="1"/>
      <c r="N36" s="1"/>
      <c r="O36" s="433"/>
      <c r="P36" s="441"/>
      <c r="Q36" s="441"/>
      <c r="AW36" s="44" t="e">
        <f>VLOOKUP(D36,'MNB árfolyam'!A:B,2,0)</f>
        <v>#N/A</v>
      </c>
      <c r="AX36" s="45" t="str">
        <f t="shared" si="1"/>
        <v/>
      </c>
      <c r="AY36" s="45" t="str">
        <f t="shared" si="2"/>
        <v/>
      </c>
      <c r="AZ36" s="44" t="e">
        <f>VLOOKUP(I36,'MNB árfolyam'!A:B,2,0)</f>
        <v>#N/A</v>
      </c>
      <c r="BA36" s="44" t="str">
        <f t="shared" si="3"/>
        <v/>
      </c>
      <c r="BB36" s="44" t="str">
        <f t="shared" si="4"/>
        <v/>
      </c>
      <c r="BC36" s="44" t="e">
        <f>VLOOKUP(N36,'MNB árfolyam'!A:B,2,0)</f>
        <v>#N/A</v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40"/>
      <c r="B37" s="433"/>
      <c r="C37" s="1"/>
      <c r="D37" s="1"/>
      <c r="E37" s="433"/>
      <c r="F37" s="441"/>
      <c r="G37" s="441"/>
      <c r="H37" s="1"/>
      <c r="I37" s="1"/>
      <c r="J37" s="433"/>
      <c r="K37" s="441"/>
      <c r="L37" s="441"/>
      <c r="M37" s="1"/>
      <c r="N37" s="1"/>
      <c r="O37" s="433"/>
      <c r="P37" s="441"/>
      <c r="Q37" s="441"/>
      <c r="AW37" s="44" t="e">
        <f>VLOOKUP(D37,'MNB árfolyam'!A:B,2,0)</f>
        <v>#N/A</v>
      </c>
      <c r="AX37" s="45" t="str">
        <f t="shared" si="1"/>
        <v/>
      </c>
      <c r="AY37" s="45" t="str">
        <f t="shared" si="2"/>
        <v/>
      </c>
      <c r="AZ37" s="44" t="e">
        <f>VLOOKUP(I37,'MNB árfolyam'!A:B,2,0)</f>
        <v>#N/A</v>
      </c>
      <c r="BA37" s="44" t="str">
        <f t="shared" si="3"/>
        <v/>
      </c>
      <c r="BB37" s="44" t="str">
        <f t="shared" si="4"/>
        <v/>
      </c>
      <c r="BC37" s="44" t="e">
        <f>VLOOKUP(N37,'MNB árfolyam'!A:B,2,0)</f>
        <v>#N/A</v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40"/>
      <c r="B38" s="433"/>
      <c r="C38" s="1"/>
      <c r="D38" s="1"/>
      <c r="E38" s="433"/>
      <c r="F38" s="441"/>
      <c r="G38" s="441"/>
      <c r="H38" s="1"/>
      <c r="I38" s="1"/>
      <c r="J38" s="433"/>
      <c r="K38" s="441"/>
      <c r="L38" s="441"/>
      <c r="M38" s="1"/>
      <c r="N38" s="1"/>
      <c r="O38" s="433"/>
      <c r="P38" s="441"/>
      <c r="Q38" s="441"/>
      <c r="AW38" s="44" t="e">
        <f>VLOOKUP(D38,'MNB árfolyam'!A:B,2,0)</f>
        <v>#N/A</v>
      </c>
      <c r="AX38" s="45" t="str">
        <f t="shared" si="1"/>
        <v/>
      </c>
      <c r="AY38" s="45" t="str">
        <f t="shared" si="2"/>
        <v/>
      </c>
      <c r="AZ38" s="44" t="e">
        <f>VLOOKUP(I38,'MNB árfolyam'!A:B,2,0)</f>
        <v>#N/A</v>
      </c>
      <c r="BA38" s="44" t="str">
        <f t="shared" si="3"/>
        <v/>
      </c>
      <c r="BB38" s="44" t="str">
        <f t="shared" si="4"/>
        <v/>
      </c>
      <c r="BC38" s="44" t="e">
        <f>VLOOKUP(N38,'MNB árfolyam'!A:B,2,0)</f>
        <v>#N/A</v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40"/>
      <c r="B39" s="433"/>
      <c r="C39" s="1"/>
      <c r="D39" s="1"/>
      <c r="E39" s="433"/>
      <c r="F39" s="441"/>
      <c r="G39" s="441"/>
      <c r="H39" s="1"/>
      <c r="I39" s="1"/>
      <c r="J39" s="433"/>
      <c r="K39" s="441"/>
      <c r="L39" s="441"/>
      <c r="M39" s="1"/>
      <c r="N39" s="1"/>
      <c r="O39" s="433"/>
      <c r="P39" s="441"/>
      <c r="Q39" s="441"/>
      <c r="AW39" s="44" t="e">
        <f>VLOOKUP(D39,'MNB árfolyam'!A:B,2,0)</f>
        <v>#N/A</v>
      </c>
      <c r="AX39" s="45" t="str">
        <f t="shared" si="1"/>
        <v/>
      </c>
      <c r="AY39" s="45" t="str">
        <f t="shared" si="2"/>
        <v/>
      </c>
      <c r="AZ39" s="44" t="e">
        <f>VLOOKUP(I39,'MNB árfolyam'!A:B,2,0)</f>
        <v>#N/A</v>
      </c>
      <c r="BA39" s="44" t="str">
        <f t="shared" si="3"/>
        <v/>
      </c>
      <c r="BB39" s="44" t="str">
        <f t="shared" si="4"/>
        <v/>
      </c>
      <c r="BC39" s="44" t="e">
        <f>VLOOKUP(N39,'MNB árfolyam'!A:B,2,0)</f>
        <v>#N/A</v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40"/>
      <c r="B40" s="433"/>
      <c r="C40" s="1"/>
      <c r="D40" s="1"/>
      <c r="E40" s="433"/>
      <c r="F40" s="441"/>
      <c r="G40" s="441"/>
      <c r="H40" s="1"/>
      <c r="I40" s="1"/>
      <c r="J40" s="433"/>
      <c r="K40" s="441"/>
      <c r="L40" s="441"/>
      <c r="M40" s="1"/>
      <c r="N40" s="1"/>
      <c r="O40" s="433"/>
      <c r="P40" s="441"/>
      <c r="Q40" s="441"/>
      <c r="AW40" s="44" t="e">
        <f>VLOOKUP(D40,'MNB árfolyam'!A:B,2,0)</f>
        <v>#N/A</v>
      </c>
      <c r="AX40" s="45" t="str">
        <f t="shared" si="1"/>
        <v/>
      </c>
      <c r="AY40" s="45" t="str">
        <f t="shared" si="2"/>
        <v/>
      </c>
      <c r="AZ40" s="44" t="e">
        <f>VLOOKUP(I40,'MNB árfolyam'!A:B,2,0)</f>
        <v>#N/A</v>
      </c>
      <c r="BA40" s="44" t="str">
        <f t="shared" si="3"/>
        <v/>
      </c>
      <c r="BB40" s="44" t="str">
        <f t="shared" si="4"/>
        <v/>
      </c>
      <c r="BC40" s="44" t="e">
        <f>VLOOKUP(N40,'MNB árfolyam'!A:B,2,0)</f>
        <v>#N/A</v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40"/>
      <c r="B41" s="433"/>
      <c r="C41" s="1"/>
      <c r="D41" s="1"/>
      <c r="E41" s="433"/>
      <c r="F41" s="441"/>
      <c r="G41" s="441"/>
      <c r="H41" s="1"/>
      <c r="I41" s="1"/>
      <c r="J41" s="433"/>
      <c r="K41" s="441"/>
      <c r="L41" s="441"/>
      <c r="M41" s="1"/>
      <c r="N41" s="1"/>
      <c r="O41" s="433"/>
      <c r="P41" s="441"/>
      <c r="Q41" s="441"/>
      <c r="AW41" s="44" t="e">
        <f>VLOOKUP(D41,'MNB árfolyam'!A:B,2,0)</f>
        <v>#N/A</v>
      </c>
      <c r="AX41" s="45" t="str">
        <f t="shared" si="1"/>
        <v/>
      </c>
      <c r="AY41" s="45" t="str">
        <f t="shared" si="2"/>
        <v/>
      </c>
      <c r="AZ41" s="44" t="e">
        <f>VLOOKUP(I41,'MNB árfolyam'!A:B,2,0)</f>
        <v>#N/A</v>
      </c>
      <c r="BA41" s="44" t="str">
        <f t="shared" si="3"/>
        <v/>
      </c>
      <c r="BB41" s="44" t="str">
        <f t="shared" si="4"/>
        <v/>
      </c>
      <c r="BC41" s="44" t="e">
        <f>VLOOKUP(N41,'MNB árfolyam'!A:B,2,0)</f>
        <v>#N/A</v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40"/>
      <c r="B42" s="433"/>
      <c r="C42" s="1"/>
      <c r="D42" s="1"/>
      <c r="E42" s="433"/>
      <c r="F42" s="441"/>
      <c r="G42" s="441"/>
      <c r="H42" s="1"/>
      <c r="I42" s="1"/>
      <c r="J42" s="433"/>
      <c r="K42" s="441"/>
      <c r="L42" s="441"/>
      <c r="M42" s="1"/>
      <c r="N42" s="1"/>
      <c r="O42" s="433"/>
      <c r="P42" s="441"/>
      <c r="Q42" s="441"/>
      <c r="AW42" s="44" t="e">
        <f>VLOOKUP(D42,'MNB árfolyam'!A:B,2,0)</f>
        <v>#N/A</v>
      </c>
      <c r="AX42" s="45" t="str">
        <f t="shared" si="1"/>
        <v/>
      </c>
      <c r="AY42" s="45" t="str">
        <f t="shared" si="2"/>
        <v/>
      </c>
      <c r="AZ42" s="44" t="e">
        <f>VLOOKUP(I42,'MNB árfolyam'!A:B,2,0)</f>
        <v>#N/A</v>
      </c>
      <c r="BA42" s="44" t="str">
        <f t="shared" si="3"/>
        <v/>
      </c>
      <c r="BB42" s="44" t="str">
        <f t="shared" si="4"/>
        <v/>
      </c>
      <c r="BC42" s="44" t="e">
        <f>VLOOKUP(N42,'MNB árfolyam'!A:B,2,0)</f>
        <v>#N/A</v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40"/>
      <c r="B43" s="433"/>
      <c r="C43" s="1"/>
      <c r="D43" s="1"/>
      <c r="E43" s="433"/>
      <c r="F43" s="441"/>
      <c r="G43" s="441"/>
      <c r="H43" s="1"/>
      <c r="I43" s="1"/>
      <c r="J43" s="433"/>
      <c r="K43" s="441"/>
      <c r="L43" s="441"/>
      <c r="M43" s="1"/>
      <c r="N43" s="1"/>
      <c r="O43" s="433"/>
      <c r="P43" s="441"/>
      <c r="Q43" s="441"/>
      <c r="AW43" s="44" t="e">
        <f>VLOOKUP(D43,'MNB árfolyam'!A:B,2,0)</f>
        <v>#N/A</v>
      </c>
      <c r="AX43" s="45" t="str">
        <f t="shared" si="1"/>
        <v/>
      </c>
      <c r="AY43" s="45" t="str">
        <f t="shared" si="2"/>
        <v/>
      </c>
      <c r="AZ43" s="44" t="e">
        <f>VLOOKUP(I43,'MNB árfolyam'!A:B,2,0)</f>
        <v>#N/A</v>
      </c>
      <c r="BA43" s="44" t="str">
        <f t="shared" si="3"/>
        <v/>
      </c>
      <c r="BB43" s="44" t="str">
        <f t="shared" si="4"/>
        <v/>
      </c>
      <c r="BC43" s="44" t="e">
        <f>VLOOKUP(N43,'MNB árfolyam'!A:B,2,0)</f>
        <v>#N/A</v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40"/>
      <c r="B44" s="433"/>
      <c r="C44" s="1"/>
      <c r="D44" s="1"/>
      <c r="E44" s="433"/>
      <c r="F44" s="441"/>
      <c r="G44" s="441"/>
      <c r="H44" s="1"/>
      <c r="I44" s="1"/>
      <c r="J44" s="433"/>
      <c r="K44" s="441"/>
      <c r="L44" s="441"/>
      <c r="M44" s="1"/>
      <c r="N44" s="1"/>
      <c r="O44" s="433"/>
      <c r="P44" s="441"/>
      <c r="Q44" s="441"/>
      <c r="AW44" s="44" t="e">
        <f>VLOOKUP(D44,'MNB árfolyam'!A:B,2,0)</f>
        <v>#N/A</v>
      </c>
      <c r="AX44" s="45" t="str">
        <f t="shared" si="1"/>
        <v/>
      </c>
      <c r="AY44" s="45" t="str">
        <f t="shared" si="2"/>
        <v/>
      </c>
      <c r="AZ44" s="44" t="e">
        <f>VLOOKUP(I44,'MNB árfolyam'!A:B,2,0)</f>
        <v>#N/A</v>
      </c>
      <c r="BA44" s="44" t="str">
        <f t="shared" si="3"/>
        <v/>
      </c>
      <c r="BB44" s="44" t="str">
        <f t="shared" si="4"/>
        <v/>
      </c>
      <c r="BC44" s="44" t="e">
        <f>VLOOKUP(N44,'MNB árfolyam'!A:B,2,0)</f>
        <v>#N/A</v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40"/>
      <c r="B45" s="433"/>
      <c r="C45" s="1"/>
      <c r="D45" s="1"/>
      <c r="E45" s="433"/>
      <c r="F45" s="441"/>
      <c r="G45" s="441"/>
      <c r="H45" s="1"/>
      <c r="I45" s="1"/>
      <c r="J45" s="433"/>
      <c r="K45" s="441"/>
      <c r="L45" s="441"/>
      <c r="M45" s="1"/>
      <c r="N45" s="1"/>
      <c r="O45" s="433"/>
      <c r="P45" s="441"/>
      <c r="Q45" s="441"/>
      <c r="AW45" s="44" t="e">
        <f>VLOOKUP(D45,'MNB árfolyam'!A:B,2,0)</f>
        <v>#N/A</v>
      </c>
      <c r="AX45" s="45" t="str">
        <f t="shared" si="1"/>
        <v/>
      </c>
      <c r="AY45" s="45" t="str">
        <f t="shared" si="2"/>
        <v/>
      </c>
      <c r="AZ45" s="44" t="e">
        <f>VLOOKUP(I45,'MNB árfolyam'!A:B,2,0)</f>
        <v>#N/A</v>
      </c>
      <c r="BA45" s="44" t="str">
        <f t="shared" si="3"/>
        <v/>
      </c>
      <c r="BB45" s="44" t="str">
        <f t="shared" si="4"/>
        <v/>
      </c>
      <c r="BC45" s="44" t="e">
        <f>VLOOKUP(N45,'MNB árfolyam'!A:B,2,0)</f>
        <v>#N/A</v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40"/>
      <c r="B46" s="433"/>
      <c r="C46" s="1"/>
      <c r="D46" s="1"/>
      <c r="E46" s="433"/>
      <c r="F46" s="441"/>
      <c r="G46" s="441"/>
      <c r="H46" s="1"/>
      <c r="I46" s="1"/>
      <c r="J46" s="433"/>
      <c r="K46" s="441"/>
      <c r="L46" s="441"/>
      <c r="M46" s="1"/>
      <c r="N46" s="1"/>
      <c r="O46" s="433"/>
      <c r="P46" s="441"/>
      <c r="Q46" s="441"/>
      <c r="AW46" s="44" t="e">
        <f>VLOOKUP(D46,'MNB árfolyam'!A:B,2,0)</f>
        <v>#N/A</v>
      </c>
      <c r="AX46" s="45" t="str">
        <f t="shared" si="1"/>
        <v/>
      </c>
      <c r="AY46" s="45" t="str">
        <f t="shared" si="2"/>
        <v/>
      </c>
      <c r="AZ46" s="44" t="e">
        <f>VLOOKUP(I46,'MNB árfolyam'!A:B,2,0)</f>
        <v>#N/A</v>
      </c>
      <c r="BA46" s="44" t="str">
        <f t="shared" si="3"/>
        <v/>
      </c>
      <c r="BB46" s="44" t="str">
        <f t="shared" si="4"/>
        <v/>
      </c>
      <c r="BC46" s="44" t="e">
        <f>VLOOKUP(N46,'MNB árfolyam'!A:B,2,0)</f>
        <v>#N/A</v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40"/>
      <c r="B47" s="433"/>
      <c r="C47" s="1"/>
      <c r="D47" s="1"/>
      <c r="E47" s="433"/>
      <c r="F47" s="441"/>
      <c r="G47" s="441"/>
      <c r="H47" s="1"/>
      <c r="I47" s="1"/>
      <c r="J47" s="433"/>
      <c r="K47" s="441"/>
      <c r="L47" s="441"/>
      <c r="M47" s="1"/>
      <c r="N47" s="1"/>
      <c r="O47" s="433"/>
      <c r="P47" s="441"/>
      <c r="Q47" s="441"/>
      <c r="AW47" s="44" t="e">
        <f>VLOOKUP(D47,'MNB árfolyam'!A:B,2,0)</f>
        <v>#N/A</v>
      </c>
      <c r="AX47" s="45" t="str">
        <f t="shared" si="1"/>
        <v/>
      </c>
      <c r="AY47" s="45" t="str">
        <f t="shared" si="2"/>
        <v/>
      </c>
      <c r="AZ47" s="44" t="e">
        <f>VLOOKUP(I47,'MNB árfolyam'!A:B,2,0)</f>
        <v>#N/A</v>
      </c>
      <c r="BA47" s="44" t="str">
        <f t="shared" si="3"/>
        <v/>
      </c>
      <c r="BB47" s="44" t="str">
        <f t="shared" si="4"/>
        <v/>
      </c>
      <c r="BC47" s="44" t="e">
        <f>VLOOKUP(N47,'MNB árfolyam'!A:B,2,0)</f>
        <v>#N/A</v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40"/>
      <c r="B48" s="433"/>
      <c r="C48" s="1"/>
      <c r="D48" s="1"/>
      <c r="E48" s="433"/>
      <c r="F48" s="441"/>
      <c r="G48" s="441"/>
      <c r="H48" s="1"/>
      <c r="I48" s="1"/>
      <c r="J48" s="433"/>
      <c r="K48" s="441"/>
      <c r="L48" s="441"/>
      <c r="M48" s="1"/>
      <c r="N48" s="1"/>
      <c r="O48" s="433"/>
      <c r="P48" s="441"/>
      <c r="Q48" s="441"/>
      <c r="AW48" s="44" t="e">
        <f>VLOOKUP(D48,'MNB árfolyam'!A:B,2,0)</f>
        <v>#N/A</v>
      </c>
      <c r="AX48" s="45" t="str">
        <f t="shared" si="1"/>
        <v/>
      </c>
      <c r="AY48" s="45" t="str">
        <f t="shared" si="2"/>
        <v/>
      </c>
      <c r="AZ48" s="44" t="e">
        <f>VLOOKUP(I48,'MNB árfolyam'!A:B,2,0)</f>
        <v>#N/A</v>
      </c>
      <c r="BA48" s="44" t="str">
        <f t="shared" si="3"/>
        <v/>
      </c>
      <c r="BB48" s="44" t="str">
        <f t="shared" si="4"/>
        <v/>
      </c>
      <c r="BC48" s="44" t="e">
        <f>VLOOKUP(N48,'MNB árfolyam'!A:B,2,0)</f>
        <v>#N/A</v>
      </c>
      <c r="BD48" s="44" t="str">
        <f t="shared" si="5"/>
        <v/>
      </c>
      <c r="BE48" s="44" t="str">
        <f t="shared" si="6"/>
        <v/>
      </c>
    </row>
    <row r="49" spans="1:57" s="37" customFormat="1" x14ac:dyDescent="0.25">
      <c r="A49" s="440"/>
      <c r="B49" s="433"/>
      <c r="C49" s="1"/>
      <c r="D49" s="1"/>
      <c r="E49" s="433"/>
      <c r="F49" s="441"/>
      <c r="G49" s="441"/>
      <c r="H49" s="1"/>
      <c r="I49" s="1"/>
      <c r="J49" s="433"/>
      <c r="K49" s="441"/>
      <c r="L49" s="441"/>
      <c r="M49" s="1"/>
      <c r="N49" s="1"/>
      <c r="O49" s="433"/>
      <c r="P49" s="441"/>
      <c r="Q49" s="441"/>
      <c r="AW49" s="44" t="e">
        <f>VLOOKUP(D49,'MNB árfolyam'!A:B,2,0)</f>
        <v>#N/A</v>
      </c>
      <c r="AX49" s="45" t="str">
        <f t="shared" si="1"/>
        <v/>
      </c>
      <c r="AY49" s="45" t="str">
        <f t="shared" si="2"/>
        <v/>
      </c>
      <c r="AZ49" s="44" t="e">
        <f>VLOOKUP(I49,'MNB árfolyam'!A:B,2,0)</f>
        <v>#N/A</v>
      </c>
      <c r="BA49" s="44" t="str">
        <f t="shared" si="3"/>
        <v/>
      </c>
      <c r="BB49" s="44" t="str">
        <f t="shared" si="4"/>
        <v/>
      </c>
      <c r="BC49" s="44" t="e">
        <f>VLOOKUP(N49,'MNB árfolyam'!A:B,2,0)</f>
        <v>#N/A</v>
      </c>
      <c r="BD49" s="44" t="str">
        <f t="shared" si="5"/>
        <v/>
      </c>
      <c r="BE49" s="44" t="str">
        <f t="shared" si="6"/>
        <v/>
      </c>
    </row>
    <row r="50" spans="1:57" s="37" customFormat="1" x14ac:dyDescent="0.25">
      <c r="A50" s="440"/>
      <c r="B50" s="433"/>
      <c r="C50" s="1"/>
      <c r="D50" s="1"/>
      <c r="E50" s="433"/>
      <c r="F50" s="441"/>
      <c r="G50" s="441"/>
      <c r="H50" s="1"/>
      <c r="I50" s="1"/>
      <c r="J50" s="433"/>
      <c r="K50" s="441"/>
      <c r="L50" s="441"/>
      <c r="M50" s="1"/>
      <c r="N50" s="1"/>
      <c r="O50" s="433"/>
      <c r="P50" s="441"/>
      <c r="Q50" s="441"/>
      <c r="AW50" s="44" t="e">
        <f>VLOOKUP(D50,'MNB árfolyam'!A:B,2,0)</f>
        <v>#N/A</v>
      </c>
      <c r="AX50" s="45" t="str">
        <f t="shared" si="1"/>
        <v/>
      </c>
      <c r="AY50" s="45" t="str">
        <f t="shared" si="2"/>
        <v/>
      </c>
      <c r="AZ50" s="44" t="e">
        <f>VLOOKUP(I50,'MNB árfolyam'!A:B,2,0)</f>
        <v>#N/A</v>
      </c>
      <c r="BA50" s="44" t="str">
        <f t="shared" si="3"/>
        <v/>
      </c>
      <c r="BB50" s="44" t="str">
        <f t="shared" si="4"/>
        <v/>
      </c>
      <c r="BC50" s="44" t="e">
        <f>VLOOKUP(N50,'MNB árfolyam'!A:B,2,0)</f>
        <v>#N/A</v>
      </c>
      <c r="BD50" s="44" t="str">
        <f t="shared" si="5"/>
        <v/>
      </c>
      <c r="BE50" s="44" t="str">
        <f t="shared" si="6"/>
        <v/>
      </c>
    </row>
    <row r="51" spans="1:57" s="37" customFormat="1" x14ac:dyDescent="0.25">
      <c r="A51" s="440"/>
      <c r="B51" s="433"/>
      <c r="C51" s="1"/>
      <c r="D51" s="1"/>
      <c r="E51" s="433"/>
      <c r="F51" s="441"/>
      <c r="G51" s="441"/>
      <c r="H51" s="1"/>
      <c r="I51" s="1"/>
      <c r="J51" s="433"/>
      <c r="K51" s="441"/>
      <c r="L51" s="441"/>
      <c r="M51" s="1"/>
      <c r="N51" s="1"/>
      <c r="O51" s="433"/>
      <c r="P51" s="441"/>
      <c r="Q51" s="441"/>
      <c r="AW51" s="44" t="e">
        <f>VLOOKUP(D51,'MNB árfolyam'!A:B,2,0)</f>
        <v>#N/A</v>
      </c>
      <c r="AX51" s="45" t="str">
        <f t="shared" si="1"/>
        <v/>
      </c>
      <c r="AY51" s="45" t="str">
        <f t="shared" si="2"/>
        <v/>
      </c>
      <c r="AZ51" s="44" t="e">
        <f>VLOOKUP(I51,'MNB árfolyam'!A:B,2,0)</f>
        <v>#N/A</v>
      </c>
      <c r="BA51" s="44" t="str">
        <f t="shared" si="3"/>
        <v/>
      </c>
      <c r="BB51" s="44" t="str">
        <f t="shared" si="4"/>
        <v/>
      </c>
      <c r="BC51" s="44" t="e">
        <f>VLOOKUP(N51,'MNB árfolyam'!A:B,2,0)</f>
        <v>#N/A</v>
      </c>
      <c r="BD51" s="44" t="str">
        <f t="shared" si="5"/>
        <v/>
      </c>
      <c r="BE51" s="44" t="str">
        <f t="shared" si="6"/>
        <v/>
      </c>
    </row>
    <row r="52" spans="1:57" s="37" customFormat="1" x14ac:dyDescent="0.25">
      <c r="A52" s="440"/>
      <c r="B52" s="433"/>
      <c r="C52" s="1"/>
      <c r="D52" s="1"/>
      <c r="E52" s="433"/>
      <c r="F52" s="441"/>
      <c r="G52" s="441"/>
      <c r="H52" s="1"/>
      <c r="I52" s="1"/>
      <c r="J52" s="433"/>
      <c r="K52" s="441"/>
      <c r="L52" s="441"/>
      <c r="M52" s="1"/>
      <c r="N52" s="1"/>
      <c r="O52" s="433"/>
      <c r="P52" s="441"/>
      <c r="Q52" s="441"/>
      <c r="AW52" s="44" t="e">
        <f>VLOOKUP(D52,'MNB árfolyam'!A:B,2,0)</f>
        <v>#N/A</v>
      </c>
      <c r="AX52" s="45" t="str">
        <f t="shared" si="1"/>
        <v/>
      </c>
      <c r="AY52" s="45" t="str">
        <f t="shared" si="2"/>
        <v/>
      </c>
      <c r="AZ52" s="44" t="e">
        <f>VLOOKUP(I52,'MNB árfolyam'!A:B,2,0)</f>
        <v>#N/A</v>
      </c>
      <c r="BA52" s="44" t="str">
        <f t="shared" si="3"/>
        <v/>
      </c>
      <c r="BB52" s="44" t="str">
        <f t="shared" si="4"/>
        <v/>
      </c>
      <c r="BC52" s="44" t="e">
        <f>VLOOKUP(N52,'MNB árfolyam'!A:B,2,0)</f>
        <v>#N/A</v>
      </c>
      <c r="BD52" s="44" t="str">
        <f t="shared" si="5"/>
        <v/>
      </c>
      <c r="BE52" s="44" t="str">
        <f t="shared" si="6"/>
        <v/>
      </c>
    </row>
    <row r="53" spans="1:57" s="37" customFormat="1" x14ac:dyDescent="0.25">
      <c r="A53" s="440"/>
      <c r="B53" s="433"/>
      <c r="C53" s="1"/>
      <c r="D53" s="1"/>
      <c r="E53" s="433"/>
      <c r="F53" s="441"/>
      <c r="G53" s="441"/>
      <c r="H53" s="1"/>
      <c r="I53" s="1"/>
      <c r="J53" s="433"/>
      <c r="K53" s="441"/>
      <c r="L53" s="441"/>
      <c r="M53" s="1"/>
      <c r="N53" s="1"/>
      <c r="O53" s="433"/>
      <c r="P53" s="441"/>
      <c r="Q53" s="441"/>
      <c r="AW53" s="44" t="e">
        <f>VLOOKUP(D53,'MNB árfolyam'!A:B,2,0)</f>
        <v>#N/A</v>
      </c>
      <c r="AX53" s="45" t="str">
        <f t="shared" si="1"/>
        <v/>
      </c>
      <c r="AY53" s="45" t="str">
        <f t="shared" si="2"/>
        <v/>
      </c>
      <c r="AZ53" s="44" t="e">
        <f>VLOOKUP(I53,'MNB árfolyam'!A:B,2,0)</f>
        <v>#N/A</v>
      </c>
      <c r="BA53" s="44" t="str">
        <f t="shared" si="3"/>
        <v/>
      </c>
      <c r="BB53" s="44" t="str">
        <f t="shared" si="4"/>
        <v/>
      </c>
      <c r="BC53" s="44" t="e">
        <f>VLOOKUP(N53,'MNB árfolyam'!A:B,2,0)</f>
        <v>#N/A</v>
      </c>
      <c r="BD53" s="44" t="str">
        <f t="shared" si="5"/>
        <v/>
      </c>
      <c r="BE53" s="44" t="str">
        <f t="shared" si="6"/>
        <v/>
      </c>
    </row>
    <row r="54" spans="1:57" s="37" customFormat="1" x14ac:dyDescent="0.25">
      <c r="A54" s="440"/>
      <c r="B54" s="433"/>
      <c r="C54" s="1"/>
      <c r="D54" s="1"/>
      <c r="E54" s="433"/>
      <c r="F54" s="441"/>
      <c r="G54" s="441"/>
      <c r="H54" s="1"/>
      <c r="I54" s="1"/>
      <c r="J54" s="433"/>
      <c r="K54" s="441"/>
      <c r="L54" s="441"/>
      <c r="M54" s="1"/>
      <c r="N54" s="1"/>
      <c r="O54" s="433"/>
      <c r="P54" s="441"/>
      <c r="Q54" s="441"/>
      <c r="AW54" s="44" t="e">
        <f>VLOOKUP(D54,'MNB árfolyam'!A:B,2,0)</f>
        <v>#N/A</v>
      </c>
      <c r="AX54" s="45" t="str">
        <f t="shared" si="1"/>
        <v/>
      </c>
      <c r="AY54" s="45" t="str">
        <f t="shared" si="2"/>
        <v/>
      </c>
      <c r="AZ54" s="44" t="e">
        <f>VLOOKUP(I54,'MNB árfolyam'!A:B,2,0)</f>
        <v>#N/A</v>
      </c>
      <c r="BA54" s="44" t="str">
        <f t="shared" si="3"/>
        <v/>
      </c>
      <c r="BB54" s="44" t="str">
        <f t="shared" si="4"/>
        <v/>
      </c>
      <c r="BC54" s="44" t="e">
        <f>VLOOKUP(N54,'MNB árfolyam'!A:B,2,0)</f>
        <v>#N/A</v>
      </c>
      <c r="BD54" s="44" t="str">
        <f t="shared" si="5"/>
        <v/>
      </c>
      <c r="BE54" s="44" t="str">
        <f t="shared" si="6"/>
        <v/>
      </c>
    </row>
    <row r="55" spans="1:57" s="37" customFormat="1" x14ac:dyDescent="0.25">
      <c r="A55" s="440"/>
      <c r="B55" s="433"/>
      <c r="C55" s="1"/>
      <c r="D55" s="1"/>
      <c r="E55" s="433"/>
      <c r="F55" s="441"/>
      <c r="G55" s="441"/>
      <c r="H55" s="1"/>
      <c r="I55" s="1"/>
      <c r="J55" s="433"/>
      <c r="K55" s="441"/>
      <c r="L55" s="441"/>
      <c r="M55" s="1"/>
      <c r="N55" s="1"/>
      <c r="O55" s="433"/>
      <c r="P55" s="441"/>
      <c r="Q55" s="441"/>
      <c r="AW55" s="44" t="e">
        <f>VLOOKUP(D55,'MNB árfolyam'!A:B,2,0)</f>
        <v>#N/A</v>
      </c>
      <c r="AX55" s="45" t="str">
        <f t="shared" si="1"/>
        <v/>
      </c>
      <c r="AY55" s="45" t="str">
        <f t="shared" si="2"/>
        <v/>
      </c>
      <c r="AZ55" s="44" t="e">
        <f>VLOOKUP(I55,'MNB árfolyam'!A:B,2,0)</f>
        <v>#N/A</v>
      </c>
      <c r="BA55" s="44" t="str">
        <f t="shared" si="3"/>
        <v/>
      </c>
      <c r="BB55" s="44" t="str">
        <f t="shared" si="4"/>
        <v/>
      </c>
      <c r="BC55" s="44" t="e">
        <f>VLOOKUP(N55,'MNB árfolyam'!A:B,2,0)</f>
        <v>#N/A</v>
      </c>
      <c r="BD55" s="44" t="str">
        <f t="shared" si="5"/>
        <v/>
      </c>
      <c r="BE55" s="44" t="str">
        <f t="shared" si="6"/>
        <v/>
      </c>
    </row>
    <row r="56" spans="1:57" s="37" customFormat="1" x14ac:dyDescent="0.25">
      <c r="A56" s="440"/>
      <c r="B56" s="433"/>
      <c r="C56" s="1"/>
      <c r="D56" s="1"/>
      <c r="E56" s="433"/>
      <c r="F56" s="441"/>
      <c r="G56" s="441"/>
      <c r="H56" s="1"/>
      <c r="I56" s="1"/>
      <c r="J56" s="433"/>
      <c r="K56" s="441"/>
      <c r="L56" s="441"/>
      <c r="M56" s="1"/>
      <c r="N56" s="1"/>
      <c r="O56" s="433"/>
      <c r="P56" s="441"/>
      <c r="Q56" s="441"/>
      <c r="AW56" s="44" t="e">
        <f>VLOOKUP(D56,'MNB árfolyam'!A:B,2,0)</f>
        <v>#N/A</v>
      </c>
      <c r="AX56" s="45" t="str">
        <f t="shared" si="1"/>
        <v/>
      </c>
      <c r="AY56" s="45" t="str">
        <f t="shared" si="2"/>
        <v/>
      </c>
      <c r="AZ56" s="44" t="e">
        <f>VLOOKUP(I56,'MNB árfolyam'!A:B,2,0)</f>
        <v>#N/A</v>
      </c>
      <c r="BA56" s="44" t="str">
        <f t="shared" si="3"/>
        <v/>
      </c>
      <c r="BB56" s="44" t="str">
        <f t="shared" si="4"/>
        <v/>
      </c>
      <c r="BC56" s="44" t="e">
        <f>VLOOKUP(N56,'MNB árfolyam'!A:B,2,0)</f>
        <v>#N/A</v>
      </c>
      <c r="BD56" s="44" t="str">
        <f t="shared" si="5"/>
        <v/>
      </c>
      <c r="BE56" s="44" t="str">
        <f t="shared" si="6"/>
        <v/>
      </c>
    </row>
    <row r="57" spans="1:57" hidden="1" x14ac:dyDescent="0.25">
      <c r="A57" s="469"/>
      <c r="B57" s="469"/>
      <c r="C57" s="469"/>
      <c r="D57" s="469"/>
      <c r="E57" s="469"/>
      <c r="F57" s="469"/>
      <c r="G57" s="469"/>
      <c r="H57" s="469"/>
      <c r="I57" s="469"/>
      <c r="J57" s="469"/>
      <c r="K57" s="441"/>
      <c r="L57" s="441"/>
      <c r="M57" s="469"/>
      <c r="N57" s="469"/>
      <c r="O57" s="469"/>
      <c r="P57" s="441"/>
      <c r="Q57" s="441"/>
    </row>
  </sheetData>
  <sheetProtection algorithmName="SHA-512" hashValue="7YjTs/HVI7OscV5imO3wS8B2bzd+iw+nTqLZ17MhIaXIBeDH+4VnCidZDV3VIxDea7Dvw1Xr4fIcfM4TgZ8KQw==" saltValue="NfVwnOuhkzt0AMxNmTjViA==" spinCount="100000" sheet="1" formatColumns="0" formatRows="0"/>
  <mergeCells count="10">
    <mergeCell ref="A7:Q7"/>
    <mergeCell ref="A11:Q11"/>
    <mergeCell ref="A27:Q27"/>
    <mergeCell ref="A1:D1"/>
    <mergeCell ref="A20:F20"/>
    <mergeCell ref="A28:F28"/>
    <mergeCell ref="A29:F29"/>
    <mergeCell ref="A12:D12"/>
    <mergeCell ref="A13:D13"/>
    <mergeCell ref="A19:F19"/>
  </mergeCells>
  <dataValidations count="6">
    <dataValidation type="date" allowBlank="1" showInputMessage="1" showErrorMessage="1" sqref="B26:C26" xr:uid="{5D37C2F2-AE2D-45AE-A211-79488311EF54}">
      <formula1>43831</formula1>
      <formula2>46022</formula2>
    </dataValidation>
    <dataValidation type="date" allowBlank="1" showInputMessage="1" showErrorMessage="1" sqref="C32:D56 B23:C25" xr:uid="{408D7C8E-9C7C-41E2-9DAC-5E5ACA6B44DB}">
      <formula1>36526</formula1>
      <formula2>54789</formula2>
    </dataValidation>
    <dataValidation type="whole" allowBlank="1" showInputMessage="1" showErrorMessage="1" sqref="E23:F25" xr:uid="{15F12C7B-99E2-47D6-9D98-B7120809D3EA}">
      <formula1>0</formula1>
      <formula2>9.99999999999999E+32</formula2>
    </dataValidation>
    <dataValidation type="whole" allowBlank="1" showInputMessage="1" showErrorMessage="1" sqref="F32:G56" xr:uid="{0FE70391-9E3B-4E8A-B008-C1A89404A1BD}">
      <formula1>0</formula1>
      <formula2>9.99999999999999E+43</formula2>
    </dataValidation>
    <dataValidation type="whole" allowBlank="1" showInputMessage="1" showErrorMessage="1" sqref="K32:L56" xr:uid="{42A22329-694A-4429-993C-210DE25FBA26}">
      <formula1>0</formula1>
      <formula2>9.99999999999999E+41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B15:D16" xr:uid="{37B37F27-013D-467B-815C-9EAEB4C04685}">
      <formula1>0</formula1>
      <formula2>0.5</formula2>
    </dataValidation>
  </dataValidations>
  <hyperlinks>
    <hyperlink ref="F1" location="PÁLYÁZÓ!A1" display="VISSZA A PÁLYÁZÓ FÜLRE" xr:uid="{45E5D3C1-4097-4995-9877-DB0139F4F189}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84F3-C2B6-42CB-879D-A732E34F2711}">
  <sheetPr codeName="Munka29">
    <tabColor theme="8" tint="-0.499984740745262"/>
  </sheetPr>
  <dimension ref="A1:BQ81"/>
  <sheetViews>
    <sheetView zoomScale="90" zoomScaleNormal="90" workbookViewId="0">
      <selection activeCell="F1" sqref="F1"/>
    </sheetView>
  </sheetViews>
  <sheetFormatPr defaultColWidth="0" defaultRowHeight="15" zeroHeight="1" x14ac:dyDescent="0.25"/>
  <cols>
    <col min="1" max="1" width="39.140625" style="32" customWidth="1"/>
    <col min="2" max="2" width="36.5703125" style="32" customWidth="1"/>
    <col min="3" max="3" width="34.7109375" style="32" customWidth="1"/>
    <col min="4" max="4" width="25.5703125" style="32" customWidth="1"/>
    <col min="5" max="5" width="30" style="32" customWidth="1"/>
    <col min="6" max="6" width="33.85546875" style="32" customWidth="1"/>
    <col min="7" max="7" width="29" style="32" customWidth="1"/>
    <col min="8" max="8" width="39.140625" style="32" customWidth="1"/>
    <col min="9" max="9" width="33" style="32" customWidth="1"/>
    <col min="10" max="10" width="28" style="32" customWidth="1"/>
    <col min="11" max="11" width="25.5703125" style="32" customWidth="1"/>
    <col min="12" max="12" width="40.28515625" style="32" customWidth="1"/>
    <col min="13" max="13" width="33.85546875" style="32" customWidth="1"/>
    <col min="14" max="14" width="33.7109375" style="32" customWidth="1"/>
    <col min="15" max="15" width="30" style="32" customWidth="1"/>
    <col min="16" max="18" width="25.5703125" style="32" customWidth="1"/>
    <col min="19" max="19" width="30.140625" style="32" customWidth="1"/>
    <col min="20" max="20" width="25.5703125" style="32" customWidth="1"/>
    <col min="21" max="21" width="28.85546875" style="32" customWidth="1"/>
    <col min="22" max="23" width="25.5703125" style="32" customWidth="1"/>
    <col min="24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60" width="25.5703125" style="32" hidden="1" customWidth="1"/>
    <col min="61" max="61" width="39.42578125" style="32" hidden="1" customWidth="1"/>
    <col min="62" max="62" width="31.5703125" style="32" hidden="1" customWidth="1"/>
    <col min="63" max="66" width="25.5703125" style="32" hidden="1" customWidth="1"/>
    <col min="67" max="67" width="33.140625" style="32" hidden="1" customWidth="1"/>
    <col min="68" max="68" width="27.28515625" style="32" hidden="1" customWidth="1"/>
    <col min="69" max="69" width="27.7109375" style="32" hidden="1" customWidth="1"/>
    <col min="70" max="16384" width="25.5703125" style="32" hidden="1"/>
  </cols>
  <sheetData>
    <row r="1" spans="1:51" ht="27" customHeight="1" thickBot="1" x14ac:dyDescent="0.3">
      <c r="A1" s="666" t="s">
        <v>104</v>
      </c>
      <c r="B1" s="667"/>
      <c r="C1" s="667"/>
      <c r="D1" s="668"/>
      <c r="E1" s="197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</row>
    <row r="2" spans="1:51" ht="30.75" thickBot="1" x14ac:dyDescent="0.3">
      <c r="A2" s="134"/>
      <c r="B2" s="336" t="s">
        <v>4</v>
      </c>
      <c r="C2" s="135" t="s">
        <v>8</v>
      </c>
      <c r="D2" s="337" t="s">
        <v>9</v>
      </c>
      <c r="E2" s="197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</row>
    <row r="3" spans="1:51" x14ac:dyDescent="0.25">
      <c r="A3" s="136" t="s">
        <v>10</v>
      </c>
      <c r="B3" s="454">
        <f>D14+E24+BI54</f>
        <v>0</v>
      </c>
      <c r="C3" s="320">
        <f>AX14+AX24+BJ54</f>
        <v>0</v>
      </c>
      <c r="D3" s="321">
        <f>AY14+AY24+BK54</f>
        <v>0</v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</row>
    <row r="4" spans="1:51" x14ac:dyDescent="0.25">
      <c r="A4" s="137" t="s">
        <v>11</v>
      </c>
      <c r="B4" s="455">
        <f>D15+J24+BL54</f>
        <v>0</v>
      </c>
      <c r="C4" s="58">
        <f>AX15+BA24+BM54</f>
        <v>0</v>
      </c>
      <c r="D4" s="59">
        <f>AY15+BB24+BN54</f>
        <v>0</v>
      </c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</row>
    <row r="5" spans="1:51" ht="15.75" thickBot="1" x14ac:dyDescent="0.3">
      <c r="A5" s="141" t="s">
        <v>12</v>
      </c>
      <c r="B5" s="456">
        <f>D16+O24+BO54</f>
        <v>0</v>
      </c>
      <c r="C5" s="60">
        <f>AX16+BD24+BP54</f>
        <v>0</v>
      </c>
      <c r="D5" s="61">
        <f>AY16+BE24+BQ54</f>
        <v>0</v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</row>
    <row r="6" spans="1:51" x14ac:dyDescent="0.25">
      <c r="A6" s="110"/>
      <c r="B6" s="198"/>
      <c r="C6" s="197"/>
      <c r="D6" s="197"/>
      <c r="E6" s="197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</row>
    <row r="7" spans="1:51" ht="21.75" customHeight="1" thickBot="1" x14ac:dyDescent="0.3">
      <c r="A7" s="684" t="s">
        <v>33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</row>
    <row r="8" spans="1:51" ht="46.5" customHeight="1" x14ac:dyDescent="0.25">
      <c r="A8" s="209" t="s">
        <v>15</v>
      </c>
      <c r="B8" s="206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</row>
    <row r="9" spans="1:51" ht="30" customHeight="1" thickBot="1" x14ac:dyDescent="0.3">
      <c r="A9" s="210" t="s">
        <v>16</v>
      </c>
      <c r="B9" s="56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</row>
    <row r="10" spans="1:51" ht="15.75" thickBot="1" x14ac:dyDescent="0.3">
      <c r="A10" s="116"/>
      <c r="B10" s="99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</row>
    <row r="11" spans="1:51" ht="350.1" customHeight="1" thickBot="1" x14ac:dyDescent="0.3">
      <c r="A11" s="702" t="s">
        <v>254</v>
      </c>
      <c r="B11" s="703"/>
      <c r="C11" s="703"/>
      <c r="D11" s="703"/>
      <c r="E11" s="703"/>
      <c r="F11" s="704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</row>
    <row r="12" spans="1:51" ht="19.5" customHeight="1" thickBot="1" x14ac:dyDescent="0.3">
      <c r="A12" s="687" t="str">
        <f>IF(PÁLYÁZÓ!D16&lt;&gt;"","A pályázó vállalkozás három üzleti évre adta meg az adatokat, ezért a kapcsolódó vállalkozás esetén is három évre kérünk adatot, ha a vállalkozás működött ebben az időtartamban.",IF(PÁLYÁZÓ!D15&lt;&gt;"","A pályázó vállalkozás két üzleti évre adta meg az adatokat, ezért a kapcsolódó vállalkozás esetén is két évre kérünk adatot, ha a vállalkozás működött ebben az időtartamban.",IF(PÁLYÁZÓ!D14&lt;&gt;"","A pályázó vállalkozás egy üzleti évre adta meg az adatokat, ezért a kapcsolódó vállalkozás esetén is egy évre kérünk adatot, ha a vállalkozás működött ebben az időtartamban.","")))</f>
        <v/>
      </c>
      <c r="B12" s="688"/>
      <c r="C12" s="688"/>
      <c r="D12" s="688"/>
      <c r="E12" s="688"/>
      <c r="F12" s="689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</row>
    <row r="13" spans="1:51" ht="45" x14ac:dyDescent="0.25">
      <c r="A13" s="212"/>
      <c r="B13" s="200" t="s">
        <v>2</v>
      </c>
      <c r="C13" s="200" t="s">
        <v>3</v>
      </c>
      <c r="D13" s="201" t="s">
        <v>4</v>
      </c>
      <c r="E13" s="200" t="s">
        <v>5</v>
      </c>
      <c r="F13" s="202" t="s">
        <v>6</v>
      </c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AW13" s="33" t="s">
        <v>7</v>
      </c>
      <c r="AX13" s="33" t="s">
        <v>8</v>
      </c>
      <c r="AY13" s="33" t="s">
        <v>9</v>
      </c>
    </row>
    <row r="14" spans="1:51" x14ac:dyDescent="0.25">
      <c r="A14" s="83" t="s">
        <v>10</v>
      </c>
      <c r="B14" s="1"/>
      <c r="C14" s="1"/>
      <c r="D14" s="5"/>
      <c r="E14" s="3"/>
      <c r="F14" s="9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AW14" s="34" t="str">
        <f>IF(C14="","",VLOOKUP(C14,'MNB árfolyam'!A:B,2,0))</f>
        <v/>
      </c>
      <c r="AX14" s="35">
        <f>IFERROR(ROUND(E14/AW14,0),0)</f>
        <v>0</v>
      </c>
      <c r="AY14" s="35">
        <f>IFERROR(ROUND(F14/AW14,0),0)</f>
        <v>0</v>
      </c>
    </row>
    <row r="15" spans="1:51" x14ac:dyDescent="0.25">
      <c r="A15" s="83" t="s">
        <v>11</v>
      </c>
      <c r="B15" s="1"/>
      <c r="C15" s="1"/>
      <c r="D15" s="2"/>
      <c r="E15" s="3"/>
      <c r="F15" s="9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AW15" s="34" t="str">
        <f>IF(C15="","",VLOOKUP(C15,'MNB árfolyam'!A:B,2,0))</f>
        <v/>
      </c>
      <c r="AX15" s="35">
        <f>IFERROR(ROUND(E15/AW15,0),0)</f>
        <v>0</v>
      </c>
      <c r="AY15" s="35">
        <f>IFERROR(ROUND(F15/AW15,0),0)</f>
        <v>0</v>
      </c>
    </row>
    <row r="16" spans="1:51" ht="15.75" thickBot="1" x14ac:dyDescent="0.3">
      <c r="A16" s="84" t="s">
        <v>12</v>
      </c>
      <c r="B16" s="7"/>
      <c r="C16" s="7"/>
      <c r="D16" s="10"/>
      <c r="E16" s="11"/>
      <c r="F16" s="12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AW16" s="34" t="str">
        <f>IF(C16="","",VLOOKUP(C16,'MNB árfolyam'!A:B,2,0))</f>
        <v/>
      </c>
      <c r="AX16" s="35">
        <f>IFERROR(ROUND(E16/AW16,0),0)</f>
        <v>0</v>
      </c>
      <c r="AY16" s="35">
        <f>IFERROR(ROUND(F16/AW16,0),0)</f>
        <v>0</v>
      </c>
    </row>
    <row r="17" spans="1:57" ht="15.75" thickBot="1" x14ac:dyDescent="0.3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</row>
    <row r="18" spans="1:57" ht="15" customHeight="1" x14ac:dyDescent="0.25">
      <c r="A18" s="705" t="s">
        <v>137</v>
      </c>
      <c r="B18" s="706"/>
      <c r="C18" s="706"/>
      <c r="D18" s="706"/>
      <c r="E18" s="706"/>
      <c r="F18" s="707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</row>
    <row r="19" spans="1:57" ht="31.5" customHeight="1" thickBot="1" x14ac:dyDescent="0.3">
      <c r="A19" s="708"/>
      <c r="B19" s="709"/>
      <c r="C19" s="709"/>
      <c r="D19" s="709"/>
      <c r="E19" s="709"/>
      <c r="F19" s="710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</row>
    <row r="20" spans="1:57" x14ac:dyDescent="0.25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</row>
    <row r="21" spans="1:57" s="37" customFormat="1" ht="15.75" thickBot="1" x14ac:dyDescent="0.3">
      <c r="A21" s="714" t="str">
        <f>CONCATENATE(B8," ","KAPCSOLÓDÓ VÁLLALKOZÁSAI:")</f>
        <v xml:space="preserve"> KAPCSOLÓDÓ VÁLLALKOZÁSAI: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39"/>
      <c r="Y21" s="36"/>
      <c r="Z21" s="36"/>
    </row>
    <row r="22" spans="1:57" s="37" customFormat="1" ht="320.10000000000002" customHeight="1" thickBot="1" x14ac:dyDescent="0.3">
      <c r="A22" s="711" t="s">
        <v>260</v>
      </c>
      <c r="B22" s="712"/>
      <c r="C22" s="712"/>
      <c r="D22" s="712"/>
      <c r="E22" s="712"/>
      <c r="F22" s="712"/>
      <c r="G22" s="712"/>
      <c r="H22" s="713"/>
      <c r="I22" s="174"/>
      <c r="J22" s="174"/>
      <c r="K22" s="174"/>
      <c r="L22" s="174"/>
      <c r="M22" s="174"/>
      <c r="N22" s="174"/>
      <c r="O22" s="174"/>
      <c r="P22" s="174"/>
      <c r="Q22" s="174"/>
      <c r="R22" s="175"/>
      <c r="S22" s="176"/>
      <c r="T22" s="176"/>
      <c r="U22" s="175"/>
      <c r="V22" s="176"/>
      <c r="W22" s="176"/>
      <c r="X22" s="39"/>
      <c r="Y22" s="36"/>
      <c r="Z22" s="36"/>
    </row>
    <row r="23" spans="1:57" s="37" customFormat="1" ht="22.5" customHeight="1" thickBot="1" x14ac:dyDescent="0.3">
      <c r="A23" s="681" t="str">
        <f>A12</f>
        <v/>
      </c>
      <c r="B23" s="682"/>
      <c r="C23" s="682"/>
      <c r="D23" s="682"/>
      <c r="E23" s="682"/>
      <c r="F23" s="683"/>
      <c r="G23" s="178"/>
      <c r="H23" s="178"/>
      <c r="I23" s="174"/>
      <c r="J23" s="174"/>
      <c r="K23" s="174"/>
      <c r="L23" s="174"/>
      <c r="M23" s="174"/>
      <c r="N23" s="174"/>
      <c r="O23" s="174"/>
      <c r="P23" s="174"/>
      <c r="Q23" s="174"/>
      <c r="R23" s="175"/>
      <c r="S23" s="176"/>
      <c r="T23" s="176"/>
      <c r="U23" s="175"/>
      <c r="V23" s="176"/>
      <c r="W23" s="176"/>
      <c r="X23" s="39"/>
      <c r="Y23" s="36"/>
      <c r="Z23" s="36"/>
    </row>
    <row r="24" spans="1:57" s="37" customFormat="1" ht="17.25" customHeight="1" thickBot="1" x14ac:dyDescent="0.3">
      <c r="A24" s="721"/>
      <c r="B24" s="721"/>
      <c r="C24" s="721"/>
      <c r="D24" s="721"/>
      <c r="E24" s="177">
        <f>SUM(E26:E50)</f>
        <v>0</v>
      </c>
      <c r="F24" s="177"/>
      <c r="G24" s="176"/>
      <c r="H24" s="176"/>
      <c r="I24" s="175"/>
      <c r="J24" s="177">
        <f>SUM(J26:J50)</f>
        <v>0</v>
      </c>
      <c r="K24" s="176"/>
      <c r="L24" s="176"/>
      <c r="M24" s="175"/>
      <c r="N24" s="176"/>
      <c r="O24" s="177">
        <f>SUM(O26:O50)</f>
        <v>0</v>
      </c>
      <c r="P24" s="176"/>
      <c r="Q24" s="175"/>
      <c r="R24" s="175"/>
      <c r="S24" s="176"/>
      <c r="T24" s="176"/>
      <c r="U24" s="175"/>
      <c r="V24" s="176"/>
      <c r="W24" s="176"/>
      <c r="X24" s="39"/>
      <c r="Y24" s="36"/>
      <c r="Z24" s="36"/>
      <c r="AX24" s="41">
        <f>SUM(AX26:AX50)</f>
        <v>0</v>
      </c>
      <c r="AY24" s="41">
        <f t="shared" ref="AY24:BE24" si="0">SUM(AY26:AY50)</f>
        <v>0</v>
      </c>
      <c r="AZ24" s="41"/>
      <c r="BA24" s="41">
        <f t="shared" si="0"/>
        <v>0</v>
      </c>
      <c r="BB24" s="41">
        <f t="shared" si="0"/>
        <v>0</v>
      </c>
      <c r="BC24" s="41"/>
      <c r="BD24" s="41">
        <f t="shared" si="0"/>
        <v>0</v>
      </c>
      <c r="BE24" s="41">
        <f t="shared" si="0"/>
        <v>0</v>
      </c>
    </row>
    <row r="25" spans="1:57" s="37" customFormat="1" ht="45.75" thickBot="1" x14ac:dyDescent="0.3">
      <c r="A25" s="508" t="str">
        <f>CONCATENATE(B8," ","Kapcsolódó vállalkozásának neve")</f>
        <v xml:space="preserve"> Kapcsolódó vállalkozásának neve</v>
      </c>
      <c r="B25" s="509" t="s">
        <v>20</v>
      </c>
      <c r="C25" s="510" t="s">
        <v>115</v>
      </c>
      <c r="D25" s="510" t="s">
        <v>114</v>
      </c>
      <c r="E25" s="510" t="s">
        <v>116</v>
      </c>
      <c r="F25" s="510" t="s">
        <v>128</v>
      </c>
      <c r="G25" s="510" t="s">
        <v>117</v>
      </c>
      <c r="H25" s="510" t="s">
        <v>118</v>
      </c>
      <c r="I25" s="510" t="s">
        <v>119</v>
      </c>
      <c r="J25" s="510" t="s">
        <v>120</v>
      </c>
      <c r="K25" s="510" t="s">
        <v>126</v>
      </c>
      <c r="L25" s="510" t="s">
        <v>121</v>
      </c>
      <c r="M25" s="510" t="s">
        <v>122</v>
      </c>
      <c r="N25" s="510" t="s">
        <v>123</v>
      </c>
      <c r="O25" s="510" t="s">
        <v>124</v>
      </c>
      <c r="P25" s="510" t="s">
        <v>125</v>
      </c>
      <c r="Q25" s="511" t="s">
        <v>127</v>
      </c>
      <c r="R25" s="176"/>
      <c r="S25" s="176"/>
      <c r="T25" s="176"/>
      <c r="U25" s="176"/>
      <c r="V25" s="176"/>
      <c r="W25" s="176"/>
      <c r="AW25" s="42" t="s">
        <v>34</v>
      </c>
      <c r="AX25" s="43" t="s">
        <v>22</v>
      </c>
      <c r="AY25" s="43" t="s">
        <v>23</v>
      </c>
      <c r="AZ25" s="42" t="s">
        <v>37</v>
      </c>
      <c r="BA25" s="43" t="s">
        <v>47</v>
      </c>
      <c r="BB25" s="43" t="s">
        <v>39</v>
      </c>
      <c r="BC25" s="42" t="s">
        <v>40</v>
      </c>
      <c r="BD25" s="43" t="s">
        <v>41</v>
      </c>
      <c r="BE25" s="43" t="s">
        <v>42</v>
      </c>
    </row>
    <row r="26" spans="1:57" s="37" customFormat="1" x14ac:dyDescent="0.25">
      <c r="A26" s="518"/>
      <c r="B26" s="519"/>
      <c r="C26" s="411"/>
      <c r="D26" s="411"/>
      <c r="E26" s="519"/>
      <c r="F26" s="520"/>
      <c r="G26" s="520"/>
      <c r="H26" s="411"/>
      <c r="I26" s="411"/>
      <c r="J26" s="519"/>
      <c r="K26" s="520"/>
      <c r="L26" s="520"/>
      <c r="M26" s="411"/>
      <c r="N26" s="411"/>
      <c r="O26" s="519"/>
      <c r="P26" s="520"/>
      <c r="Q26" s="521"/>
      <c r="R26" s="176"/>
      <c r="S26" s="176"/>
      <c r="T26" s="176"/>
      <c r="U26" s="176"/>
      <c r="V26" s="176"/>
      <c r="W26" s="176"/>
      <c r="AW26" s="44" t="str">
        <f>IF(D26="","",VLOOKUP(D26,'MNB árfolyam'!A:B,2,0))</f>
        <v/>
      </c>
      <c r="AX26" s="45" t="str">
        <f>IF(ISBLANK(F26),"",ROUND(F26/AW26,0))</f>
        <v/>
      </c>
      <c r="AY26" s="45" t="str">
        <f>IF(ISBLANK(G26),"",ROUND(G26/AW26,0))</f>
        <v/>
      </c>
      <c r="AZ26" s="44" t="str">
        <f>IF(I26="","",VLOOKUP(I26,'MNB árfolyam'!A:B,2,0))</f>
        <v/>
      </c>
      <c r="BA26" s="44" t="str">
        <f>IF(ISBLANK(K26),"",ROUND(K26/AZ26,0))</f>
        <v/>
      </c>
      <c r="BB26" s="44" t="str">
        <f>IF(ISBLANK(L26),"",ROUND(L26/AZ26,0))</f>
        <v/>
      </c>
      <c r="BC26" s="44" t="str">
        <f>IF(N26="","",VLOOKUP(N26,'MNB árfolyam'!A:B,2,0))</f>
        <v/>
      </c>
      <c r="BD26" s="44" t="str">
        <f>IF(ISBLANK(P26),"",ROUND(P26/BC26,0))</f>
        <v/>
      </c>
      <c r="BE26" s="44" t="str">
        <f>IF(ISBLANK(Q26),"",ROUND(Q26/BC26,0))</f>
        <v/>
      </c>
    </row>
    <row r="27" spans="1:57" s="37" customFormat="1" x14ac:dyDescent="0.25">
      <c r="A27" s="457"/>
      <c r="B27" s="458"/>
      <c r="C27" s="1"/>
      <c r="D27" s="1"/>
      <c r="E27" s="458"/>
      <c r="F27" s="459"/>
      <c r="G27" s="459"/>
      <c r="H27" s="1"/>
      <c r="I27" s="1"/>
      <c r="J27" s="458"/>
      <c r="K27" s="459"/>
      <c r="L27" s="459"/>
      <c r="M27" s="1"/>
      <c r="N27" s="1"/>
      <c r="O27" s="458"/>
      <c r="P27" s="459"/>
      <c r="Q27" s="522"/>
      <c r="R27" s="176"/>
      <c r="S27" s="176"/>
      <c r="T27" s="176"/>
      <c r="U27" s="176"/>
      <c r="V27" s="176"/>
      <c r="W27" s="176"/>
      <c r="AW27" s="44" t="str">
        <f>IF(D27="","",VLOOKUP(D27,'MNB árfolyam'!A:B,2,0))</f>
        <v/>
      </c>
      <c r="AX27" s="45" t="str">
        <f t="shared" ref="AX27:AX50" si="1">IF(ISBLANK(F27),"",ROUND(F27/AW27,0))</f>
        <v/>
      </c>
      <c r="AY27" s="45" t="str">
        <f t="shared" ref="AY27:AY50" si="2">IF(ISBLANK(G27),"",ROUND(G27/AW27,0))</f>
        <v/>
      </c>
      <c r="AZ27" s="44" t="str">
        <f>IF(I27="","",VLOOKUP(I27,'MNB árfolyam'!A:B,2,0))</f>
        <v/>
      </c>
      <c r="BA27" s="44" t="str">
        <f t="shared" ref="BA27:BA50" si="3">IF(ISBLANK(K27),"",ROUND(K27/AZ27,0))</f>
        <v/>
      </c>
      <c r="BB27" s="44" t="str">
        <f t="shared" ref="BB27:BB50" si="4">IF(ISBLANK(L27),"",ROUND(L27/AZ27,0))</f>
        <v/>
      </c>
      <c r="BC27" s="44" t="str">
        <f>IF(N27="","",VLOOKUP(N27,'MNB árfolyam'!A:B,2,0))</f>
        <v/>
      </c>
      <c r="BD27" s="44" t="str">
        <f t="shared" ref="BD27:BD50" si="5">IF(ISBLANK(P27),"",ROUND(P27/BC27,0))</f>
        <v/>
      </c>
      <c r="BE27" s="44" t="str">
        <f t="shared" ref="BE27:BE50" si="6">IF(ISBLANK(Q27),"",ROUND(Q27/BC27,0))</f>
        <v/>
      </c>
    </row>
    <row r="28" spans="1:57" s="37" customFormat="1" x14ac:dyDescent="0.25">
      <c r="A28" s="457"/>
      <c r="B28" s="458"/>
      <c r="C28" s="1"/>
      <c r="D28" s="1"/>
      <c r="E28" s="458"/>
      <c r="F28" s="459"/>
      <c r="G28" s="459"/>
      <c r="H28" s="1"/>
      <c r="I28" s="1"/>
      <c r="J28" s="458"/>
      <c r="K28" s="459"/>
      <c r="L28" s="459"/>
      <c r="M28" s="1"/>
      <c r="N28" s="1"/>
      <c r="O28" s="458"/>
      <c r="P28" s="459"/>
      <c r="Q28" s="522"/>
      <c r="R28" s="176"/>
      <c r="S28" s="176"/>
      <c r="T28" s="176"/>
      <c r="U28" s="176"/>
      <c r="V28" s="176"/>
      <c r="W28" s="176"/>
      <c r="AW28" s="44" t="str">
        <f>IF(D28="","",VLOOKUP(D28,'MNB árfolyam'!A:B,2,0))</f>
        <v/>
      </c>
      <c r="AX28" s="45" t="str">
        <f t="shared" si="1"/>
        <v/>
      </c>
      <c r="AY28" s="45" t="str">
        <f t="shared" si="2"/>
        <v/>
      </c>
      <c r="AZ28" s="44" t="str">
        <f>IF(I28="","",VLOOKUP(I28,'MNB árfolyam'!A:B,2,0))</f>
        <v/>
      </c>
      <c r="BA28" s="44" t="str">
        <f t="shared" si="3"/>
        <v/>
      </c>
      <c r="BB28" s="44" t="str">
        <f t="shared" si="4"/>
        <v/>
      </c>
      <c r="BC28" s="44" t="str">
        <f>IF(N28="","",VLOOKUP(N28,'MNB árfolyam'!A:B,2,0))</f>
        <v/>
      </c>
      <c r="BD28" s="44" t="str">
        <f t="shared" si="5"/>
        <v/>
      </c>
      <c r="BE28" s="44" t="str">
        <f t="shared" si="6"/>
        <v/>
      </c>
    </row>
    <row r="29" spans="1:57" s="37" customFormat="1" x14ac:dyDescent="0.25">
      <c r="A29" s="457"/>
      <c r="B29" s="458"/>
      <c r="C29" s="1"/>
      <c r="D29" s="1"/>
      <c r="E29" s="458"/>
      <c r="F29" s="459"/>
      <c r="G29" s="459"/>
      <c r="H29" s="1"/>
      <c r="I29" s="1"/>
      <c r="J29" s="458"/>
      <c r="K29" s="459"/>
      <c r="L29" s="459"/>
      <c r="M29" s="1"/>
      <c r="N29" s="1"/>
      <c r="O29" s="458"/>
      <c r="P29" s="459"/>
      <c r="Q29" s="522"/>
      <c r="R29" s="176"/>
      <c r="S29" s="176"/>
      <c r="T29" s="176"/>
      <c r="U29" s="176"/>
      <c r="V29" s="176"/>
      <c r="W29" s="176"/>
      <c r="AW29" s="44" t="str">
        <f>IF(D29="","",VLOOKUP(D29,'MNB árfolyam'!A:B,2,0))</f>
        <v/>
      </c>
      <c r="AX29" s="45" t="str">
        <f t="shared" si="1"/>
        <v/>
      </c>
      <c r="AY29" s="45" t="str">
        <f t="shared" si="2"/>
        <v/>
      </c>
      <c r="AZ29" s="44" t="str">
        <f>IF(I29="","",VLOOKUP(I29,'MNB árfolyam'!A:B,2,0))</f>
        <v/>
      </c>
      <c r="BA29" s="44" t="str">
        <f t="shared" si="3"/>
        <v/>
      </c>
      <c r="BB29" s="44" t="str">
        <f t="shared" si="4"/>
        <v/>
      </c>
      <c r="BC29" s="44" t="str">
        <f>IF(N29="","",VLOOKUP(N29,'MNB árfolyam'!A:B,2,0))</f>
        <v/>
      </c>
      <c r="BD29" s="44" t="str">
        <f t="shared" si="5"/>
        <v/>
      </c>
      <c r="BE29" s="44" t="str">
        <f t="shared" si="6"/>
        <v/>
      </c>
    </row>
    <row r="30" spans="1:57" s="37" customFormat="1" x14ac:dyDescent="0.25">
      <c r="A30" s="457"/>
      <c r="B30" s="458"/>
      <c r="C30" s="1"/>
      <c r="D30" s="1"/>
      <c r="E30" s="458"/>
      <c r="F30" s="459"/>
      <c r="G30" s="459"/>
      <c r="H30" s="1"/>
      <c r="I30" s="1"/>
      <c r="J30" s="458"/>
      <c r="K30" s="459"/>
      <c r="L30" s="459"/>
      <c r="M30" s="1"/>
      <c r="N30" s="1"/>
      <c r="O30" s="458"/>
      <c r="P30" s="459"/>
      <c r="Q30" s="522"/>
      <c r="R30" s="176"/>
      <c r="S30" s="176"/>
      <c r="T30" s="176"/>
      <c r="U30" s="176"/>
      <c r="V30" s="176"/>
      <c r="W30" s="176"/>
      <c r="AW30" s="44" t="str">
        <f>IF(D30="","",VLOOKUP(D30,'MNB árfolyam'!A:B,2,0))</f>
        <v/>
      </c>
      <c r="AX30" s="45" t="str">
        <f t="shared" si="1"/>
        <v/>
      </c>
      <c r="AY30" s="45" t="str">
        <f t="shared" si="2"/>
        <v/>
      </c>
      <c r="AZ30" s="44" t="str">
        <f>IF(I30="","",VLOOKUP(I30,'MNB árfolyam'!A:B,2,0))</f>
        <v/>
      </c>
      <c r="BA30" s="44" t="str">
        <f t="shared" si="3"/>
        <v/>
      </c>
      <c r="BB30" s="44" t="str">
        <f t="shared" si="4"/>
        <v/>
      </c>
      <c r="BC30" s="44" t="str">
        <f>IF(N30="","",VLOOKUP(N30,'MNB árfolyam'!A:B,2,0))</f>
        <v/>
      </c>
      <c r="BD30" s="44" t="str">
        <f t="shared" si="5"/>
        <v/>
      </c>
      <c r="BE30" s="44" t="str">
        <f t="shared" si="6"/>
        <v/>
      </c>
    </row>
    <row r="31" spans="1:57" s="37" customFormat="1" x14ac:dyDescent="0.25">
      <c r="A31" s="457"/>
      <c r="B31" s="458"/>
      <c r="C31" s="1"/>
      <c r="D31" s="1"/>
      <c r="E31" s="458"/>
      <c r="F31" s="459"/>
      <c r="G31" s="459"/>
      <c r="H31" s="1"/>
      <c r="I31" s="1"/>
      <c r="J31" s="458"/>
      <c r="K31" s="459"/>
      <c r="L31" s="459"/>
      <c r="M31" s="1"/>
      <c r="N31" s="1"/>
      <c r="O31" s="458"/>
      <c r="P31" s="459"/>
      <c r="Q31" s="522"/>
      <c r="R31" s="176"/>
      <c r="S31" s="176"/>
      <c r="T31" s="176"/>
      <c r="U31" s="176"/>
      <c r="V31" s="176"/>
      <c r="W31" s="176"/>
      <c r="AW31" s="44" t="str">
        <f>IF(D31="","",VLOOKUP(D31,'MNB árfolyam'!A:B,2,0))</f>
        <v/>
      </c>
      <c r="AX31" s="45" t="str">
        <f t="shared" si="1"/>
        <v/>
      </c>
      <c r="AY31" s="45" t="str">
        <f t="shared" si="2"/>
        <v/>
      </c>
      <c r="AZ31" s="44" t="str">
        <f>IF(I31="","",VLOOKUP(I31,'MNB árfolyam'!A:B,2,0))</f>
        <v/>
      </c>
      <c r="BA31" s="44" t="str">
        <f t="shared" si="3"/>
        <v/>
      </c>
      <c r="BB31" s="44" t="str">
        <f t="shared" si="4"/>
        <v/>
      </c>
      <c r="BC31" s="44" t="str">
        <f>IF(N31="","",VLOOKUP(N31,'MNB árfolyam'!A:B,2,0))</f>
        <v/>
      </c>
      <c r="BD31" s="44" t="str">
        <f t="shared" si="5"/>
        <v/>
      </c>
      <c r="BE31" s="44" t="str">
        <f t="shared" si="6"/>
        <v/>
      </c>
    </row>
    <row r="32" spans="1:57" s="37" customFormat="1" x14ac:dyDescent="0.25">
      <c r="A32" s="457"/>
      <c r="B32" s="458"/>
      <c r="C32" s="1"/>
      <c r="D32" s="1"/>
      <c r="E32" s="458"/>
      <c r="F32" s="459"/>
      <c r="G32" s="459"/>
      <c r="H32" s="1"/>
      <c r="I32" s="1"/>
      <c r="J32" s="458"/>
      <c r="K32" s="459"/>
      <c r="L32" s="459"/>
      <c r="M32" s="1"/>
      <c r="N32" s="1"/>
      <c r="O32" s="458"/>
      <c r="P32" s="459"/>
      <c r="Q32" s="522"/>
      <c r="R32" s="176"/>
      <c r="S32" s="176"/>
      <c r="T32" s="176"/>
      <c r="U32" s="176"/>
      <c r="V32" s="176"/>
      <c r="W32" s="176"/>
      <c r="AW32" s="44" t="str">
        <f>IF(D32="","",VLOOKUP(D32,'MNB árfolyam'!A:B,2,0))</f>
        <v/>
      </c>
      <c r="AX32" s="45" t="str">
        <f t="shared" si="1"/>
        <v/>
      </c>
      <c r="AY32" s="45" t="str">
        <f t="shared" si="2"/>
        <v/>
      </c>
      <c r="AZ32" s="44" t="str">
        <f>IF(I32="","",VLOOKUP(I32,'MNB árfolyam'!A:B,2,0))</f>
        <v/>
      </c>
      <c r="BA32" s="44" t="str">
        <f t="shared" si="3"/>
        <v/>
      </c>
      <c r="BB32" s="44" t="str">
        <f t="shared" si="4"/>
        <v/>
      </c>
      <c r="BC32" s="44" t="str">
        <f>IF(N32="","",VLOOKUP(N32,'MNB árfolyam'!A:B,2,0))</f>
        <v/>
      </c>
      <c r="BD32" s="44" t="str">
        <f t="shared" si="5"/>
        <v/>
      </c>
      <c r="BE32" s="44" t="str">
        <f t="shared" si="6"/>
        <v/>
      </c>
    </row>
    <row r="33" spans="1:57" s="37" customFormat="1" x14ac:dyDescent="0.25">
      <c r="A33" s="457"/>
      <c r="B33" s="458"/>
      <c r="C33" s="1"/>
      <c r="D33" s="1"/>
      <c r="E33" s="458"/>
      <c r="F33" s="459"/>
      <c r="G33" s="459"/>
      <c r="H33" s="1"/>
      <c r="I33" s="1"/>
      <c r="J33" s="458"/>
      <c r="K33" s="459"/>
      <c r="L33" s="459"/>
      <c r="M33" s="1"/>
      <c r="N33" s="1"/>
      <c r="O33" s="458"/>
      <c r="P33" s="459"/>
      <c r="Q33" s="522"/>
      <c r="R33" s="176"/>
      <c r="S33" s="176"/>
      <c r="T33" s="176"/>
      <c r="U33" s="176"/>
      <c r="V33" s="176"/>
      <c r="W33" s="176"/>
      <c r="AW33" s="44" t="str">
        <f>IF(D33="","",VLOOKUP(D33,'MNB árfolyam'!A:B,2,0))</f>
        <v/>
      </c>
      <c r="AX33" s="45" t="str">
        <f t="shared" si="1"/>
        <v/>
      </c>
      <c r="AY33" s="45" t="str">
        <f t="shared" si="2"/>
        <v/>
      </c>
      <c r="AZ33" s="44" t="str">
        <f>IF(I33="","",VLOOKUP(I33,'MNB árfolyam'!A:B,2,0))</f>
        <v/>
      </c>
      <c r="BA33" s="44" t="str">
        <f t="shared" si="3"/>
        <v/>
      </c>
      <c r="BB33" s="44" t="str">
        <f t="shared" si="4"/>
        <v/>
      </c>
      <c r="BC33" s="44" t="str">
        <f>IF(N33="","",VLOOKUP(N33,'MNB árfolyam'!A:B,2,0))</f>
        <v/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57"/>
      <c r="B34" s="458"/>
      <c r="C34" s="1"/>
      <c r="D34" s="1"/>
      <c r="E34" s="458"/>
      <c r="F34" s="459"/>
      <c r="G34" s="459"/>
      <c r="H34" s="1"/>
      <c r="I34" s="1"/>
      <c r="J34" s="458"/>
      <c r="K34" s="459"/>
      <c r="L34" s="459"/>
      <c r="M34" s="1"/>
      <c r="N34" s="1"/>
      <c r="O34" s="458"/>
      <c r="P34" s="459"/>
      <c r="Q34" s="522"/>
      <c r="R34" s="176"/>
      <c r="S34" s="176"/>
      <c r="T34" s="176"/>
      <c r="U34" s="176"/>
      <c r="V34" s="176"/>
      <c r="W34" s="176"/>
      <c r="AW34" s="44" t="str">
        <f>IF(D34="","",VLOOKUP(D34,'MNB árfolyam'!A:B,2,0))</f>
        <v/>
      </c>
      <c r="AX34" s="45" t="str">
        <f t="shared" si="1"/>
        <v/>
      </c>
      <c r="AY34" s="45" t="str">
        <f t="shared" si="2"/>
        <v/>
      </c>
      <c r="AZ34" s="44" t="str">
        <f>IF(I34="","",VLOOKUP(I34,'MNB árfolyam'!A:B,2,0))</f>
        <v/>
      </c>
      <c r="BA34" s="44" t="str">
        <f t="shared" si="3"/>
        <v/>
      </c>
      <c r="BB34" s="44" t="str">
        <f t="shared" si="4"/>
        <v/>
      </c>
      <c r="BC34" s="44" t="str">
        <f>IF(N34="","",VLOOKUP(N34,'MNB árfolyam'!A:B,2,0))</f>
        <v/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57"/>
      <c r="B35" s="458"/>
      <c r="C35" s="1"/>
      <c r="D35" s="1"/>
      <c r="E35" s="458"/>
      <c r="F35" s="459"/>
      <c r="G35" s="459"/>
      <c r="H35" s="1"/>
      <c r="I35" s="1"/>
      <c r="J35" s="458"/>
      <c r="K35" s="459"/>
      <c r="L35" s="459"/>
      <c r="M35" s="1"/>
      <c r="N35" s="1"/>
      <c r="O35" s="458"/>
      <c r="P35" s="459"/>
      <c r="Q35" s="522"/>
      <c r="R35" s="176"/>
      <c r="S35" s="176"/>
      <c r="T35" s="176"/>
      <c r="U35" s="176"/>
      <c r="V35" s="176"/>
      <c r="W35" s="176"/>
      <c r="AW35" s="44" t="str">
        <f>IF(D35="","",VLOOKUP(D35,'MNB árfolyam'!A:B,2,0))</f>
        <v/>
      </c>
      <c r="AX35" s="45" t="str">
        <f t="shared" si="1"/>
        <v/>
      </c>
      <c r="AY35" s="45" t="str">
        <f t="shared" si="2"/>
        <v/>
      </c>
      <c r="AZ35" s="44" t="str">
        <f>IF(I35="","",VLOOKUP(I35,'MNB árfolyam'!A:B,2,0))</f>
        <v/>
      </c>
      <c r="BA35" s="44" t="str">
        <f t="shared" si="3"/>
        <v/>
      </c>
      <c r="BB35" s="44" t="str">
        <f t="shared" si="4"/>
        <v/>
      </c>
      <c r="BC35" s="44" t="str">
        <f>IF(N35="","",VLOOKUP(N35,'MNB árfolyam'!A:B,2,0))</f>
        <v/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57"/>
      <c r="B36" s="458"/>
      <c r="C36" s="1"/>
      <c r="D36" s="1"/>
      <c r="E36" s="458"/>
      <c r="F36" s="459"/>
      <c r="G36" s="459"/>
      <c r="H36" s="1"/>
      <c r="I36" s="1"/>
      <c r="J36" s="458"/>
      <c r="K36" s="459"/>
      <c r="L36" s="459"/>
      <c r="M36" s="1"/>
      <c r="N36" s="1"/>
      <c r="O36" s="458"/>
      <c r="P36" s="459"/>
      <c r="Q36" s="522"/>
      <c r="R36" s="176"/>
      <c r="S36" s="176"/>
      <c r="T36" s="176"/>
      <c r="U36" s="176"/>
      <c r="V36" s="176"/>
      <c r="W36" s="176"/>
      <c r="AW36" s="44" t="str">
        <f>IF(D36="","",VLOOKUP(D36,'MNB árfolyam'!A:B,2,0))</f>
        <v/>
      </c>
      <c r="AX36" s="45" t="str">
        <f t="shared" si="1"/>
        <v/>
      </c>
      <c r="AY36" s="45" t="str">
        <f t="shared" si="2"/>
        <v/>
      </c>
      <c r="AZ36" s="44" t="str">
        <f>IF(I36="","",VLOOKUP(I36,'MNB árfolyam'!A:B,2,0))</f>
        <v/>
      </c>
      <c r="BA36" s="44" t="str">
        <f t="shared" si="3"/>
        <v/>
      </c>
      <c r="BB36" s="44" t="str">
        <f t="shared" si="4"/>
        <v/>
      </c>
      <c r="BC36" s="44" t="str">
        <f>IF(N36="","",VLOOKUP(N36,'MNB árfolyam'!A:B,2,0))</f>
        <v/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57"/>
      <c r="B37" s="458"/>
      <c r="C37" s="1"/>
      <c r="D37" s="1"/>
      <c r="E37" s="458"/>
      <c r="F37" s="459"/>
      <c r="G37" s="459"/>
      <c r="H37" s="1"/>
      <c r="I37" s="1"/>
      <c r="J37" s="458"/>
      <c r="K37" s="459"/>
      <c r="L37" s="459"/>
      <c r="M37" s="1"/>
      <c r="N37" s="1"/>
      <c r="O37" s="458"/>
      <c r="P37" s="459"/>
      <c r="Q37" s="522"/>
      <c r="R37" s="176"/>
      <c r="S37" s="176"/>
      <c r="T37" s="176"/>
      <c r="U37" s="176"/>
      <c r="V37" s="176"/>
      <c r="W37" s="176"/>
      <c r="AW37" s="44" t="str">
        <f>IF(D37="","",VLOOKUP(D37,'MNB árfolyam'!A:B,2,0))</f>
        <v/>
      </c>
      <c r="AX37" s="45" t="str">
        <f t="shared" si="1"/>
        <v/>
      </c>
      <c r="AY37" s="45" t="str">
        <f t="shared" si="2"/>
        <v/>
      </c>
      <c r="AZ37" s="44" t="str">
        <f>IF(I37="","",VLOOKUP(I37,'MNB árfolyam'!A:B,2,0))</f>
        <v/>
      </c>
      <c r="BA37" s="44" t="str">
        <f t="shared" si="3"/>
        <v/>
      </c>
      <c r="BB37" s="44" t="str">
        <f t="shared" si="4"/>
        <v/>
      </c>
      <c r="BC37" s="44" t="str">
        <f>IF(N37="","",VLOOKUP(N37,'MNB árfolyam'!A:B,2,0))</f>
        <v/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57"/>
      <c r="B38" s="458"/>
      <c r="C38" s="1"/>
      <c r="D38" s="1"/>
      <c r="E38" s="458"/>
      <c r="F38" s="459"/>
      <c r="G38" s="459"/>
      <c r="H38" s="1"/>
      <c r="I38" s="1"/>
      <c r="J38" s="458"/>
      <c r="K38" s="459"/>
      <c r="L38" s="459"/>
      <c r="M38" s="1"/>
      <c r="N38" s="1"/>
      <c r="O38" s="458"/>
      <c r="P38" s="459"/>
      <c r="Q38" s="522"/>
      <c r="R38" s="176"/>
      <c r="S38" s="176"/>
      <c r="T38" s="176"/>
      <c r="U38" s="176"/>
      <c r="V38" s="176"/>
      <c r="W38" s="176"/>
      <c r="AW38" s="44" t="str">
        <f>IF(D38="","",VLOOKUP(D38,'MNB árfolyam'!A:B,2,0))</f>
        <v/>
      </c>
      <c r="AX38" s="45" t="str">
        <f t="shared" si="1"/>
        <v/>
      </c>
      <c r="AY38" s="45" t="str">
        <f t="shared" si="2"/>
        <v/>
      </c>
      <c r="AZ38" s="44" t="str">
        <f>IF(I38="","",VLOOKUP(I38,'MNB árfolyam'!A:B,2,0))</f>
        <v/>
      </c>
      <c r="BA38" s="44" t="str">
        <f t="shared" si="3"/>
        <v/>
      </c>
      <c r="BB38" s="44" t="str">
        <f t="shared" si="4"/>
        <v/>
      </c>
      <c r="BC38" s="44" t="str">
        <f>IF(N38="","",VLOOKUP(N38,'MNB árfolyam'!A:B,2,0))</f>
        <v/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57"/>
      <c r="B39" s="458"/>
      <c r="C39" s="1"/>
      <c r="D39" s="1"/>
      <c r="E39" s="458"/>
      <c r="F39" s="459"/>
      <c r="G39" s="459"/>
      <c r="H39" s="1"/>
      <c r="I39" s="1"/>
      <c r="J39" s="458"/>
      <c r="K39" s="459"/>
      <c r="L39" s="459"/>
      <c r="M39" s="1"/>
      <c r="N39" s="1"/>
      <c r="O39" s="458"/>
      <c r="P39" s="459"/>
      <c r="Q39" s="522"/>
      <c r="R39" s="176"/>
      <c r="S39" s="176"/>
      <c r="T39" s="176"/>
      <c r="U39" s="176"/>
      <c r="V39" s="176"/>
      <c r="W39" s="176"/>
      <c r="AW39" s="44" t="str">
        <f>IF(D39="","",VLOOKUP(D39,'MNB árfolyam'!A:B,2,0))</f>
        <v/>
      </c>
      <c r="AX39" s="45" t="str">
        <f t="shared" si="1"/>
        <v/>
      </c>
      <c r="AY39" s="45" t="str">
        <f t="shared" si="2"/>
        <v/>
      </c>
      <c r="AZ39" s="44" t="str">
        <f>IF(I39="","",VLOOKUP(I39,'MNB árfolyam'!A:B,2,0))</f>
        <v/>
      </c>
      <c r="BA39" s="44" t="str">
        <f t="shared" si="3"/>
        <v/>
      </c>
      <c r="BB39" s="44" t="str">
        <f t="shared" si="4"/>
        <v/>
      </c>
      <c r="BC39" s="44" t="str">
        <f>IF(N39="","",VLOOKUP(N39,'MNB árfolyam'!A:B,2,0))</f>
        <v/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57"/>
      <c r="B40" s="458"/>
      <c r="C40" s="1"/>
      <c r="D40" s="1"/>
      <c r="E40" s="458"/>
      <c r="F40" s="459"/>
      <c r="G40" s="459"/>
      <c r="H40" s="1"/>
      <c r="I40" s="1"/>
      <c r="J40" s="458"/>
      <c r="K40" s="459"/>
      <c r="L40" s="459"/>
      <c r="M40" s="1"/>
      <c r="N40" s="1"/>
      <c r="O40" s="458"/>
      <c r="P40" s="459"/>
      <c r="Q40" s="522"/>
      <c r="R40" s="176"/>
      <c r="S40" s="176"/>
      <c r="T40" s="176"/>
      <c r="U40" s="176"/>
      <c r="V40" s="176"/>
      <c r="W40" s="176"/>
      <c r="AW40" s="44" t="str">
        <f>IF(D40="","",VLOOKUP(D40,'MNB árfolyam'!A:B,2,0))</f>
        <v/>
      </c>
      <c r="AX40" s="45" t="str">
        <f t="shared" si="1"/>
        <v/>
      </c>
      <c r="AY40" s="45" t="str">
        <f t="shared" si="2"/>
        <v/>
      </c>
      <c r="AZ40" s="44" t="str">
        <f>IF(I40="","",VLOOKUP(I40,'MNB árfolyam'!A:B,2,0))</f>
        <v/>
      </c>
      <c r="BA40" s="44" t="str">
        <f t="shared" si="3"/>
        <v/>
      </c>
      <c r="BB40" s="44" t="str">
        <f t="shared" si="4"/>
        <v/>
      </c>
      <c r="BC40" s="44" t="str">
        <f>IF(N40="","",VLOOKUP(N40,'MNB árfolyam'!A:B,2,0))</f>
        <v/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57"/>
      <c r="B41" s="458"/>
      <c r="C41" s="1"/>
      <c r="D41" s="1"/>
      <c r="E41" s="458"/>
      <c r="F41" s="459"/>
      <c r="G41" s="459"/>
      <c r="H41" s="1"/>
      <c r="I41" s="1"/>
      <c r="J41" s="458"/>
      <c r="K41" s="459"/>
      <c r="L41" s="459"/>
      <c r="M41" s="1"/>
      <c r="N41" s="1"/>
      <c r="O41" s="458"/>
      <c r="P41" s="459"/>
      <c r="Q41" s="522"/>
      <c r="R41" s="176"/>
      <c r="S41" s="176"/>
      <c r="T41" s="176"/>
      <c r="U41" s="176"/>
      <c r="V41" s="176"/>
      <c r="W41" s="176"/>
      <c r="AW41" s="44" t="str">
        <f>IF(D41="","",VLOOKUP(D41,'MNB árfolyam'!A:B,2,0))</f>
        <v/>
      </c>
      <c r="AX41" s="45" t="str">
        <f t="shared" si="1"/>
        <v/>
      </c>
      <c r="AY41" s="45" t="str">
        <f t="shared" si="2"/>
        <v/>
      </c>
      <c r="AZ41" s="44" t="str">
        <f>IF(I41="","",VLOOKUP(I41,'MNB árfolyam'!A:B,2,0))</f>
        <v/>
      </c>
      <c r="BA41" s="44" t="str">
        <f t="shared" si="3"/>
        <v/>
      </c>
      <c r="BB41" s="44" t="str">
        <f t="shared" si="4"/>
        <v/>
      </c>
      <c r="BC41" s="44" t="str">
        <f>IF(N41="","",VLOOKUP(N41,'MNB árfolyam'!A:B,2,0))</f>
        <v/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57"/>
      <c r="B42" s="458"/>
      <c r="C42" s="1"/>
      <c r="D42" s="1"/>
      <c r="E42" s="458"/>
      <c r="F42" s="459"/>
      <c r="G42" s="459"/>
      <c r="H42" s="1"/>
      <c r="I42" s="1"/>
      <c r="J42" s="458"/>
      <c r="K42" s="459"/>
      <c r="L42" s="459"/>
      <c r="M42" s="1"/>
      <c r="N42" s="1"/>
      <c r="O42" s="458"/>
      <c r="P42" s="459"/>
      <c r="Q42" s="522"/>
      <c r="R42" s="176"/>
      <c r="S42" s="176"/>
      <c r="T42" s="176"/>
      <c r="U42" s="176"/>
      <c r="V42" s="176"/>
      <c r="W42" s="176"/>
      <c r="AW42" s="44" t="str">
        <f>IF(D42="","",VLOOKUP(D42,'MNB árfolyam'!A:B,2,0))</f>
        <v/>
      </c>
      <c r="AX42" s="45" t="str">
        <f t="shared" si="1"/>
        <v/>
      </c>
      <c r="AY42" s="45" t="str">
        <f t="shared" si="2"/>
        <v/>
      </c>
      <c r="AZ42" s="44" t="str">
        <f>IF(I42="","",VLOOKUP(I42,'MNB árfolyam'!A:B,2,0))</f>
        <v/>
      </c>
      <c r="BA42" s="44" t="str">
        <f t="shared" si="3"/>
        <v/>
      </c>
      <c r="BB42" s="44" t="str">
        <f t="shared" si="4"/>
        <v/>
      </c>
      <c r="BC42" s="44" t="str">
        <f>IF(N42="","",VLOOKUP(N42,'MNB árfolyam'!A:B,2,0))</f>
        <v/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57"/>
      <c r="B43" s="458"/>
      <c r="C43" s="1"/>
      <c r="D43" s="1"/>
      <c r="E43" s="458"/>
      <c r="F43" s="459"/>
      <c r="G43" s="459"/>
      <c r="H43" s="1"/>
      <c r="I43" s="1"/>
      <c r="J43" s="458"/>
      <c r="K43" s="459"/>
      <c r="L43" s="459"/>
      <c r="M43" s="1"/>
      <c r="N43" s="1"/>
      <c r="O43" s="458"/>
      <c r="P43" s="459"/>
      <c r="Q43" s="522"/>
      <c r="R43" s="176"/>
      <c r="S43" s="176"/>
      <c r="T43" s="176"/>
      <c r="U43" s="176"/>
      <c r="V43" s="176"/>
      <c r="W43" s="176"/>
      <c r="AW43" s="44" t="str">
        <f>IF(D43="","",VLOOKUP(D43,'MNB árfolyam'!A:B,2,0))</f>
        <v/>
      </c>
      <c r="AX43" s="45" t="str">
        <f t="shared" si="1"/>
        <v/>
      </c>
      <c r="AY43" s="45" t="str">
        <f t="shared" si="2"/>
        <v/>
      </c>
      <c r="AZ43" s="44" t="str">
        <f>IF(I43="","",VLOOKUP(I43,'MNB árfolyam'!A:B,2,0))</f>
        <v/>
      </c>
      <c r="BA43" s="44" t="str">
        <f t="shared" si="3"/>
        <v/>
      </c>
      <c r="BB43" s="44" t="str">
        <f t="shared" si="4"/>
        <v/>
      </c>
      <c r="BC43" s="44" t="str">
        <f>IF(N43="","",VLOOKUP(N43,'MNB árfolyam'!A:B,2,0))</f>
        <v/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57"/>
      <c r="B44" s="458"/>
      <c r="C44" s="1"/>
      <c r="D44" s="1"/>
      <c r="E44" s="458"/>
      <c r="F44" s="459"/>
      <c r="G44" s="459"/>
      <c r="H44" s="1"/>
      <c r="I44" s="1"/>
      <c r="J44" s="458"/>
      <c r="K44" s="459"/>
      <c r="L44" s="459"/>
      <c r="M44" s="1"/>
      <c r="N44" s="1"/>
      <c r="O44" s="458"/>
      <c r="P44" s="459"/>
      <c r="Q44" s="522"/>
      <c r="R44" s="176"/>
      <c r="S44" s="176"/>
      <c r="T44" s="176"/>
      <c r="U44" s="176"/>
      <c r="V44" s="176"/>
      <c r="W44" s="176"/>
      <c r="AW44" s="44" t="str">
        <f>IF(D44="","",VLOOKUP(D44,'MNB árfolyam'!A:B,2,0))</f>
        <v/>
      </c>
      <c r="AX44" s="45" t="str">
        <f t="shared" si="1"/>
        <v/>
      </c>
      <c r="AY44" s="45" t="str">
        <f t="shared" si="2"/>
        <v/>
      </c>
      <c r="AZ44" s="44" t="str">
        <f>IF(I44="","",VLOOKUP(I44,'MNB árfolyam'!A:B,2,0))</f>
        <v/>
      </c>
      <c r="BA44" s="44" t="str">
        <f t="shared" si="3"/>
        <v/>
      </c>
      <c r="BB44" s="44" t="str">
        <f t="shared" si="4"/>
        <v/>
      </c>
      <c r="BC44" s="44" t="str">
        <f>IF(N44="","",VLOOKUP(N44,'MNB árfolyam'!A:B,2,0))</f>
        <v/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57"/>
      <c r="B45" s="458"/>
      <c r="C45" s="1"/>
      <c r="D45" s="1"/>
      <c r="E45" s="458"/>
      <c r="F45" s="459"/>
      <c r="G45" s="459"/>
      <c r="H45" s="1"/>
      <c r="I45" s="1"/>
      <c r="J45" s="458"/>
      <c r="K45" s="459"/>
      <c r="L45" s="459"/>
      <c r="M45" s="1"/>
      <c r="N45" s="1"/>
      <c r="O45" s="458"/>
      <c r="P45" s="459"/>
      <c r="Q45" s="522"/>
      <c r="R45" s="176"/>
      <c r="S45" s="176"/>
      <c r="T45" s="176"/>
      <c r="U45" s="176"/>
      <c r="V45" s="176"/>
      <c r="W45" s="176"/>
      <c r="AW45" s="44" t="str">
        <f>IF(D45="","",VLOOKUP(D45,'MNB árfolyam'!A:B,2,0))</f>
        <v/>
      </c>
      <c r="AX45" s="45" t="str">
        <f t="shared" si="1"/>
        <v/>
      </c>
      <c r="AY45" s="45" t="str">
        <f t="shared" si="2"/>
        <v/>
      </c>
      <c r="AZ45" s="44" t="str">
        <f>IF(I45="","",VLOOKUP(I45,'MNB árfolyam'!A:B,2,0))</f>
        <v/>
      </c>
      <c r="BA45" s="44" t="str">
        <f t="shared" si="3"/>
        <v/>
      </c>
      <c r="BB45" s="44" t="str">
        <f t="shared" si="4"/>
        <v/>
      </c>
      <c r="BC45" s="44" t="str">
        <f>IF(N45="","",VLOOKUP(N45,'MNB árfolyam'!A:B,2,0))</f>
        <v/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57"/>
      <c r="B46" s="458"/>
      <c r="C46" s="1"/>
      <c r="D46" s="1"/>
      <c r="E46" s="458"/>
      <c r="F46" s="459"/>
      <c r="G46" s="459"/>
      <c r="H46" s="1"/>
      <c r="I46" s="1"/>
      <c r="J46" s="458"/>
      <c r="K46" s="459"/>
      <c r="L46" s="459"/>
      <c r="M46" s="1"/>
      <c r="N46" s="1"/>
      <c r="O46" s="458"/>
      <c r="P46" s="459"/>
      <c r="Q46" s="522"/>
      <c r="R46" s="176"/>
      <c r="S46" s="176"/>
      <c r="T46" s="176"/>
      <c r="U46" s="176"/>
      <c r="V46" s="176"/>
      <c r="W46" s="176"/>
      <c r="AW46" s="44" t="str">
        <f>IF(D46="","",VLOOKUP(D46,'MNB árfolyam'!A:B,2,0))</f>
        <v/>
      </c>
      <c r="AX46" s="45" t="str">
        <f t="shared" si="1"/>
        <v/>
      </c>
      <c r="AY46" s="45" t="str">
        <f t="shared" si="2"/>
        <v/>
      </c>
      <c r="AZ46" s="44" t="str">
        <f>IF(I46="","",VLOOKUP(I46,'MNB árfolyam'!A:B,2,0))</f>
        <v/>
      </c>
      <c r="BA46" s="44" t="str">
        <f t="shared" si="3"/>
        <v/>
      </c>
      <c r="BB46" s="44" t="str">
        <f t="shared" si="4"/>
        <v/>
      </c>
      <c r="BC46" s="44" t="str">
        <f>IF(N46="","",VLOOKUP(N46,'MNB árfolyam'!A:B,2,0))</f>
        <v/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57"/>
      <c r="B47" s="458"/>
      <c r="C47" s="1"/>
      <c r="D47" s="1"/>
      <c r="E47" s="458"/>
      <c r="F47" s="459"/>
      <c r="G47" s="459"/>
      <c r="H47" s="1"/>
      <c r="I47" s="1"/>
      <c r="J47" s="458"/>
      <c r="K47" s="459"/>
      <c r="L47" s="459"/>
      <c r="M47" s="1"/>
      <c r="N47" s="1"/>
      <c r="O47" s="458"/>
      <c r="P47" s="459"/>
      <c r="Q47" s="522"/>
      <c r="R47" s="176"/>
      <c r="S47" s="176"/>
      <c r="T47" s="176"/>
      <c r="U47" s="176"/>
      <c r="V47" s="176"/>
      <c r="W47" s="176"/>
      <c r="AW47" s="44" t="str">
        <f>IF(D47="","",VLOOKUP(D47,'MNB árfolyam'!A:B,2,0))</f>
        <v/>
      </c>
      <c r="AX47" s="45" t="str">
        <f t="shared" si="1"/>
        <v/>
      </c>
      <c r="AY47" s="45" t="str">
        <f t="shared" si="2"/>
        <v/>
      </c>
      <c r="AZ47" s="44" t="str">
        <f>IF(I47="","",VLOOKUP(I47,'MNB árfolyam'!A:B,2,0))</f>
        <v/>
      </c>
      <c r="BA47" s="44" t="str">
        <f t="shared" si="3"/>
        <v/>
      </c>
      <c r="BB47" s="44" t="str">
        <f t="shared" si="4"/>
        <v/>
      </c>
      <c r="BC47" s="44" t="str">
        <f>IF(N47="","",VLOOKUP(N47,'MNB árfolyam'!A:B,2,0))</f>
        <v/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57"/>
      <c r="B48" s="458"/>
      <c r="C48" s="1"/>
      <c r="D48" s="1"/>
      <c r="E48" s="458"/>
      <c r="F48" s="459"/>
      <c r="G48" s="459"/>
      <c r="H48" s="1"/>
      <c r="I48" s="1"/>
      <c r="J48" s="458"/>
      <c r="K48" s="459"/>
      <c r="L48" s="459"/>
      <c r="M48" s="1"/>
      <c r="N48" s="1"/>
      <c r="O48" s="458"/>
      <c r="P48" s="459"/>
      <c r="Q48" s="522"/>
      <c r="R48" s="176"/>
      <c r="S48" s="176"/>
      <c r="T48" s="176"/>
      <c r="U48" s="176"/>
      <c r="V48" s="176"/>
      <c r="W48" s="176"/>
      <c r="AW48" s="44" t="str">
        <f>IF(D48="","",VLOOKUP(D48,'MNB árfolyam'!A:B,2,0))</f>
        <v/>
      </c>
      <c r="AX48" s="45" t="str">
        <f t="shared" si="1"/>
        <v/>
      </c>
      <c r="AY48" s="45" t="str">
        <f t="shared" si="2"/>
        <v/>
      </c>
      <c r="AZ48" s="44" t="str">
        <f>IF(I48="","",VLOOKUP(I48,'MNB árfolyam'!A:B,2,0))</f>
        <v/>
      </c>
      <c r="BA48" s="44" t="str">
        <f t="shared" si="3"/>
        <v/>
      </c>
      <c r="BB48" s="44" t="str">
        <f t="shared" si="4"/>
        <v/>
      </c>
      <c r="BC48" s="44" t="str">
        <f>IF(N48="","",VLOOKUP(N48,'MNB árfolyam'!A:B,2,0))</f>
        <v/>
      </c>
      <c r="BD48" s="44" t="str">
        <f t="shared" si="5"/>
        <v/>
      </c>
      <c r="BE48" s="44" t="str">
        <f t="shared" si="6"/>
        <v/>
      </c>
    </row>
    <row r="49" spans="1:69" s="37" customFormat="1" x14ac:dyDescent="0.25">
      <c r="A49" s="457"/>
      <c r="B49" s="458"/>
      <c r="C49" s="1"/>
      <c r="D49" s="1"/>
      <c r="E49" s="458"/>
      <c r="F49" s="459"/>
      <c r="G49" s="459"/>
      <c r="H49" s="1"/>
      <c r="I49" s="1"/>
      <c r="J49" s="458"/>
      <c r="K49" s="459"/>
      <c r="L49" s="459"/>
      <c r="M49" s="1"/>
      <c r="N49" s="1"/>
      <c r="O49" s="458"/>
      <c r="P49" s="459"/>
      <c r="Q49" s="522"/>
      <c r="R49" s="176"/>
      <c r="S49" s="176"/>
      <c r="T49" s="176"/>
      <c r="U49" s="176"/>
      <c r="V49" s="176"/>
      <c r="W49" s="176"/>
      <c r="AW49" s="44" t="str">
        <f>IF(D49="","",VLOOKUP(D49,'MNB árfolyam'!A:B,2,0))</f>
        <v/>
      </c>
      <c r="AX49" s="45" t="str">
        <f t="shared" si="1"/>
        <v/>
      </c>
      <c r="AY49" s="45" t="str">
        <f t="shared" si="2"/>
        <v/>
      </c>
      <c r="AZ49" s="44" t="str">
        <f>IF(I49="","",VLOOKUP(I49,'MNB árfolyam'!A:B,2,0))</f>
        <v/>
      </c>
      <c r="BA49" s="44" t="str">
        <f t="shared" si="3"/>
        <v/>
      </c>
      <c r="BB49" s="44" t="str">
        <f t="shared" si="4"/>
        <v/>
      </c>
      <c r="BC49" s="44" t="str">
        <f>IF(N49="","",VLOOKUP(N49,'MNB árfolyam'!A:B,2,0))</f>
        <v/>
      </c>
      <c r="BD49" s="44" t="str">
        <f t="shared" si="5"/>
        <v/>
      </c>
      <c r="BE49" s="44" t="str">
        <f t="shared" si="6"/>
        <v/>
      </c>
    </row>
    <row r="50" spans="1:69" s="37" customFormat="1" ht="15.75" thickBot="1" x14ac:dyDescent="0.3">
      <c r="A50" s="460"/>
      <c r="B50" s="461"/>
      <c r="C50" s="7"/>
      <c r="D50" s="7"/>
      <c r="E50" s="461"/>
      <c r="F50" s="462"/>
      <c r="G50" s="462"/>
      <c r="H50" s="7"/>
      <c r="I50" s="7"/>
      <c r="J50" s="461"/>
      <c r="K50" s="462"/>
      <c r="L50" s="462"/>
      <c r="M50" s="7"/>
      <c r="N50" s="7"/>
      <c r="O50" s="461"/>
      <c r="P50" s="462"/>
      <c r="Q50" s="523"/>
      <c r="R50" s="176"/>
      <c r="S50" s="176"/>
      <c r="T50" s="176"/>
      <c r="U50" s="176"/>
      <c r="V50" s="176"/>
      <c r="W50" s="176"/>
      <c r="AW50" s="44" t="str">
        <f>IF(D50="","",VLOOKUP(D50,'MNB árfolyam'!A:B,2,0))</f>
        <v/>
      </c>
      <c r="AX50" s="45" t="str">
        <f t="shared" si="1"/>
        <v/>
      </c>
      <c r="AY50" s="45" t="str">
        <f t="shared" si="2"/>
        <v/>
      </c>
      <c r="AZ50" s="44" t="str">
        <f>IF(I50="","",VLOOKUP(I50,'MNB árfolyam'!A:B,2,0))</f>
        <v/>
      </c>
      <c r="BA50" s="44" t="str">
        <f t="shared" si="3"/>
        <v/>
      </c>
      <c r="BB50" s="44" t="str">
        <f t="shared" si="4"/>
        <v/>
      </c>
      <c r="BC50" s="44" t="str">
        <f>IF(N50="","",VLOOKUP(N50,'MNB árfolyam'!A:B,2,0))</f>
        <v/>
      </c>
      <c r="BD50" s="44" t="str">
        <f t="shared" si="5"/>
        <v/>
      </c>
      <c r="BE50" s="44" t="str">
        <f t="shared" si="6"/>
        <v/>
      </c>
    </row>
    <row r="51" spans="1:69" x14ac:dyDescent="0.25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</row>
    <row r="52" spans="1:69" ht="21.75" customHeight="1" thickBot="1" x14ac:dyDescent="0.3">
      <c r="A52" s="686" t="str">
        <f>CONCATENATE(B8," ","PARTNER VÁLLALKOZÁSAI:")</f>
        <v xml:space="preserve"> PARTNER VÁLLALKOZÁSAI:</v>
      </c>
      <c r="B52" s="686"/>
      <c r="C52" s="686"/>
      <c r="D52" s="686"/>
      <c r="E52" s="686"/>
      <c r="F52" s="686"/>
      <c r="G52" s="686"/>
      <c r="H52" s="686"/>
      <c r="I52" s="686"/>
      <c r="J52" s="686"/>
      <c r="K52" s="686"/>
      <c r="L52" s="686"/>
      <c r="M52" s="686"/>
      <c r="N52" s="686"/>
      <c r="O52" s="686"/>
      <c r="P52" s="686"/>
      <c r="Q52" s="686"/>
      <c r="R52" s="686"/>
      <c r="S52" s="686"/>
      <c r="T52" s="686"/>
      <c r="U52" s="686"/>
      <c r="V52" s="686"/>
      <c r="W52" s="68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</row>
    <row r="53" spans="1:69" ht="320.10000000000002" customHeight="1" thickBot="1" x14ac:dyDescent="0.3">
      <c r="A53" s="699" t="s">
        <v>256</v>
      </c>
      <c r="B53" s="700"/>
      <c r="C53" s="700"/>
      <c r="D53" s="700"/>
      <c r="E53" s="700"/>
      <c r="F53" s="700"/>
      <c r="G53" s="700"/>
      <c r="H53" s="701"/>
      <c r="I53" s="180"/>
      <c r="J53" s="180"/>
      <c r="K53" s="180"/>
      <c r="L53" s="180"/>
      <c r="M53" s="18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</row>
    <row r="54" spans="1:69" ht="19.5" customHeight="1" thickBot="1" x14ac:dyDescent="0.3">
      <c r="A54" s="681" t="str">
        <f>IF(PÁLYÁZÓ!D16&lt;&gt;"","A pályázó vállalkozás három üzleti évre adta meg az adatokat, ezért ezen vállalkozások esetében is három évre kérünk adatot, ha a vállalkozások működtek ebben az időtartamban.",IF(PÁLYÁZÓ!D15&lt;&gt;"","A pályázó vállalkozás két üzleti évre adta meg az adatokat, ezért ezen vállalkozások esetén is két évre kérünk adatot, ha a vállalkozások működtek ebben az időtartamban.",IF(PÁLYÁZÓ!D14&lt;&gt;"","A pályázó vállalkozás egy üzleti évre adta meg az adatokat, ezért ezen vállalkozások esetén is egy évre kérünk adatot, ha a vállalkozások működtek ebben az időtartamban.","")))</f>
        <v/>
      </c>
      <c r="B54" s="682"/>
      <c r="C54" s="682"/>
      <c r="D54" s="682"/>
      <c r="E54" s="682"/>
      <c r="F54" s="683"/>
      <c r="G54" s="40">
        <f>SUM(G56:G80)</f>
        <v>0</v>
      </c>
      <c r="H54" s="180"/>
      <c r="I54" s="180"/>
      <c r="J54" s="180"/>
      <c r="K54" s="180"/>
      <c r="L54" s="180"/>
      <c r="M54" s="180"/>
      <c r="N54" s="177">
        <f>SUM(N56:N80)</f>
        <v>0</v>
      </c>
      <c r="O54" s="110"/>
      <c r="P54" s="110"/>
      <c r="Q54" s="110"/>
      <c r="R54" s="110"/>
      <c r="S54" s="110"/>
      <c r="T54" s="110"/>
      <c r="U54" s="177">
        <f>SUM(U56:U80)</f>
        <v>0</v>
      </c>
      <c r="V54" s="110"/>
      <c r="W54" s="110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BI54" s="47">
        <f>SUM(BI56:BI80)</f>
        <v>0</v>
      </c>
      <c r="BJ54" s="47">
        <f t="shared" ref="BJ54:BQ54" si="7">SUM(BJ56:BJ80)</f>
        <v>0</v>
      </c>
      <c r="BK54" s="47">
        <f t="shared" si="7"/>
        <v>0</v>
      </c>
      <c r="BL54" s="47">
        <f t="shared" si="7"/>
        <v>0</v>
      </c>
      <c r="BM54" s="47">
        <f t="shared" si="7"/>
        <v>0</v>
      </c>
      <c r="BN54" s="47">
        <f t="shared" si="7"/>
        <v>0</v>
      </c>
      <c r="BO54" s="47">
        <f t="shared" si="7"/>
        <v>0</v>
      </c>
      <c r="BP54" s="47">
        <f t="shared" si="7"/>
        <v>0</v>
      </c>
      <c r="BQ54" s="47">
        <f t="shared" si="7"/>
        <v>0</v>
      </c>
    </row>
    <row r="55" spans="1:69" s="48" customFormat="1" ht="31.5" customHeight="1" thickBot="1" x14ac:dyDescent="0.3">
      <c r="A55" s="508" t="str">
        <f>CONCATENATE(B8," ","Partnervállalkozásának megnevezése")</f>
        <v xml:space="preserve"> Partnervállalkozásának megnevezése</v>
      </c>
      <c r="B55" s="514" t="s">
        <v>138</v>
      </c>
      <c r="C55" s="514" t="s">
        <v>130</v>
      </c>
      <c r="D55" s="514" t="s">
        <v>129</v>
      </c>
      <c r="E55" s="514" t="s">
        <v>115</v>
      </c>
      <c r="F55" s="514" t="s">
        <v>114</v>
      </c>
      <c r="G55" s="514" t="s">
        <v>116</v>
      </c>
      <c r="H55" s="514" t="s">
        <v>128</v>
      </c>
      <c r="I55" s="514" t="s">
        <v>117</v>
      </c>
      <c r="J55" s="514" t="s">
        <v>131</v>
      </c>
      <c r="K55" s="514" t="s">
        <v>132</v>
      </c>
      <c r="L55" s="514" t="s">
        <v>118</v>
      </c>
      <c r="M55" s="514" t="s">
        <v>119</v>
      </c>
      <c r="N55" s="514" t="s">
        <v>120</v>
      </c>
      <c r="O55" s="514" t="s">
        <v>126</v>
      </c>
      <c r="P55" s="514" t="s">
        <v>121</v>
      </c>
      <c r="Q55" s="514" t="s">
        <v>133</v>
      </c>
      <c r="R55" s="514" t="s">
        <v>134</v>
      </c>
      <c r="S55" s="514" t="s">
        <v>122</v>
      </c>
      <c r="T55" s="514" t="s">
        <v>123</v>
      </c>
      <c r="U55" s="514" t="s">
        <v>124</v>
      </c>
      <c r="V55" s="514" t="s">
        <v>125</v>
      </c>
      <c r="W55" s="515" t="s">
        <v>127</v>
      </c>
      <c r="AW55" s="43" t="s">
        <v>43</v>
      </c>
      <c r="AX55" s="43" t="s">
        <v>34</v>
      </c>
      <c r="AY55" s="43" t="s">
        <v>35</v>
      </c>
      <c r="AZ55" s="43" t="s">
        <v>36</v>
      </c>
      <c r="BA55" s="43" t="s">
        <v>44</v>
      </c>
      <c r="BB55" s="43" t="s">
        <v>37</v>
      </c>
      <c r="BC55" s="43" t="s">
        <v>38</v>
      </c>
      <c r="BD55" s="43" t="s">
        <v>39</v>
      </c>
      <c r="BE55" s="43" t="s">
        <v>45</v>
      </c>
      <c r="BF55" s="43" t="s">
        <v>40</v>
      </c>
      <c r="BG55" s="43" t="s">
        <v>41</v>
      </c>
      <c r="BH55" s="43" t="s">
        <v>42</v>
      </c>
      <c r="BI55" s="49" t="s">
        <v>50</v>
      </c>
      <c r="BJ55" s="49" t="s">
        <v>48</v>
      </c>
      <c r="BK55" s="49" t="s">
        <v>49</v>
      </c>
      <c r="BL55" s="49" t="s">
        <v>51</v>
      </c>
      <c r="BM55" s="49" t="s">
        <v>52</v>
      </c>
      <c r="BN55" s="49" t="s">
        <v>53</v>
      </c>
      <c r="BO55" s="49" t="s">
        <v>54</v>
      </c>
      <c r="BP55" s="49" t="s">
        <v>55</v>
      </c>
      <c r="BQ55" s="49" t="s">
        <v>56</v>
      </c>
    </row>
    <row r="56" spans="1:69" x14ac:dyDescent="0.25">
      <c r="A56" s="490"/>
      <c r="B56" s="493"/>
      <c r="C56" s="492"/>
      <c r="D56" s="492"/>
      <c r="E56" s="411"/>
      <c r="F56" s="411"/>
      <c r="G56" s="493"/>
      <c r="H56" s="494"/>
      <c r="I56" s="494"/>
      <c r="J56" s="492"/>
      <c r="K56" s="492"/>
      <c r="L56" s="411"/>
      <c r="M56" s="411"/>
      <c r="N56" s="493"/>
      <c r="O56" s="494"/>
      <c r="P56" s="494"/>
      <c r="Q56" s="492"/>
      <c r="R56" s="492"/>
      <c r="S56" s="411"/>
      <c r="T56" s="411"/>
      <c r="U56" s="493"/>
      <c r="V56" s="494"/>
      <c r="W56" s="495"/>
      <c r="AW56" s="50" t="str">
        <f>IF(OR(C56="",D56=""),"",MAX(C56,D56))</f>
        <v/>
      </c>
      <c r="AX56" s="51" t="str">
        <f>IF(F56="","",VLOOKUP(F56,'MNB árfolyam'!A:B,2,0))</f>
        <v/>
      </c>
      <c r="AY56" s="52" t="str">
        <f>IF(OR(AX56=0,AX56=""),"",ROUND(H56/AX56,0))</f>
        <v/>
      </c>
      <c r="AZ56" s="53" t="str">
        <f>IF(OR(AX56=0,AX56=""),"",ROUND(I56/AX56,0))</f>
        <v/>
      </c>
      <c r="BA56" s="54" t="str">
        <f>IF(OR(J56="",K56=""),"",MAX(J56,K56))</f>
        <v/>
      </c>
      <c r="BB56" s="51" t="str">
        <f>IF(M56="","",VLOOKUP(M56,'MNB árfolyam'!A:B,2,0))</f>
        <v/>
      </c>
      <c r="BC56" s="51" t="str">
        <f>IF(OR(BB56=0,BB56=""),"",ROUND(O56/BB56,0))</f>
        <v/>
      </c>
      <c r="BD56" s="55" t="str">
        <f>IF(OR(BB56=0,BB56=""),"",ROUND(P56/BB56,0))</f>
        <v/>
      </c>
      <c r="BE56" s="54" t="str">
        <f>IF(OR(Q56="",R56=""),"",MAX(Q56,R56))</f>
        <v/>
      </c>
      <c r="BF56" s="55" t="str">
        <f>IF(T56="","",VLOOKUP(T56,'MNB árfolyam'!A:B,2,0))</f>
        <v/>
      </c>
      <c r="BG56" s="55" t="str">
        <f>IF(OR(BF56=0,BF56=""),"",ROUND(V56/BF56,0))</f>
        <v/>
      </c>
      <c r="BH56" s="55" t="str">
        <f>IF(OR(BF56=0,BF56=""),"",ROUND(W56/BF56,0))</f>
        <v/>
      </c>
      <c r="BI56" s="55" t="str">
        <f>IF(OR(AW56="",G56=""),"",AW56*G56)</f>
        <v/>
      </c>
      <c r="BJ56" s="51" t="str">
        <f>IF(OR(AW56="",AY56=""),"",AW56*AY56)</f>
        <v/>
      </c>
      <c r="BK56" s="51" t="str">
        <f>IF(OR(AW56="",AZ56=""),"",AW56*AZ56)</f>
        <v/>
      </c>
      <c r="BL56" s="51" t="str">
        <f>IF(OR(BA56="",N56=""),"",BA56*N56)</f>
        <v/>
      </c>
      <c r="BM56" s="51" t="str">
        <f>IF(OR(BA56="",BC56=""),"",BA56*BC56)</f>
        <v/>
      </c>
      <c r="BN56" s="51" t="str">
        <f>IF(OR(BA56="",BD56=""),"",BA56*BD56)</f>
        <v/>
      </c>
      <c r="BO56" s="51" t="str">
        <f>IF(OR(BE56="",U56=""),"",BE56*U56)</f>
        <v/>
      </c>
      <c r="BP56" s="51" t="str">
        <f>IF(OR(BE56="",BG56=""),"",BE56*BG56)</f>
        <v/>
      </c>
      <c r="BQ56" s="51" t="str">
        <f>IF(OR(BE56="",BH56=""),"",BE56*BH56)</f>
        <v/>
      </c>
    </row>
    <row r="57" spans="1:69" x14ac:dyDescent="0.25">
      <c r="A57" s="446"/>
      <c r="B57" s="447"/>
      <c r="C57" s="448"/>
      <c r="D57" s="448"/>
      <c r="E57" s="1"/>
      <c r="F57" s="1"/>
      <c r="G57" s="447"/>
      <c r="H57" s="449"/>
      <c r="I57" s="449"/>
      <c r="J57" s="448"/>
      <c r="K57" s="448"/>
      <c r="L57" s="1"/>
      <c r="M57" s="1"/>
      <c r="N57" s="447"/>
      <c r="O57" s="449"/>
      <c r="P57" s="449"/>
      <c r="Q57" s="448"/>
      <c r="R57" s="448"/>
      <c r="S57" s="1"/>
      <c r="T57" s="1"/>
      <c r="U57" s="447"/>
      <c r="V57" s="449"/>
      <c r="W57" s="516"/>
      <c r="AW57" s="50" t="str">
        <f t="shared" ref="AW57:AW80" si="8">IF(OR(C57="",D57=""),"",MAX(C57,D57))</f>
        <v/>
      </c>
      <c r="AX57" s="51" t="str">
        <f>IF(F57="","",VLOOKUP(F57,'MNB árfolyam'!A:B,2,0))</f>
        <v/>
      </c>
      <c r="AY57" s="52" t="str">
        <f t="shared" ref="AY57:AY80" si="9">IF(OR(AX57=0,AX57=""),"",ROUND(H57/AX57,0))</f>
        <v/>
      </c>
      <c r="AZ57" s="53" t="str">
        <f t="shared" ref="AZ57:AZ80" si="10">IF(OR(AX57=0,AX57=""),"",ROUND(I57/AX57,0))</f>
        <v/>
      </c>
      <c r="BA57" s="54" t="str">
        <f t="shared" ref="BA57:BA80" si="11">IF(OR(J57="",K57=""),"",MAX(J57,K57))</f>
        <v/>
      </c>
      <c r="BB57" s="51" t="str">
        <f>IF(M57="","",VLOOKUP(M57,'MNB árfolyam'!A:B,2,0))</f>
        <v/>
      </c>
      <c r="BC57" s="51" t="str">
        <f t="shared" ref="BC57:BC80" si="12">IF(OR(BB57=0,BB57=""),"",ROUND(O57/BB57,0))</f>
        <v/>
      </c>
      <c r="BD57" s="55" t="str">
        <f t="shared" ref="BD57:BD80" si="13">IF(OR(BB57=0,BB57=""),"",ROUND(P57/BB57,0))</f>
        <v/>
      </c>
      <c r="BE57" s="54" t="str">
        <f t="shared" ref="BE57:BE80" si="14">IF(OR(Q57="",R57=""),"",MAX(Q57,R57))</f>
        <v/>
      </c>
      <c r="BF57" s="55" t="str">
        <f>IF(T57="","",VLOOKUP(T57,'MNB árfolyam'!A:B,2,0))</f>
        <v/>
      </c>
      <c r="BG57" s="55" t="str">
        <f t="shared" ref="BG57:BG80" si="15">IF(OR(BF57=0,BF57=""),"",ROUND(V57/BF57,0))</f>
        <v/>
      </c>
      <c r="BH57" s="55" t="str">
        <f t="shared" ref="BH57:BH80" si="16">IF(OR(BF57=0,BF57=""),"",ROUND(W57/BF57,0))</f>
        <v/>
      </c>
      <c r="BI57" s="55" t="str">
        <f t="shared" ref="BI57:BI80" si="17">IF(OR(AW57="",G57=""),"",AW57*G57)</f>
        <v/>
      </c>
      <c r="BJ57" s="51" t="str">
        <f t="shared" ref="BJ57:BJ80" si="18">IF(OR(AW57="",AY57=""),"",AW57*AY57)</f>
        <v/>
      </c>
      <c r="BK57" s="51" t="str">
        <f t="shared" ref="BK57:BK80" si="19">IF(OR(AW57="",AZ57=""),"",AW57*AZ57)</f>
        <v/>
      </c>
      <c r="BL57" s="51" t="str">
        <f t="shared" ref="BL57:BL80" si="20">IF(OR(BA57="",N57=""),"",BA57*N57)</f>
        <v/>
      </c>
      <c r="BM57" s="51" t="str">
        <f t="shared" ref="BM57:BM80" si="21">IF(OR(BA57="",BC57=""),"",BA57*BC57)</f>
        <v/>
      </c>
      <c r="BN57" s="51" t="str">
        <f t="shared" ref="BN57:BN80" si="22">IF(OR(BA57="",BD57=""),"",BA57*BD57)</f>
        <v/>
      </c>
      <c r="BO57" s="51" t="str">
        <f t="shared" ref="BO57:BO80" si="23">IF(OR(BE57="",U57=""),"",BE57*U57)</f>
        <v/>
      </c>
      <c r="BP57" s="51" t="str">
        <f t="shared" ref="BP57:BP80" si="24">IF(OR(BE57="",BG57=""),"",BE57*BG57)</f>
        <v/>
      </c>
      <c r="BQ57" s="51" t="str">
        <f t="shared" ref="BQ57:BQ80" si="25">IF(OR(BE57="",BH57=""),"",BE57*BH57)</f>
        <v/>
      </c>
    </row>
    <row r="58" spans="1:69" x14ac:dyDescent="0.25">
      <c r="A58" s="446"/>
      <c r="B58" s="447"/>
      <c r="C58" s="448"/>
      <c r="D58" s="448"/>
      <c r="E58" s="1"/>
      <c r="F58" s="1"/>
      <c r="G58" s="447"/>
      <c r="H58" s="449"/>
      <c r="I58" s="449"/>
      <c r="J58" s="448"/>
      <c r="K58" s="448"/>
      <c r="L58" s="1"/>
      <c r="M58" s="1"/>
      <c r="N58" s="447"/>
      <c r="O58" s="449"/>
      <c r="P58" s="449"/>
      <c r="Q58" s="448"/>
      <c r="R58" s="448"/>
      <c r="S58" s="1"/>
      <c r="T58" s="1"/>
      <c r="U58" s="447"/>
      <c r="V58" s="449"/>
      <c r="W58" s="516"/>
      <c r="AW58" s="50" t="str">
        <f t="shared" si="8"/>
        <v/>
      </c>
      <c r="AX58" s="51" t="str">
        <f>IF(F58="","",VLOOKUP(F58,'MNB árfolyam'!A:B,2,0))</f>
        <v/>
      </c>
      <c r="AY58" s="52" t="str">
        <f t="shared" si="9"/>
        <v/>
      </c>
      <c r="AZ58" s="53" t="str">
        <f t="shared" si="10"/>
        <v/>
      </c>
      <c r="BA58" s="54" t="str">
        <f t="shared" si="11"/>
        <v/>
      </c>
      <c r="BB58" s="51" t="str">
        <f>IF(M58="","",VLOOKUP(M58,'MNB árfolyam'!A:B,2,0))</f>
        <v/>
      </c>
      <c r="BC58" s="51" t="str">
        <f t="shared" si="12"/>
        <v/>
      </c>
      <c r="BD58" s="55" t="str">
        <f t="shared" si="13"/>
        <v/>
      </c>
      <c r="BE58" s="54" t="str">
        <f t="shared" si="14"/>
        <v/>
      </c>
      <c r="BF58" s="55" t="str">
        <f>IF(T58="","",VLOOKUP(T58,'MNB árfolyam'!A:B,2,0))</f>
        <v/>
      </c>
      <c r="BG58" s="55" t="str">
        <f t="shared" si="15"/>
        <v/>
      </c>
      <c r="BH58" s="55" t="str">
        <f t="shared" si="16"/>
        <v/>
      </c>
      <c r="BI58" s="55" t="str">
        <f t="shared" si="17"/>
        <v/>
      </c>
      <c r="BJ58" s="51" t="str">
        <f t="shared" si="18"/>
        <v/>
      </c>
      <c r="BK58" s="51" t="str">
        <f t="shared" si="19"/>
        <v/>
      </c>
      <c r="BL58" s="51" t="str">
        <f t="shared" si="20"/>
        <v/>
      </c>
      <c r="BM58" s="51" t="str">
        <f t="shared" si="21"/>
        <v/>
      </c>
      <c r="BN58" s="51" t="str">
        <f t="shared" si="22"/>
        <v/>
      </c>
      <c r="BO58" s="51" t="str">
        <f t="shared" si="23"/>
        <v/>
      </c>
      <c r="BP58" s="51" t="str">
        <f t="shared" si="24"/>
        <v/>
      </c>
      <c r="BQ58" s="51" t="str">
        <f t="shared" si="25"/>
        <v/>
      </c>
    </row>
    <row r="59" spans="1:69" x14ac:dyDescent="0.25">
      <c r="A59" s="446"/>
      <c r="B59" s="447"/>
      <c r="C59" s="448"/>
      <c r="D59" s="448"/>
      <c r="E59" s="1"/>
      <c r="F59" s="1"/>
      <c r="G59" s="447"/>
      <c r="H59" s="449"/>
      <c r="I59" s="449"/>
      <c r="J59" s="448"/>
      <c r="K59" s="448"/>
      <c r="L59" s="1"/>
      <c r="M59" s="1"/>
      <c r="N59" s="447"/>
      <c r="O59" s="449"/>
      <c r="P59" s="449"/>
      <c r="Q59" s="448"/>
      <c r="R59" s="448"/>
      <c r="S59" s="1"/>
      <c r="T59" s="1"/>
      <c r="U59" s="447"/>
      <c r="V59" s="449"/>
      <c r="W59" s="516"/>
      <c r="AW59" s="50" t="str">
        <f t="shared" si="8"/>
        <v/>
      </c>
      <c r="AX59" s="51" t="str">
        <f>IF(F59="","",VLOOKUP(F59,'MNB árfolyam'!A:B,2,0))</f>
        <v/>
      </c>
      <c r="AY59" s="52" t="str">
        <f t="shared" si="9"/>
        <v/>
      </c>
      <c r="AZ59" s="53" t="str">
        <f t="shared" si="10"/>
        <v/>
      </c>
      <c r="BA59" s="54" t="str">
        <f t="shared" si="11"/>
        <v/>
      </c>
      <c r="BB59" s="51" t="str">
        <f>IF(M59="","",VLOOKUP(M59,'MNB árfolyam'!A:B,2,0))</f>
        <v/>
      </c>
      <c r="BC59" s="51" t="str">
        <f t="shared" si="12"/>
        <v/>
      </c>
      <c r="BD59" s="55" t="str">
        <f t="shared" si="13"/>
        <v/>
      </c>
      <c r="BE59" s="54" t="str">
        <f t="shared" si="14"/>
        <v/>
      </c>
      <c r="BF59" s="55" t="str">
        <f>IF(T59="","",VLOOKUP(T59,'MNB árfolyam'!A:B,2,0))</f>
        <v/>
      </c>
      <c r="BG59" s="55" t="str">
        <f t="shared" si="15"/>
        <v/>
      </c>
      <c r="BH59" s="55" t="str">
        <f t="shared" si="16"/>
        <v/>
      </c>
      <c r="BI59" s="55" t="str">
        <f t="shared" si="17"/>
        <v/>
      </c>
      <c r="BJ59" s="51" t="str">
        <f t="shared" si="18"/>
        <v/>
      </c>
      <c r="BK59" s="51" t="str">
        <f t="shared" si="19"/>
        <v/>
      </c>
      <c r="BL59" s="51" t="str">
        <f t="shared" si="20"/>
        <v/>
      </c>
      <c r="BM59" s="51" t="str">
        <f t="shared" si="21"/>
        <v/>
      </c>
      <c r="BN59" s="51" t="str">
        <f t="shared" si="22"/>
        <v/>
      </c>
      <c r="BO59" s="51" t="str">
        <f t="shared" si="23"/>
        <v/>
      </c>
      <c r="BP59" s="51" t="str">
        <f t="shared" si="24"/>
        <v/>
      </c>
      <c r="BQ59" s="51" t="str">
        <f t="shared" si="25"/>
        <v/>
      </c>
    </row>
    <row r="60" spans="1:69" x14ac:dyDescent="0.25">
      <c r="A60" s="446"/>
      <c r="B60" s="447"/>
      <c r="C60" s="448"/>
      <c r="D60" s="448"/>
      <c r="E60" s="1"/>
      <c r="F60" s="1"/>
      <c r="G60" s="447"/>
      <c r="H60" s="449"/>
      <c r="I60" s="449"/>
      <c r="J60" s="448"/>
      <c r="K60" s="448"/>
      <c r="L60" s="1"/>
      <c r="M60" s="1"/>
      <c r="N60" s="447"/>
      <c r="O60" s="449"/>
      <c r="P60" s="449"/>
      <c r="Q60" s="448"/>
      <c r="R60" s="448"/>
      <c r="S60" s="1"/>
      <c r="T60" s="1"/>
      <c r="U60" s="447"/>
      <c r="V60" s="449"/>
      <c r="W60" s="516"/>
      <c r="AW60" s="50" t="str">
        <f t="shared" si="8"/>
        <v/>
      </c>
      <c r="AX60" s="51" t="str">
        <f>IF(F60="","",VLOOKUP(F60,'MNB árfolyam'!A:B,2,0))</f>
        <v/>
      </c>
      <c r="AY60" s="52" t="str">
        <f t="shared" si="9"/>
        <v/>
      </c>
      <c r="AZ60" s="53" t="str">
        <f t="shared" si="10"/>
        <v/>
      </c>
      <c r="BA60" s="54" t="str">
        <f t="shared" si="11"/>
        <v/>
      </c>
      <c r="BB60" s="51" t="str">
        <f>IF(M60="","",VLOOKUP(M60,'MNB árfolyam'!A:B,2,0))</f>
        <v/>
      </c>
      <c r="BC60" s="51" t="str">
        <f t="shared" si="12"/>
        <v/>
      </c>
      <c r="BD60" s="55" t="str">
        <f t="shared" si="13"/>
        <v/>
      </c>
      <c r="BE60" s="54" t="str">
        <f t="shared" si="14"/>
        <v/>
      </c>
      <c r="BF60" s="55" t="str">
        <f>IF(T60="","",VLOOKUP(T60,'MNB árfolyam'!A:B,2,0))</f>
        <v/>
      </c>
      <c r="BG60" s="55" t="str">
        <f t="shared" si="15"/>
        <v/>
      </c>
      <c r="BH60" s="55" t="str">
        <f t="shared" si="16"/>
        <v/>
      </c>
      <c r="BI60" s="55" t="str">
        <f t="shared" si="17"/>
        <v/>
      </c>
      <c r="BJ60" s="51" t="str">
        <f t="shared" si="18"/>
        <v/>
      </c>
      <c r="BK60" s="51" t="str">
        <f t="shared" si="19"/>
        <v/>
      </c>
      <c r="BL60" s="51" t="str">
        <f t="shared" si="20"/>
        <v/>
      </c>
      <c r="BM60" s="51" t="str">
        <f t="shared" si="21"/>
        <v/>
      </c>
      <c r="BN60" s="51" t="str">
        <f t="shared" si="22"/>
        <v/>
      </c>
      <c r="BO60" s="51" t="str">
        <f t="shared" si="23"/>
        <v/>
      </c>
      <c r="BP60" s="51" t="str">
        <f t="shared" si="24"/>
        <v/>
      </c>
      <c r="BQ60" s="51" t="str">
        <f t="shared" si="25"/>
        <v/>
      </c>
    </row>
    <row r="61" spans="1:69" x14ac:dyDescent="0.25">
      <c r="A61" s="446"/>
      <c r="B61" s="447"/>
      <c r="C61" s="448"/>
      <c r="D61" s="448"/>
      <c r="E61" s="1"/>
      <c r="F61" s="1"/>
      <c r="G61" s="447"/>
      <c r="H61" s="449"/>
      <c r="I61" s="449"/>
      <c r="J61" s="448"/>
      <c r="K61" s="448"/>
      <c r="L61" s="1"/>
      <c r="M61" s="1"/>
      <c r="N61" s="447"/>
      <c r="O61" s="449"/>
      <c r="P61" s="449"/>
      <c r="Q61" s="448"/>
      <c r="R61" s="448"/>
      <c r="S61" s="1"/>
      <c r="T61" s="1"/>
      <c r="U61" s="447"/>
      <c r="V61" s="449"/>
      <c r="W61" s="516"/>
      <c r="AW61" s="50" t="str">
        <f t="shared" si="8"/>
        <v/>
      </c>
      <c r="AX61" s="51" t="str">
        <f>IF(F61="","",VLOOKUP(F61,'MNB árfolyam'!A:B,2,0))</f>
        <v/>
      </c>
      <c r="AY61" s="52" t="str">
        <f t="shared" si="9"/>
        <v/>
      </c>
      <c r="AZ61" s="53" t="str">
        <f t="shared" si="10"/>
        <v/>
      </c>
      <c r="BA61" s="54" t="str">
        <f t="shared" si="11"/>
        <v/>
      </c>
      <c r="BB61" s="51" t="str">
        <f>IF(M61="","",VLOOKUP(M61,'MNB árfolyam'!A:B,2,0))</f>
        <v/>
      </c>
      <c r="BC61" s="51" t="str">
        <f t="shared" si="12"/>
        <v/>
      </c>
      <c r="BD61" s="55" t="str">
        <f t="shared" si="13"/>
        <v/>
      </c>
      <c r="BE61" s="54" t="str">
        <f t="shared" si="14"/>
        <v/>
      </c>
      <c r="BF61" s="55" t="str">
        <f>IF(T61="","",VLOOKUP(T61,'MNB árfolyam'!A:B,2,0))</f>
        <v/>
      </c>
      <c r="BG61" s="55" t="str">
        <f t="shared" si="15"/>
        <v/>
      </c>
      <c r="BH61" s="55" t="str">
        <f t="shared" si="16"/>
        <v/>
      </c>
      <c r="BI61" s="55" t="str">
        <f t="shared" si="17"/>
        <v/>
      </c>
      <c r="BJ61" s="51" t="str">
        <f t="shared" si="18"/>
        <v/>
      </c>
      <c r="BK61" s="51" t="str">
        <f t="shared" si="19"/>
        <v/>
      </c>
      <c r="BL61" s="51" t="str">
        <f t="shared" si="20"/>
        <v/>
      </c>
      <c r="BM61" s="51" t="str">
        <f t="shared" si="21"/>
        <v/>
      </c>
      <c r="BN61" s="51" t="str">
        <f t="shared" si="22"/>
        <v/>
      </c>
      <c r="BO61" s="51" t="str">
        <f t="shared" si="23"/>
        <v/>
      </c>
      <c r="BP61" s="51" t="str">
        <f t="shared" si="24"/>
        <v/>
      </c>
      <c r="BQ61" s="51" t="str">
        <f t="shared" si="25"/>
        <v/>
      </c>
    </row>
    <row r="62" spans="1:69" x14ac:dyDescent="0.25">
      <c r="A62" s="446"/>
      <c r="B62" s="447"/>
      <c r="C62" s="448"/>
      <c r="D62" s="448"/>
      <c r="E62" s="1"/>
      <c r="F62" s="1"/>
      <c r="G62" s="447"/>
      <c r="H62" s="449"/>
      <c r="I62" s="449"/>
      <c r="J62" s="448"/>
      <c r="K62" s="448"/>
      <c r="L62" s="1"/>
      <c r="M62" s="1"/>
      <c r="N62" s="447"/>
      <c r="O62" s="449"/>
      <c r="P62" s="449"/>
      <c r="Q62" s="448"/>
      <c r="R62" s="448"/>
      <c r="S62" s="1"/>
      <c r="T62" s="1"/>
      <c r="U62" s="447"/>
      <c r="V62" s="449"/>
      <c r="W62" s="516"/>
      <c r="AW62" s="50" t="str">
        <f t="shared" si="8"/>
        <v/>
      </c>
      <c r="AX62" s="51" t="str">
        <f>IF(F62="","",VLOOKUP(F62,'MNB árfolyam'!A:B,2,0))</f>
        <v/>
      </c>
      <c r="AY62" s="52" t="str">
        <f t="shared" si="9"/>
        <v/>
      </c>
      <c r="AZ62" s="53" t="str">
        <f t="shared" si="10"/>
        <v/>
      </c>
      <c r="BA62" s="54" t="str">
        <f t="shared" si="11"/>
        <v/>
      </c>
      <c r="BB62" s="51" t="str">
        <f>IF(M62="","",VLOOKUP(M62,'MNB árfolyam'!A:B,2,0))</f>
        <v/>
      </c>
      <c r="BC62" s="51" t="str">
        <f t="shared" si="12"/>
        <v/>
      </c>
      <c r="BD62" s="55" t="str">
        <f t="shared" si="13"/>
        <v/>
      </c>
      <c r="BE62" s="54" t="str">
        <f t="shared" si="14"/>
        <v/>
      </c>
      <c r="BF62" s="55" t="str">
        <f>IF(T62="","",VLOOKUP(T62,'MNB árfolyam'!A:B,2,0))</f>
        <v/>
      </c>
      <c r="BG62" s="55" t="str">
        <f t="shared" si="15"/>
        <v/>
      </c>
      <c r="BH62" s="55" t="str">
        <f t="shared" si="16"/>
        <v/>
      </c>
      <c r="BI62" s="55" t="str">
        <f t="shared" si="17"/>
        <v/>
      </c>
      <c r="BJ62" s="51" t="str">
        <f t="shared" si="18"/>
        <v/>
      </c>
      <c r="BK62" s="51" t="str">
        <f t="shared" si="19"/>
        <v/>
      </c>
      <c r="BL62" s="51" t="str">
        <f t="shared" si="20"/>
        <v/>
      </c>
      <c r="BM62" s="51" t="str">
        <f t="shared" si="21"/>
        <v/>
      </c>
      <c r="BN62" s="51" t="str">
        <f t="shared" si="22"/>
        <v/>
      </c>
      <c r="BO62" s="51" t="str">
        <f t="shared" si="23"/>
        <v/>
      </c>
      <c r="BP62" s="51" t="str">
        <f t="shared" si="24"/>
        <v/>
      </c>
      <c r="BQ62" s="51" t="str">
        <f t="shared" si="25"/>
        <v/>
      </c>
    </row>
    <row r="63" spans="1:69" x14ac:dyDescent="0.25">
      <c r="A63" s="446"/>
      <c r="B63" s="447"/>
      <c r="C63" s="448"/>
      <c r="D63" s="448"/>
      <c r="E63" s="1"/>
      <c r="F63" s="1"/>
      <c r="G63" s="447"/>
      <c r="H63" s="449"/>
      <c r="I63" s="449"/>
      <c r="J63" s="448"/>
      <c r="K63" s="448"/>
      <c r="L63" s="1"/>
      <c r="M63" s="1"/>
      <c r="N63" s="447"/>
      <c r="O63" s="449"/>
      <c r="P63" s="449"/>
      <c r="Q63" s="448"/>
      <c r="R63" s="448"/>
      <c r="S63" s="1"/>
      <c r="T63" s="1"/>
      <c r="U63" s="447"/>
      <c r="V63" s="449"/>
      <c r="W63" s="516"/>
      <c r="AW63" s="50" t="str">
        <f t="shared" si="8"/>
        <v/>
      </c>
      <c r="AX63" s="51" t="str">
        <f>IF(F63="","",VLOOKUP(F63,'MNB árfolyam'!A:B,2,0))</f>
        <v/>
      </c>
      <c r="AY63" s="52" t="str">
        <f t="shared" si="9"/>
        <v/>
      </c>
      <c r="AZ63" s="53" t="str">
        <f t="shared" si="10"/>
        <v/>
      </c>
      <c r="BA63" s="54" t="str">
        <f t="shared" si="11"/>
        <v/>
      </c>
      <c r="BB63" s="51" t="str">
        <f>IF(M63="","",VLOOKUP(M63,'MNB árfolyam'!A:B,2,0))</f>
        <v/>
      </c>
      <c r="BC63" s="51" t="str">
        <f t="shared" si="12"/>
        <v/>
      </c>
      <c r="BD63" s="55" t="str">
        <f t="shared" si="13"/>
        <v/>
      </c>
      <c r="BE63" s="54" t="str">
        <f t="shared" si="14"/>
        <v/>
      </c>
      <c r="BF63" s="55" t="str">
        <f>IF(T63="","",VLOOKUP(T63,'MNB árfolyam'!A:B,2,0))</f>
        <v/>
      </c>
      <c r="BG63" s="55" t="str">
        <f t="shared" si="15"/>
        <v/>
      </c>
      <c r="BH63" s="55" t="str">
        <f t="shared" si="16"/>
        <v/>
      </c>
      <c r="BI63" s="55" t="str">
        <f t="shared" si="17"/>
        <v/>
      </c>
      <c r="BJ63" s="51" t="str">
        <f t="shared" si="18"/>
        <v/>
      </c>
      <c r="BK63" s="51" t="str">
        <f t="shared" si="19"/>
        <v/>
      </c>
      <c r="BL63" s="51" t="str">
        <f t="shared" si="20"/>
        <v/>
      </c>
      <c r="BM63" s="51" t="str">
        <f t="shared" si="21"/>
        <v/>
      </c>
      <c r="BN63" s="51" t="str">
        <f t="shared" si="22"/>
        <v/>
      </c>
      <c r="BO63" s="51" t="str">
        <f t="shared" si="23"/>
        <v/>
      </c>
      <c r="BP63" s="51" t="str">
        <f t="shared" si="24"/>
        <v/>
      </c>
      <c r="BQ63" s="51" t="str">
        <f t="shared" si="25"/>
        <v/>
      </c>
    </row>
    <row r="64" spans="1:69" x14ac:dyDescent="0.25">
      <c r="A64" s="446"/>
      <c r="B64" s="447"/>
      <c r="C64" s="448"/>
      <c r="D64" s="448"/>
      <c r="E64" s="1"/>
      <c r="F64" s="1"/>
      <c r="G64" s="447"/>
      <c r="H64" s="449"/>
      <c r="I64" s="449"/>
      <c r="J64" s="448"/>
      <c r="K64" s="448"/>
      <c r="L64" s="1"/>
      <c r="M64" s="1"/>
      <c r="N64" s="447"/>
      <c r="O64" s="449"/>
      <c r="P64" s="449"/>
      <c r="Q64" s="448"/>
      <c r="R64" s="448"/>
      <c r="S64" s="1"/>
      <c r="T64" s="1"/>
      <c r="U64" s="447"/>
      <c r="V64" s="449"/>
      <c r="W64" s="516"/>
      <c r="AW64" s="50" t="str">
        <f t="shared" si="8"/>
        <v/>
      </c>
      <c r="AX64" s="51" t="str">
        <f>IF(F64="","",VLOOKUP(F64,'MNB árfolyam'!A:B,2,0))</f>
        <v/>
      </c>
      <c r="AY64" s="52" t="str">
        <f t="shared" si="9"/>
        <v/>
      </c>
      <c r="AZ64" s="53" t="str">
        <f t="shared" si="10"/>
        <v/>
      </c>
      <c r="BA64" s="54" t="str">
        <f t="shared" si="11"/>
        <v/>
      </c>
      <c r="BB64" s="51" t="str">
        <f>IF(M64="","",VLOOKUP(M64,'MNB árfolyam'!A:B,2,0))</f>
        <v/>
      </c>
      <c r="BC64" s="51" t="str">
        <f t="shared" si="12"/>
        <v/>
      </c>
      <c r="BD64" s="55" t="str">
        <f t="shared" si="13"/>
        <v/>
      </c>
      <c r="BE64" s="54" t="str">
        <f t="shared" si="14"/>
        <v/>
      </c>
      <c r="BF64" s="55" t="str">
        <f>IF(T64="","",VLOOKUP(T64,'MNB árfolyam'!A:B,2,0))</f>
        <v/>
      </c>
      <c r="BG64" s="55" t="str">
        <f t="shared" si="15"/>
        <v/>
      </c>
      <c r="BH64" s="55" t="str">
        <f t="shared" si="16"/>
        <v/>
      </c>
      <c r="BI64" s="55" t="str">
        <f t="shared" si="17"/>
        <v/>
      </c>
      <c r="BJ64" s="51" t="str">
        <f t="shared" si="18"/>
        <v/>
      </c>
      <c r="BK64" s="51" t="str">
        <f t="shared" si="19"/>
        <v/>
      </c>
      <c r="BL64" s="51" t="str">
        <f t="shared" si="20"/>
        <v/>
      </c>
      <c r="BM64" s="51" t="str">
        <f t="shared" si="21"/>
        <v/>
      </c>
      <c r="BN64" s="51" t="str">
        <f t="shared" si="22"/>
        <v/>
      </c>
      <c r="BO64" s="51" t="str">
        <f t="shared" si="23"/>
        <v/>
      </c>
      <c r="BP64" s="51" t="str">
        <f t="shared" si="24"/>
        <v/>
      </c>
      <c r="BQ64" s="51" t="str">
        <f t="shared" si="25"/>
        <v/>
      </c>
    </row>
    <row r="65" spans="1:69" x14ac:dyDescent="0.25">
      <c r="A65" s="446"/>
      <c r="B65" s="447"/>
      <c r="C65" s="448"/>
      <c r="D65" s="448"/>
      <c r="E65" s="1"/>
      <c r="F65" s="1"/>
      <c r="G65" s="447"/>
      <c r="H65" s="449"/>
      <c r="I65" s="449"/>
      <c r="J65" s="448"/>
      <c r="K65" s="448"/>
      <c r="L65" s="1"/>
      <c r="M65" s="1"/>
      <c r="N65" s="447"/>
      <c r="O65" s="449"/>
      <c r="P65" s="449"/>
      <c r="Q65" s="448"/>
      <c r="R65" s="448"/>
      <c r="S65" s="1"/>
      <c r="T65" s="1"/>
      <c r="U65" s="447"/>
      <c r="V65" s="449"/>
      <c r="W65" s="516"/>
      <c r="AW65" s="50" t="str">
        <f t="shared" si="8"/>
        <v/>
      </c>
      <c r="AX65" s="51" t="str">
        <f>IF(F65="","",VLOOKUP(F65,'MNB árfolyam'!A:B,2,0))</f>
        <v/>
      </c>
      <c r="AY65" s="52" t="str">
        <f t="shared" si="9"/>
        <v/>
      </c>
      <c r="AZ65" s="53" t="str">
        <f t="shared" si="10"/>
        <v/>
      </c>
      <c r="BA65" s="54" t="str">
        <f t="shared" si="11"/>
        <v/>
      </c>
      <c r="BB65" s="51" t="str">
        <f>IF(M65="","",VLOOKUP(M65,'MNB árfolyam'!A:B,2,0))</f>
        <v/>
      </c>
      <c r="BC65" s="51" t="str">
        <f t="shared" si="12"/>
        <v/>
      </c>
      <c r="BD65" s="55" t="str">
        <f t="shared" si="13"/>
        <v/>
      </c>
      <c r="BE65" s="54" t="str">
        <f t="shared" si="14"/>
        <v/>
      </c>
      <c r="BF65" s="55" t="str">
        <f>IF(T65="","",VLOOKUP(T65,'MNB árfolyam'!A:B,2,0))</f>
        <v/>
      </c>
      <c r="BG65" s="55" t="str">
        <f t="shared" si="15"/>
        <v/>
      </c>
      <c r="BH65" s="55" t="str">
        <f t="shared" si="16"/>
        <v/>
      </c>
      <c r="BI65" s="55" t="str">
        <f t="shared" si="17"/>
        <v/>
      </c>
      <c r="BJ65" s="51" t="str">
        <f t="shared" si="18"/>
        <v/>
      </c>
      <c r="BK65" s="51" t="str">
        <f t="shared" si="19"/>
        <v/>
      </c>
      <c r="BL65" s="51" t="str">
        <f t="shared" si="20"/>
        <v/>
      </c>
      <c r="BM65" s="51" t="str">
        <f t="shared" si="21"/>
        <v/>
      </c>
      <c r="BN65" s="51" t="str">
        <f t="shared" si="22"/>
        <v/>
      </c>
      <c r="BO65" s="51" t="str">
        <f t="shared" si="23"/>
        <v/>
      </c>
      <c r="BP65" s="51" t="str">
        <f t="shared" si="24"/>
        <v/>
      </c>
      <c r="BQ65" s="51" t="str">
        <f t="shared" si="25"/>
        <v/>
      </c>
    </row>
    <row r="66" spans="1:69" x14ac:dyDescent="0.25">
      <c r="A66" s="446"/>
      <c r="B66" s="447"/>
      <c r="C66" s="448"/>
      <c r="D66" s="448"/>
      <c r="E66" s="1"/>
      <c r="F66" s="1"/>
      <c r="G66" s="447"/>
      <c r="H66" s="449"/>
      <c r="I66" s="449"/>
      <c r="J66" s="448"/>
      <c r="K66" s="448"/>
      <c r="L66" s="1"/>
      <c r="M66" s="1"/>
      <c r="N66" s="447"/>
      <c r="O66" s="449"/>
      <c r="P66" s="449"/>
      <c r="Q66" s="448"/>
      <c r="R66" s="448"/>
      <c r="S66" s="1"/>
      <c r="T66" s="1"/>
      <c r="U66" s="447"/>
      <c r="V66" s="449"/>
      <c r="W66" s="516"/>
      <c r="AW66" s="50" t="str">
        <f t="shared" si="8"/>
        <v/>
      </c>
      <c r="AX66" s="51" t="str">
        <f>IF(F66="","",VLOOKUP(F66,'MNB árfolyam'!A:B,2,0))</f>
        <v/>
      </c>
      <c r="AY66" s="52" t="str">
        <f t="shared" si="9"/>
        <v/>
      </c>
      <c r="AZ66" s="53" t="str">
        <f t="shared" si="10"/>
        <v/>
      </c>
      <c r="BA66" s="54" t="str">
        <f t="shared" si="11"/>
        <v/>
      </c>
      <c r="BB66" s="51" t="str">
        <f>IF(M66="","",VLOOKUP(M66,'MNB árfolyam'!A:B,2,0))</f>
        <v/>
      </c>
      <c r="BC66" s="51" t="str">
        <f t="shared" si="12"/>
        <v/>
      </c>
      <c r="BD66" s="55" t="str">
        <f t="shared" si="13"/>
        <v/>
      </c>
      <c r="BE66" s="54" t="str">
        <f t="shared" si="14"/>
        <v/>
      </c>
      <c r="BF66" s="55" t="str">
        <f>IF(T66="","",VLOOKUP(T66,'MNB árfolyam'!A:B,2,0))</f>
        <v/>
      </c>
      <c r="BG66" s="55" t="str">
        <f t="shared" si="15"/>
        <v/>
      </c>
      <c r="BH66" s="55" t="str">
        <f t="shared" si="16"/>
        <v/>
      </c>
      <c r="BI66" s="55" t="str">
        <f t="shared" si="17"/>
        <v/>
      </c>
      <c r="BJ66" s="51" t="str">
        <f t="shared" si="18"/>
        <v/>
      </c>
      <c r="BK66" s="51" t="str">
        <f t="shared" si="19"/>
        <v/>
      </c>
      <c r="BL66" s="51" t="str">
        <f t="shared" si="20"/>
        <v/>
      </c>
      <c r="BM66" s="51" t="str">
        <f t="shared" si="21"/>
        <v/>
      </c>
      <c r="BN66" s="51" t="str">
        <f t="shared" si="22"/>
        <v/>
      </c>
      <c r="BO66" s="51" t="str">
        <f t="shared" si="23"/>
        <v/>
      </c>
      <c r="BP66" s="51" t="str">
        <f t="shared" si="24"/>
        <v/>
      </c>
      <c r="BQ66" s="51" t="str">
        <f t="shared" si="25"/>
        <v/>
      </c>
    </row>
    <row r="67" spans="1:69" x14ac:dyDescent="0.25">
      <c r="A67" s="446"/>
      <c r="B67" s="447"/>
      <c r="C67" s="448"/>
      <c r="D67" s="448"/>
      <c r="E67" s="1"/>
      <c r="F67" s="1"/>
      <c r="G67" s="447"/>
      <c r="H67" s="449"/>
      <c r="I67" s="449"/>
      <c r="J67" s="448"/>
      <c r="K67" s="448"/>
      <c r="L67" s="1"/>
      <c r="M67" s="1"/>
      <c r="N67" s="447"/>
      <c r="O67" s="449"/>
      <c r="P67" s="449"/>
      <c r="Q67" s="448"/>
      <c r="R67" s="448"/>
      <c r="S67" s="1"/>
      <c r="T67" s="1"/>
      <c r="U67" s="447"/>
      <c r="V67" s="449"/>
      <c r="W67" s="516"/>
      <c r="AW67" s="50" t="str">
        <f t="shared" si="8"/>
        <v/>
      </c>
      <c r="AX67" s="51" t="str">
        <f>IF(F67="","",VLOOKUP(F67,'MNB árfolyam'!A:B,2,0))</f>
        <v/>
      </c>
      <c r="AY67" s="52" t="str">
        <f t="shared" si="9"/>
        <v/>
      </c>
      <c r="AZ67" s="53" t="str">
        <f t="shared" si="10"/>
        <v/>
      </c>
      <c r="BA67" s="54" t="str">
        <f t="shared" si="11"/>
        <v/>
      </c>
      <c r="BB67" s="51" t="str">
        <f>IF(M67="","",VLOOKUP(M67,'MNB árfolyam'!A:B,2,0))</f>
        <v/>
      </c>
      <c r="BC67" s="51" t="str">
        <f t="shared" si="12"/>
        <v/>
      </c>
      <c r="BD67" s="55" t="str">
        <f t="shared" si="13"/>
        <v/>
      </c>
      <c r="BE67" s="54" t="str">
        <f t="shared" si="14"/>
        <v/>
      </c>
      <c r="BF67" s="55" t="str">
        <f>IF(T67="","",VLOOKUP(T67,'MNB árfolyam'!A:B,2,0))</f>
        <v/>
      </c>
      <c r="BG67" s="55" t="str">
        <f t="shared" si="15"/>
        <v/>
      </c>
      <c r="BH67" s="55" t="str">
        <f t="shared" si="16"/>
        <v/>
      </c>
      <c r="BI67" s="55" t="str">
        <f t="shared" si="17"/>
        <v/>
      </c>
      <c r="BJ67" s="51" t="str">
        <f t="shared" si="18"/>
        <v/>
      </c>
      <c r="BK67" s="51" t="str">
        <f t="shared" si="19"/>
        <v/>
      </c>
      <c r="BL67" s="51" t="str">
        <f t="shared" si="20"/>
        <v/>
      </c>
      <c r="BM67" s="51" t="str">
        <f t="shared" si="21"/>
        <v/>
      </c>
      <c r="BN67" s="51" t="str">
        <f t="shared" si="22"/>
        <v/>
      </c>
      <c r="BO67" s="51" t="str">
        <f t="shared" si="23"/>
        <v/>
      </c>
      <c r="BP67" s="51" t="str">
        <f t="shared" si="24"/>
        <v/>
      </c>
      <c r="BQ67" s="51" t="str">
        <f t="shared" si="25"/>
        <v/>
      </c>
    </row>
    <row r="68" spans="1:69" x14ac:dyDescent="0.25">
      <c r="A68" s="446"/>
      <c r="B68" s="447"/>
      <c r="C68" s="448"/>
      <c r="D68" s="448"/>
      <c r="E68" s="1"/>
      <c r="F68" s="1"/>
      <c r="G68" s="447"/>
      <c r="H68" s="449"/>
      <c r="I68" s="449"/>
      <c r="J68" s="448"/>
      <c r="K68" s="448"/>
      <c r="L68" s="1"/>
      <c r="M68" s="1"/>
      <c r="N68" s="447"/>
      <c r="O68" s="449"/>
      <c r="P68" s="449"/>
      <c r="Q68" s="448"/>
      <c r="R68" s="448"/>
      <c r="S68" s="1"/>
      <c r="T68" s="1"/>
      <c r="U68" s="447"/>
      <c r="V68" s="449"/>
      <c r="W68" s="516"/>
      <c r="AW68" s="50" t="str">
        <f t="shared" si="8"/>
        <v/>
      </c>
      <c r="AX68" s="51" t="str">
        <f>IF(F68="","",VLOOKUP(F68,'MNB árfolyam'!A:B,2,0))</f>
        <v/>
      </c>
      <c r="AY68" s="52" t="str">
        <f t="shared" si="9"/>
        <v/>
      </c>
      <c r="AZ68" s="53" t="str">
        <f t="shared" si="10"/>
        <v/>
      </c>
      <c r="BA68" s="54" t="str">
        <f t="shared" si="11"/>
        <v/>
      </c>
      <c r="BB68" s="51" t="str">
        <f>IF(M68="","",VLOOKUP(M68,'MNB árfolyam'!A:B,2,0))</f>
        <v/>
      </c>
      <c r="BC68" s="51" t="str">
        <f t="shared" si="12"/>
        <v/>
      </c>
      <c r="BD68" s="55" t="str">
        <f t="shared" si="13"/>
        <v/>
      </c>
      <c r="BE68" s="54" t="str">
        <f t="shared" si="14"/>
        <v/>
      </c>
      <c r="BF68" s="55" t="str">
        <f>IF(T68="","",VLOOKUP(T68,'MNB árfolyam'!A:B,2,0))</f>
        <v/>
      </c>
      <c r="BG68" s="55" t="str">
        <f t="shared" si="15"/>
        <v/>
      </c>
      <c r="BH68" s="55" t="str">
        <f t="shared" si="16"/>
        <v/>
      </c>
      <c r="BI68" s="55" t="str">
        <f t="shared" si="17"/>
        <v/>
      </c>
      <c r="BJ68" s="51" t="str">
        <f t="shared" si="18"/>
        <v/>
      </c>
      <c r="BK68" s="51" t="str">
        <f t="shared" si="19"/>
        <v/>
      </c>
      <c r="BL68" s="51" t="str">
        <f t="shared" si="20"/>
        <v/>
      </c>
      <c r="BM68" s="51" t="str">
        <f t="shared" si="21"/>
        <v/>
      </c>
      <c r="BN68" s="51" t="str">
        <f t="shared" si="22"/>
        <v/>
      </c>
      <c r="BO68" s="51" t="str">
        <f t="shared" si="23"/>
        <v/>
      </c>
      <c r="BP68" s="51" t="str">
        <f t="shared" si="24"/>
        <v/>
      </c>
      <c r="BQ68" s="51" t="str">
        <f t="shared" si="25"/>
        <v/>
      </c>
    </row>
    <row r="69" spans="1:69" x14ac:dyDescent="0.25">
      <c r="A69" s="446"/>
      <c r="B69" s="447"/>
      <c r="C69" s="448"/>
      <c r="D69" s="448"/>
      <c r="E69" s="1"/>
      <c r="F69" s="1"/>
      <c r="G69" s="447"/>
      <c r="H69" s="449"/>
      <c r="I69" s="449"/>
      <c r="J69" s="448"/>
      <c r="K69" s="448"/>
      <c r="L69" s="1"/>
      <c r="M69" s="1"/>
      <c r="N69" s="447"/>
      <c r="O69" s="449"/>
      <c r="P69" s="449"/>
      <c r="Q69" s="448"/>
      <c r="R69" s="448"/>
      <c r="S69" s="1"/>
      <c r="T69" s="1"/>
      <c r="U69" s="447"/>
      <c r="V69" s="449"/>
      <c r="W69" s="516"/>
      <c r="AW69" s="50" t="str">
        <f t="shared" si="8"/>
        <v/>
      </c>
      <c r="AX69" s="51" t="str">
        <f>IF(F69="","",VLOOKUP(F69,'MNB árfolyam'!A:B,2,0))</f>
        <v/>
      </c>
      <c r="AY69" s="52" t="str">
        <f t="shared" si="9"/>
        <v/>
      </c>
      <c r="AZ69" s="53" t="str">
        <f t="shared" si="10"/>
        <v/>
      </c>
      <c r="BA69" s="54" t="str">
        <f t="shared" si="11"/>
        <v/>
      </c>
      <c r="BB69" s="51" t="str">
        <f>IF(M69="","",VLOOKUP(M69,'MNB árfolyam'!A:B,2,0))</f>
        <v/>
      </c>
      <c r="BC69" s="51" t="str">
        <f t="shared" si="12"/>
        <v/>
      </c>
      <c r="BD69" s="55" t="str">
        <f t="shared" si="13"/>
        <v/>
      </c>
      <c r="BE69" s="54" t="str">
        <f t="shared" si="14"/>
        <v/>
      </c>
      <c r="BF69" s="55" t="str">
        <f>IF(T69="","",VLOOKUP(T69,'MNB árfolyam'!A:B,2,0))</f>
        <v/>
      </c>
      <c r="BG69" s="55" t="str">
        <f t="shared" si="15"/>
        <v/>
      </c>
      <c r="BH69" s="55" t="str">
        <f t="shared" si="16"/>
        <v/>
      </c>
      <c r="BI69" s="55" t="str">
        <f t="shared" si="17"/>
        <v/>
      </c>
      <c r="BJ69" s="51" t="str">
        <f t="shared" si="18"/>
        <v/>
      </c>
      <c r="BK69" s="51" t="str">
        <f t="shared" si="19"/>
        <v/>
      </c>
      <c r="BL69" s="51" t="str">
        <f t="shared" si="20"/>
        <v/>
      </c>
      <c r="BM69" s="51" t="str">
        <f t="shared" si="21"/>
        <v/>
      </c>
      <c r="BN69" s="51" t="str">
        <f t="shared" si="22"/>
        <v/>
      </c>
      <c r="BO69" s="51" t="str">
        <f t="shared" si="23"/>
        <v/>
      </c>
      <c r="BP69" s="51" t="str">
        <f t="shared" si="24"/>
        <v/>
      </c>
      <c r="BQ69" s="51" t="str">
        <f t="shared" si="25"/>
        <v/>
      </c>
    </row>
    <row r="70" spans="1:69" x14ac:dyDescent="0.25">
      <c r="A70" s="446"/>
      <c r="B70" s="447"/>
      <c r="C70" s="448"/>
      <c r="D70" s="448"/>
      <c r="E70" s="1"/>
      <c r="F70" s="1"/>
      <c r="G70" s="447"/>
      <c r="H70" s="449"/>
      <c r="I70" s="449"/>
      <c r="J70" s="448"/>
      <c r="K70" s="448"/>
      <c r="L70" s="1"/>
      <c r="M70" s="1"/>
      <c r="N70" s="447"/>
      <c r="O70" s="449"/>
      <c r="P70" s="449"/>
      <c r="Q70" s="448"/>
      <c r="R70" s="448"/>
      <c r="S70" s="1"/>
      <c r="T70" s="1"/>
      <c r="U70" s="447"/>
      <c r="V70" s="449"/>
      <c r="W70" s="516"/>
      <c r="AW70" s="50" t="str">
        <f t="shared" si="8"/>
        <v/>
      </c>
      <c r="AX70" s="51" t="str">
        <f>IF(F70="","",VLOOKUP(F70,'MNB árfolyam'!A:B,2,0))</f>
        <v/>
      </c>
      <c r="AY70" s="52" t="str">
        <f t="shared" si="9"/>
        <v/>
      </c>
      <c r="AZ70" s="53" t="str">
        <f t="shared" si="10"/>
        <v/>
      </c>
      <c r="BA70" s="54" t="str">
        <f t="shared" si="11"/>
        <v/>
      </c>
      <c r="BB70" s="51" t="str">
        <f>IF(M70="","",VLOOKUP(M70,'MNB árfolyam'!A:B,2,0))</f>
        <v/>
      </c>
      <c r="BC70" s="51" t="str">
        <f t="shared" si="12"/>
        <v/>
      </c>
      <c r="BD70" s="55" t="str">
        <f t="shared" si="13"/>
        <v/>
      </c>
      <c r="BE70" s="54" t="str">
        <f t="shared" si="14"/>
        <v/>
      </c>
      <c r="BF70" s="55" t="str">
        <f>IF(T70="","",VLOOKUP(T70,'MNB árfolyam'!A:B,2,0))</f>
        <v/>
      </c>
      <c r="BG70" s="55" t="str">
        <f t="shared" si="15"/>
        <v/>
      </c>
      <c r="BH70" s="55" t="str">
        <f t="shared" si="16"/>
        <v/>
      </c>
      <c r="BI70" s="55" t="str">
        <f t="shared" si="17"/>
        <v/>
      </c>
      <c r="BJ70" s="51" t="str">
        <f t="shared" si="18"/>
        <v/>
      </c>
      <c r="BK70" s="51" t="str">
        <f t="shared" si="19"/>
        <v/>
      </c>
      <c r="BL70" s="51" t="str">
        <f t="shared" si="20"/>
        <v/>
      </c>
      <c r="BM70" s="51" t="str">
        <f t="shared" si="21"/>
        <v/>
      </c>
      <c r="BN70" s="51" t="str">
        <f t="shared" si="22"/>
        <v/>
      </c>
      <c r="BO70" s="51" t="str">
        <f t="shared" si="23"/>
        <v/>
      </c>
      <c r="BP70" s="51" t="str">
        <f t="shared" si="24"/>
        <v/>
      </c>
      <c r="BQ70" s="51" t="str">
        <f t="shared" si="25"/>
        <v/>
      </c>
    </row>
    <row r="71" spans="1:69" x14ac:dyDescent="0.25">
      <c r="A71" s="446"/>
      <c r="B71" s="447"/>
      <c r="C71" s="448"/>
      <c r="D71" s="448"/>
      <c r="E71" s="1"/>
      <c r="F71" s="1"/>
      <c r="G71" s="447"/>
      <c r="H71" s="449"/>
      <c r="I71" s="449"/>
      <c r="J71" s="448"/>
      <c r="K71" s="448"/>
      <c r="L71" s="1"/>
      <c r="M71" s="1"/>
      <c r="N71" s="447"/>
      <c r="O71" s="449"/>
      <c r="P71" s="449"/>
      <c r="Q71" s="448"/>
      <c r="R71" s="448"/>
      <c r="S71" s="1"/>
      <c r="T71" s="1"/>
      <c r="U71" s="447"/>
      <c r="V71" s="449"/>
      <c r="W71" s="516"/>
      <c r="AW71" s="50" t="str">
        <f t="shared" si="8"/>
        <v/>
      </c>
      <c r="AX71" s="51" t="str">
        <f>IF(F71="","",VLOOKUP(F71,'MNB árfolyam'!A:B,2,0))</f>
        <v/>
      </c>
      <c r="AY71" s="52" t="str">
        <f t="shared" si="9"/>
        <v/>
      </c>
      <c r="AZ71" s="53" t="str">
        <f t="shared" si="10"/>
        <v/>
      </c>
      <c r="BA71" s="54" t="str">
        <f t="shared" si="11"/>
        <v/>
      </c>
      <c r="BB71" s="51" t="str">
        <f>IF(M71="","",VLOOKUP(M71,'MNB árfolyam'!A:B,2,0))</f>
        <v/>
      </c>
      <c r="BC71" s="51" t="str">
        <f t="shared" si="12"/>
        <v/>
      </c>
      <c r="BD71" s="55" t="str">
        <f t="shared" si="13"/>
        <v/>
      </c>
      <c r="BE71" s="54" t="str">
        <f t="shared" si="14"/>
        <v/>
      </c>
      <c r="BF71" s="55" t="str">
        <f>IF(T71="","",VLOOKUP(T71,'MNB árfolyam'!A:B,2,0))</f>
        <v/>
      </c>
      <c r="BG71" s="55" t="str">
        <f t="shared" si="15"/>
        <v/>
      </c>
      <c r="BH71" s="55" t="str">
        <f t="shared" si="16"/>
        <v/>
      </c>
      <c r="BI71" s="55" t="str">
        <f t="shared" si="17"/>
        <v/>
      </c>
      <c r="BJ71" s="51" t="str">
        <f t="shared" si="18"/>
        <v/>
      </c>
      <c r="BK71" s="51" t="str">
        <f t="shared" si="19"/>
        <v/>
      </c>
      <c r="BL71" s="51" t="str">
        <f t="shared" si="20"/>
        <v/>
      </c>
      <c r="BM71" s="51" t="str">
        <f t="shared" si="21"/>
        <v/>
      </c>
      <c r="BN71" s="51" t="str">
        <f t="shared" si="22"/>
        <v/>
      </c>
      <c r="BO71" s="51" t="str">
        <f t="shared" si="23"/>
        <v/>
      </c>
      <c r="BP71" s="51" t="str">
        <f t="shared" si="24"/>
        <v/>
      </c>
      <c r="BQ71" s="51" t="str">
        <f t="shared" si="25"/>
        <v/>
      </c>
    </row>
    <row r="72" spans="1:69" x14ac:dyDescent="0.25">
      <c r="A72" s="446"/>
      <c r="B72" s="447"/>
      <c r="C72" s="448"/>
      <c r="D72" s="448"/>
      <c r="E72" s="1"/>
      <c r="F72" s="1"/>
      <c r="G72" s="447"/>
      <c r="H72" s="449"/>
      <c r="I72" s="449"/>
      <c r="J72" s="448"/>
      <c r="K72" s="448"/>
      <c r="L72" s="1"/>
      <c r="M72" s="1"/>
      <c r="N72" s="447"/>
      <c r="O72" s="449"/>
      <c r="P72" s="449"/>
      <c r="Q72" s="448"/>
      <c r="R72" s="448"/>
      <c r="S72" s="1"/>
      <c r="T72" s="1"/>
      <c r="U72" s="447"/>
      <c r="V72" s="449"/>
      <c r="W72" s="516"/>
      <c r="AW72" s="50" t="str">
        <f t="shared" si="8"/>
        <v/>
      </c>
      <c r="AX72" s="51" t="str">
        <f>IF(F72="","",VLOOKUP(F72,'MNB árfolyam'!A:B,2,0))</f>
        <v/>
      </c>
      <c r="AY72" s="52" t="str">
        <f t="shared" si="9"/>
        <v/>
      </c>
      <c r="AZ72" s="53" t="str">
        <f t="shared" si="10"/>
        <v/>
      </c>
      <c r="BA72" s="54" t="str">
        <f t="shared" si="11"/>
        <v/>
      </c>
      <c r="BB72" s="51" t="str">
        <f>IF(M72="","",VLOOKUP(M72,'MNB árfolyam'!A:B,2,0))</f>
        <v/>
      </c>
      <c r="BC72" s="51" t="str">
        <f t="shared" si="12"/>
        <v/>
      </c>
      <c r="BD72" s="55" t="str">
        <f t="shared" si="13"/>
        <v/>
      </c>
      <c r="BE72" s="54" t="str">
        <f t="shared" si="14"/>
        <v/>
      </c>
      <c r="BF72" s="55" t="str">
        <f>IF(T72="","",VLOOKUP(T72,'MNB árfolyam'!A:B,2,0))</f>
        <v/>
      </c>
      <c r="BG72" s="55" t="str">
        <f t="shared" si="15"/>
        <v/>
      </c>
      <c r="BH72" s="55" t="str">
        <f t="shared" si="16"/>
        <v/>
      </c>
      <c r="BI72" s="55" t="str">
        <f t="shared" si="17"/>
        <v/>
      </c>
      <c r="BJ72" s="51" t="str">
        <f t="shared" si="18"/>
        <v/>
      </c>
      <c r="BK72" s="51" t="str">
        <f t="shared" si="19"/>
        <v/>
      </c>
      <c r="BL72" s="51" t="str">
        <f t="shared" si="20"/>
        <v/>
      </c>
      <c r="BM72" s="51" t="str">
        <f t="shared" si="21"/>
        <v/>
      </c>
      <c r="BN72" s="51" t="str">
        <f t="shared" si="22"/>
        <v/>
      </c>
      <c r="BO72" s="51" t="str">
        <f t="shared" si="23"/>
        <v/>
      </c>
      <c r="BP72" s="51" t="str">
        <f t="shared" si="24"/>
        <v/>
      </c>
      <c r="BQ72" s="51" t="str">
        <f t="shared" si="25"/>
        <v/>
      </c>
    </row>
    <row r="73" spans="1:69" x14ac:dyDescent="0.25">
      <c r="A73" s="446"/>
      <c r="B73" s="447"/>
      <c r="C73" s="448"/>
      <c r="D73" s="448"/>
      <c r="E73" s="1"/>
      <c r="F73" s="1"/>
      <c r="G73" s="447"/>
      <c r="H73" s="449"/>
      <c r="I73" s="449"/>
      <c r="J73" s="448"/>
      <c r="K73" s="448"/>
      <c r="L73" s="1"/>
      <c r="M73" s="1"/>
      <c r="N73" s="447"/>
      <c r="O73" s="449"/>
      <c r="P73" s="449"/>
      <c r="Q73" s="448"/>
      <c r="R73" s="448"/>
      <c r="S73" s="1"/>
      <c r="T73" s="1"/>
      <c r="U73" s="447"/>
      <c r="V73" s="449"/>
      <c r="W73" s="516"/>
      <c r="AW73" s="50" t="str">
        <f t="shared" si="8"/>
        <v/>
      </c>
      <c r="AX73" s="51" t="str">
        <f>IF(F73="","",VLOOKUP(F73,'MNB árfolyam'!A:B,2,0))</f>
        <v/>
      </c>
      <c r="AY73" s="52" t="str">
        <f t="shared" si="9"/>
        <v/>
      </c>
      <c r="AZ73" s="53" t="str">
        <f t="shared" si="10"/>
        <v/>
      </c>
      <c r="BA73" s="54" t="str">
        <f t="shared" si="11"/>
        <v/>
      </c>
      <c r="BB73" s="51" t="str">
        <f>IF(M73="","",VLOOKUP(M73,'MNB árfolyam'!A:B,2,0))</f>
        <v/>
      </c>
      <c r="BC73" s="51" t="str">
        <f t="shared" si="12"/>
        <v/>
      </c>
      <c r="BD73" s="55" t="str">
        <f t="shared" si="13"/>
        <v/>
      </c>
      <c r="BE73" s="54" t="str">
        <f t="shared" si="14"/>
        <v/>
      </c>
      <c r="BF73" s="55" t="str">
        <f>IF(T73="","",VLOOKUP(T73,'MNB árfolyam'!A:B,2,0))</f>
        <v/>
      </c>
      <c r="BG73" s="55" t="str">
        <f t="shared" si="15"/>
        <v/>
      </c>
      <c r="BH73" s="55" t="str">
        <f t="shared" si="16"/>
        <v/>
      </c>
      <c r="BI73" s="55" t="str">
        <f t="shared" si="17"/>
        <v/>
      </c>
      <c r="BJ73" s="51" t="str">
        <f t="shared" si="18"/>
        <v/>
      </c>
      <c r="BK73" s="51" t="str">
        <f t="shared" si="19"/>
        <v/>
      </c>
      <c r="BL73" s="51" t="str">
        <f t="shared" si="20"/>
        <v/>
      </c>
      <c r="BM73" s="51" t="str">
        <f t="shared" si="21"/>
        <v/>
      </c>
      <c r="BN73" s="51" t="str">
        <f t="shared" si="22"/>
        <v/>
      </c>
      <c r="BO73" s="51" t="str">
        <f t="shared" si="23"/>
        <v/>
      </c>
      <c r="BP73" s="51" t="str">
        <f t="shared" si="24"/>
        <v/>
      </c>
      <c r="BQ73" s="51" t="str">
        <f t="shared" si="25"/>
        <v/>
      </c>
    </row>
    <row r="74" spans="1:69" x14ac:dyDescent="0.25">
      <c r="A74" s="446"/>
      <c r="B74" s="447"/>
      <c r="C74" s="448"/>
      <c r="D74" s="448"/>
      <c r="E74" s="1"/>
      <c r="F74" s="1"/>
      <c r="G74" s="447"/>
      <c r="H74" s="449"/>
      <c r="I74" s="449"/>
      <c r="J74" s="448"/>
      <c r="K74" s="448"/>
      <c r="L74" s="1"/>
      <c r="M74" s="1"/>
      <c r="N74" s="447"/>
      <c r="O74" s="449"/>
      <c r="P74" s="449"/>
      <c r="Q74" s="448"/>
      <c r="R74" s="448"/>
      <c r="S74" s="1"/>
      <c r="T74" s="1"/>
      <c r="U74" s="447"/>
      <c r="V74" s="449"/>
      <c r="W74" s="516"/>
      <c r="AW74" s="50" t="str">
        <f t="shared" si="8"/>
        <v/>
      </c>
      <c r="AX74" s="51" t="str">
        <f>IF(F74="","",VLOOKUP(F74,'MNB árfolyam'!A:B,2,0))</f>
        <v/>
      </c>
      <c r="AY74" s="52" t="str">
        <f t="shared" si="9"/>
        <v/>
      </c>
      <c r="AZ74" s="53" t="str">
        <f t="shared" si="10"/>
        <v/>
      </c>
      <c r="BA74" s="54" t="str">
        <f t="shared" si="11"/>
        <v/>
      </c>
      <c r="BB74" s="51" t="str">
        <f>IF(M74="","",VLOOKUP(M74,'MNB árfolyam'!A:B,2,0))</f>
        <v/>
      </c>
      <c r="BC74" s="51" t="str">
        <f t="shared" si="12"/>
        <v/>
      </c>
      <c r="BD74" s="55" t="str">
        <f t="shared" si="13"/>
        <v/>
      </c>
      <c r="BE74" s="54" t="str">
        <f t="shared" si="14"/>
        <v/>
      </c>
      <c r="BF74" s="55" t="str">
        <f>IF(T74="","",VLOOKUP(T74,'MNB árfolyam'!A:B,2,0))</f>
        <v/>
      </c>
      <c r="BG74" s="55" t="str">
        <f t="shared" si="15"/>
        <v/>
      </c>
      <c r="BH74" s="55" t="str">
        <f t="shared" si="16"/>
        <v/>
      </c>
      <c r="BI74" s="55" t="str">
        <f t="shared" si="17"/>
        <v/>
      </c>
      <c r="BJ74" s="51" t="str">
        <f t="shared" si="18"/>
        <v/>
      </c>
      <c r="BK74" s="51" t="str">
        <f t="shared" si="19"/>
        <v/>
      </c>
      <c r="BL74" s="51" t="str">
        <f t="shared" si="20"/>
        <v/>
      </c>
      <c r="BM74" s="51" t="str">
        <f t="shared" si="21"/>
        <v/>
      </c>
      <c r="BN74" s="51" t="str">
        <f t="shared" si="22"/>
        <v/>
      </c>
      <c r="BO74" s="51" t="str">
        <f t="shared" si="23"/>
        <v/>
      </c>
      <c r="BP74" s="51" t="str">
        <f t="shared" si="24"/>
        <v/>
      </c>
      <c r="BQ74" s="51" t="str">
        <f t="shared" si="25"/>
        <v/>
      </c>
    </row>
    <row r="75" spans="1:69" x14ac:dyDescent="0.25">
      <c r="A75" s="446"/>
      <c r="B75" s="447"/>
      <c r="C75" s="448"/>
      <c r="D75" s="448"/>
      <c r="E75" s="1"/>
      <c r="F75" s="1"/>
      <c r="G75" s="447"/>
      <c r="H75" s="449"/>
      <c r="I75" s="449"/>
      <c r="J75" s="448"/>
      <c r="K75" s="448"/>
      <c r="L75" s="1"/>
      <c r="M75" s="1"/>
      <c r="N75" s="447"/>
      <c r="O75" s="449"/>
      <c r="P75" s="449"/>
      <c r="Q75" s="448"/>
      <c r="R75" s="448"/>
      <c r="S75" s="1"/>
      <c r="T75" s="1"/>
      <c r="U75" s="447"/>
      <c r="V75" s="449"/>
      <c r="W75" s="516"/>
      <c r="AW75" s="50" t="str">
        <f t="shared" si="8"/>
        <v/>
      </c>
      <c r="AX75" s="51" t="str">
        <f>IF(F75="","",VLOOKUP(F75,'MNB árfolyam'!A:B,2,0))</f>
        <v/>
      </c>
      <c r="AY75" s="52" t="str">
        <f t="shared" si="9"/>
        <v/>
      </c>
      <c r="AZ75" s="53" t="str">
        <f t="shared" si="10"/>
        <v/>
      </c>
      <c r="BA75" s="54" t="str">
        <f t="shared" si="11"/>
        <v/>
      </c>
      <c r="BB75" s="51" t="str">
        <f>IF(M75="","",VLOOKUP(M75,'MNB árfolyam'!A:B,2,0))</f>
        <v/>
      </c>
      <c r="BC75" s="51" t="str">
        <f t="shared" si="12"/>
        <v/>
      </c>
      <c r="BD75" s="55" t="str">
        <f t="shared" si="13"/>
        <v/>
      </c>
      <c r="BE75" s="54" t="str">
        <f t="shared" si="14"/>
        <v/>
      </c>
      <c r="BF75" s="55" t="str">
        <f>IF(T75="","",VLOOKUP(T75,'MNB árfolyam'!A:B,2,0))</f>
        <v/>
      </c>
      <c r="BG75" s="55" t="str">
        <f t="shared" si="15"/>
        <v/>
      </c>
      <c r="BH75" s="55" t="str">
        <f t="shared" si="16"/>
        <v/>
      </c>
      <c r="BI75" s="55" t="str">
        <f t="shared" si="17"/>
        <v/>
      </c>
      <c r="BJ75" s="51" t="str">
        <f t="shared" si="18"/>
        <v/>
      </c>
      <c r="BK75" s="51" t="str">
        <f t="shared" si="19"/>
        <v/>
      </c>
      <c r="BL75" s="51" t="str">
        <f t="shared" si="20"/>
        <v/>
      </c>
      <c r="BM75" s="51" t="str">
        <f t="shared" si="21"/>
        <v/>
      </c>
      <c r="BN75" s="51" t="str">
        <f t="shared" si="22"/>
        <v/>
      </c>
      <c r="BO75" s="51" t="str">
        <f t="shared" si="23"/>
        <v/>
      </c>
      <c r="BP75" s="51" t="str">
        <f t="shared" si="24"/>
        <v/>
      </c>
      <c r="BQ75" s="51" t="str">
        <f t="shared" si="25"/>
        <v/>
      </c>
    </row>
    <row r="76" spans="1:69" x14ac:dyDescent="0.25">
      <c r="A76" s="446"/>
      <c r="B76" s="447"/>
      <c r="C76" s="448"/>
      <c r="D76" s="448"/>
      <c r="E76" s="1"/>
      <c r="F76" s="1"/>
      <c r="G76" s="447"/>
      <c r="H76" s="449"/>
      <c r="I76" s="449"/>
      <c r="J76" s="448"/>
      <c r="K76" s="448"/>
      <c r="L76" s="1"/>
      <c r="M76" s="1"/>
      <c r="N76" s="447"/>
      <c r="O76" s="449"/>
      <c r="P76" s="449"/>
      <c r="Q76" s="448"/>
      <c r="R76" s="448"/>
      <c r="S76" s="1"/>
      <c r="T76" s="1"/>
      <c r="U76" s="447"/>
      <c r="V76" s="449"/>
      <c r="W76" s="516"/>
      <c r="AW76" s="50" t="str">
        <f t="shared" si="8"/>
        <v/>
      </c>
      <c r="AX76" s="51" t="str">
        <f>IF(F76="","",VLOOKUP(F76,'MNB árfolyam'!A:B,2,0))</f>
        <v/>
      </c>
      <c r="AY76" s="52" t="str">
        <f t="shared" si="9"/>
        <v/>
      </c>
      <c r="AZ76" s="53" t="str">
        <f t="shared" si="10"/>
        <v/>
      </c>
      <c r="BA76" s="54" t="str">
        <f t="shared" si="11"/>
        <v/>
      </c>
      <c r="BB76" s="51" t="str">
        <f>IF(M76="","",VLOOKUP(M76,'MNB árfolyam'!A:B,2,0))</f>
        <v/>
      </c>
      <c r="BC76" s="51" t="str">
        <f t="shared" si="12"/>
        <v/>
      </c>
      <c r="BD76" s="55" t="str">
        <f t="shared" si="13"/>
        <v/>
      </c>
      <c r="BE76" s="54" t="str">
        <f t="shared" si="14"/>
        <v/>
      </c>
      <c r="BF76" s="55" t="str">
        <f>IF(T76="","",VLOOKUP(T76,'MNB árfolyam'!A:B,2,0))</f>
        <v/>
      </c>
      <c r="BG76" s="55" t="str">
        <f t="shared" si="15"/>
        <v/>
      </c>
      <c r="BH76" s="55" t="str">
        <f t="shared" si="16"/>
        <v/>
      </c>
      <c r="BI76" s="55" t="str">
        <f t="shared" si="17"/>
        <v/>
      </c>
      <c r="BJ76" s="51" t="str">
        <f t="shared" si="18"/>
        <v/>
      </c>
      <c r="BK76" s="51" t="str">
        <f t="shared" si="19"/>
        <v/>
      </c>
      <c r="BL76" s="51" t="str">
        <f t="shared" si="20"/>
        <v/>
      </c>
      <c r="BM76" s="51" t="str">
        <f t="shared" si="21"/>
        <v/>
      </c>
      <c r="BN76" s="51" t="str">
        <f t="shared" si="22"/>
        <v/>
      </c>
      <c r="BO76" s="51" t="str">
        <f t="shared" si="23"/>
        <v/>
      </c>
      <c r="BP76" s="51" t="str">
        <f t="shared" si="24"/>
        <v/>
      </c>
      <c r="BQ76" s="51" t="str">
        <f t="shared" si="25"/>
        <v/>
      </c>
    </row>
    <row r="77" spans="1:69" x14ac:dyDescent="0.25">
      <c r="A77" s="446"/>
      <c r="B77" s="447"/>
      <c r="C77" s="448"/>
      <c r="D77" s="448"/>
      <c r="E77" s="1"/>
      <c r="F77" s="1"/>
      <c r="G77" s="447"/>
      <c r="H77" s="449"/>
      <c r="I77" s="449"/>
      <c r="J77" s="448"/>
      <c r="K77" s="448"/>
      <c r="L77" s="1"/>
      <c r="M77" s="1"/>
      <c r="N77" s="447"/>
      <c r="O77" s="449"/>
      <c r="P77" s="449"/>
      <c r="Q77" s="448"/>
      <c r="R77" s="448"/>
      <c r="S77" s="1"/>
      <c r="T77" s="1"/>
      <c r="U77" s="447"/>
      <c r="V77" s="449"/>
      <c r="W77" s="516"/>
      <c r="AW77" s="50" t="str">
        <f t="shared" si="8"/>
        <v/>
      </c>
      <c r="AX77" s="51" t="str">
        <f>IF(F77="","",VLOOKUP(F77,'MNB árfolyam'!A:B,2,0))</f>
        <v/>
      </c>
      <c r="AY77" s="52" t="str">
        <f t="shared" si="9"/>
        <v/>
      </c>
      <c r="AZ77" s="53" t="str">
        <f t="shared" si="10"/>
        <v/>
      </c>
      <c r="BA77" s="54" t="str">
        <f t="shared" si="11"/>
        <v/>
      </c>
      <c r="BB77" s="51" t="str">
        <f>IF(M77="","",VLOOKUP(M77,'MNB árfolyam'!A:B,2,0))</f>
        <v/>
      </c>
      <c r="BC77" s="51" t="str">
        <f t="shared" si="12"/>
        <v/>
      </c>
      <c r="BD77" s="55" t="str">
        <f t="shared" si="13"/>
        <v/>
      </c>
      <c r="BE77" s="54" t="str">
        <f t="shared" si="14"/>
        <v/>
      </c>
      <c r="BF77" s="55" t="str">
        <f>IF(T77="","",VLOOKUP(T77,'MNB árfolyam'!A:B,2,0))</f>
        <v/>
      </c>
      <c r="BG77" s="55" t="str">
        <f t="shared" si="15"/>
        <v/>
      </c>
      <c r="BH77" s="55" t="str">
        <f t="shared" si="16"/>
        <v/>
      </c>
      <c r="BI77" s="55" t="str">
        <f t="shared" si="17"/>
        <v/>
      </c>
      <c r="BJ77" s="51" t="str">
        <f t="shared" si="18"/>
        <v/>
      </c>
      <c r="BK77" s="51" t="str">
        <f t="shared" si="19"/>
        <v/>
      </c>
      <c r="BL77" s="51" t="str">
        <f t="shared" si="20"/>
        <v/>
      </c>
      <c r="BM77" s="51" t="str">
        <f t="shared" si="21"/>
        <v/>
      </c>
      <c r="BN77" s="51" t="str">
        <f t="shared" si="22"/>
        <v/>
      </c>
      <c r="BO77" s="51" t="str">
        <f t="shared" si="23"/>
        <v/>
      </c>
      <c r="BP77" s="51" t="str">
        <f t="shared" si="24"/>
        <v/>
      </c>
      <c r="BQ77" s="51" t="str">
        <f t="shared" si="25"/>
        <v/>
      </c>
    </row>
    <row r="78" spans="1:69" x14ac:dyDescent="0.25">
      <c r="A78" s="446"/>
      <c r="B78" s="447"/>
      <c r="C78" s="448"/>
      <c r="D78" s="448"/>
      <c r="E78" s="1"/>
      <c r="F78" s="1"/>
      <c r="G78" s="447"/>
      <c r="H78" s="449"/>
      <c r="I78" s="449"/>
      <c r="J78" s="448"/>
      <c r="K78" s="448"/>
      <c r="L78" s="1"/>
      <c r="M78" s="1"/>
      <c r="N78" s="447"/>
      <c r="O78" s="449"/>
      <c r="P78" s="449"/>
      <c r="Q78" s="448"/>
      <c r="R78" s="448"/>
      <c r="S78" s="1"/>
      <c r="T78" s="1"/>
      <c r="U78" s="447"/>
      <c r="V78" s="449"/>
      <c r="W78" s="516"/>
      <c r="AW78" s="50" t="str">
        <f t="shared" si="8"/>
        <v/>
      </c>
      <c r="AX78" s="51" t="str">
        <f>IF(F78="","",VLOOKUP(F78,'MNB árfolyam'!A:B,2,0))</f>
        <v/>
      </c>
      <c r="AY78" s="52" t="str">
        <f t="shared" si="9"/>
        <v/>
      </c>
      <c r="AZ78" s="53" t="str">
        <f t="shared" si="10"/>
        <v/>
      </c>
      <c r="BA78" s="54" t="str">
        <f t="shared" si="11"/>
        <v/>
      </c>
      <c r="BB78" s="51" t="str">
        <f>IF(M78="","",VLOOKUP(M78,'MNB árfolyam'!A:B,2,0))</f>
        <v/>
      </c>
      <c r="BC78" s="51" t="str">
        <f t="shared" si="12"/>
        <v/>
      </c>
      <c r="BD78" s="55" t="str">
        <f t="shared" si="13"/>
        <v/>
      </c>
      <c r="BE78" s="54" t="str">
        <f t="shared" si="14"/>
        <v/>
      </c>
      <c r="BF78" s="55" t="str">
        <f>IF(T78="","",VLOOKUP(T78,'MNB árfolyam'!A:B,2,0))</f>
        <v/>
      </c>
      <c r="BG78" s="55" t="str">
        <f t="shared" si="15"/>
        <v/>
      </c>
      <c r="BH78" s="55" t="str">
        <f t="shared" si="16"/>
        <v/>
      </c>
      <c r="BI78" s="55" t="str">
        <f t="shared" si="17"/>
        <v/>
      </c>
      <c r="BJ78" s="51" t="str">
        <f t="shared" si="18"/>
        <v/>
      </c>
      <c r="BK78" s="51" t="str">
        <f t="shared" si="19"/>
        <v/>
      </c>
      <c r="BL78" s="51" t="str">
        <f t="shared" si="20"/>
        <v/>
      </c>
      <c r="BM78" s="51" t="str">
        <f t="shared" si="21"/>
        <v/>
      </c>
      <c r="BN78" s="51" t="str">
        <f t="shared" si="22"/>
        <v/>
      </c>
      <c r="BO78" s="51" t="str">
        <f t="shared" si="23"/>
        <v/>
      </c>
      <c r="BP78" s="51" t="str">
        <f t="shared" si="24"/>
        <v/>
      </c>
      <c r="BQ78" s="51" t="str">
        <f t="shared" si="25"/>
        <v/>
      </c>
    </row>
    <row r="79" spans="1:69" x14ac:dyDescent="0.25">
      <c r="A79" s="446"/>
      <c r="B79" s="447"/>
      <c r="C79" s="448"/>
      <c r="D79" s="448"/>
      <c r="E79" s="1"/>
      <c r="F79" s="1"/>
      <c r="G79" s="447"/>
      <c r="H79" s="449"/>
      <c r="I79" s="449"/>
      <c r="J79" s="448"/>
      <c r="K79" s="448"/>
      <c r="L79" s="1"/>
      <c r="M79" s="1"/>
      <c r="N79" s="447"/>
      <c r="O79" s="449"/>
      <c r="P79" s="449"/>
      <c r="Q79" s="448"/>
      <c r="R79" s="448"/>
      <c r="S79" s="1"/>
      <c r="T79" s="1"/>
      <c r="U79" s="447"/>
      <c r="V79" s="449"/>
      <c r="W79" s="516"/>
      <c r="AW79" s="50" t="str">
        <f t="shared" si="8"/>
        <v/>
      </c>
      <c r="AX79" s="51" t="str">
        <f>IF(F79="","",VLOOKUP(F79,'MNB árfolyam'!A:B,2,0))</f>
        <v/>
      </c>
      <c r="AY79" s="52" t="str">
        <f t="shared" si="9"/>
        <v/>
      </c>
      <c r="AZ79" s="53" t="str">
        <f t="shared" si="10"/>
        <v/>
      </c>
      <c r="BA79" s="54" t="str">
        <f t="shared" si="11"/>
        <v/>
      </c>
      <c r="BB79" s="51" t="str">
        <f>IF(M79="","",VLOOKUP(M79,'MNB árfolyam'!A:B,2,0))</f>
        <v/>
      </c>
      <c r="BC79" s="51" t="str">
        <f t="shared" si="12"/>
        <v/>
      </c>
      <c r="BD79" s="55" t="str">
        <f t="shared" si="13"/>
        <v/>
      </c>
      <c r="BE79" s="54" t="str">
        <f t="shared" si="14"/>
        <v/>
      </c>
      <c r="BF79" s="55" t="str">
        <f>IF(T79="","",VLOOKUP(T79,'MNB árfolyam'!A:B,2,0))</f>
        <v/>
      </c>
      <c r="BG79" s="55" t="str">
        <f t="shared" si="15"/>
        <v/>
      </c>
      <c r="BH79" s="55" t="str">
        <f t="shared" si="16"/>
        <v/>
      </c>
      <c r="BI79" s="55" t="str">
        <f t="shared" si="17"/>
        <v/>
      </c>
      <c r="BJ79" s="51" t="str">
        <f t="shared" si="18"/>
        <v/>
      </c>
      <c r="BK79" s="51" t="str">
        <f t="shared" si="19"/>
        <v/>
      </c>
      <c r="BL79" s="51" t="str">
        <f t="shared" si="20"/>
        <v/>
      </c>
      <c r="BM79" s="51" t="str">
        <f t="shared" si="21"/>
        <v/>
      </c>
      <c r="BN79" s="51" t="str">
        <f t="shared" si="22"/>
        <v/>
      </c>
      <c r="BO79" s="51" t="str">
        <f t="shared" si="23"/>
        <v/>
      </c>
      <c r="BP79" s="51" t="str">
        <f t="shared" si="24"/>
        <v/>
      </c>
      <c r="BQ79" s="51" t="str">
        <f t="shared" si="25"/>
        <v/>
      </c>
    </row>
    <row r="80" spans="1:69" ht="15.75" thickBot="1" x14ac:dyDescent="0.3">
      <c r="A80" s="450"/>
      <c r="B80" s="451"/>
      <c r="C80" s="452"/>
      <c r="D80" s="452"/>
      <c r="E80" s="7"/>
      <c r="F80" s="7"/>
      <c r="G80" s="451"/>
      <c r="H80" s="453"/>
      <c r="I80" s="453"/>
      <c r="J80" s="452"/>
      <c r="K80" s="452"/>
      <c r="L80" s="7"/>
      <c r="M80" s="7"/>
      <c r="N80" s="451"/>
      <c r="O80" s="453"/>
      <c r="P80" s="453"/>
      <c r="Q80" s="452"/>
      <c r="R80" s="452"/>
      <c r="S80" s="7"/>
      <c r="T80" s="7"/>
      <c r="U80" s="451"/>
      <c r="V80" s="453"/>
      <c r="W80" s="517"/>
      <c r="AW80" s="50" t="str">
        <f t="shared" si="8"/>
        <v/>
      </c>
      <c r="AX80" s="51" t="str">
        <f>IF(F80="","",VLOOKUP(F80,'MNB árfolyam'!A:B,2,0))</f>
        <v/>
      </c>
      <c r="AY80" s="52" t="str">
        <f t="shared" si="9"/>
        <v/>
      </c>
      <c r="AZ80" s="53" t="str">
        <f t="shared" si="10"/>
        <v/>
      </c>
      <c r="BA80" s="54" t="str">
        <f t="shared" si="11"/>
        <v/>
      </c>
      <c r="BB80" s="51" t="str">
        <f>IF(M80="","",VLOOKUP(M80,'MNB árfolyam'!A:B,2,0))</f>
        <v/>
      </c>
      <c r="BC80" s="51" t="str">
        <f t="shared" si="12"/>
        <v/>
      </c>
      <c r="BD80" s="55" t="str">
        <f t="shared" si="13"/>
        <v/>
      </c>
      <c r="BE80" s="54" t="str">
        <f t="shared" si="14"/>
        <v/>
      </c>
      <c r="BF80" s="55" t="str">
        <f>IF(T80="","",VLOOKUP(T80,'MNB árfolyam'!A:B,2,0))</f>
        <v/>
      </c>
      <c r="BG80" s="55" t="str">
        <f t="shared" si="15"/>
        <v/>
      </c>
      <c r="BH80" s="55" t="str">
        <f t="shared" si="16"/>
        <v/>
      </c>
      <c r="BI80" s="55" t="str">
        <f t="shared" si="17"/>
        <v/>
      </c>
      <c r="BJ80" s="51" t="str">
        <f t="shared" si="18"/>
        <v/>
      </c>
      <c r="BK80" s="51" t="str">
        <f t="shared" si="19"/>
        <v/>
      </c>
      <c r="BL80" s="51" t="str">
        <f t="shared" si="20"/>
        <v/>
      </c>
      <c r="BM80" s="51" t="str">
        <f t="shared" si="21"/>
        <v/>
      </c>
      <c r="BN80" s="51" t="str">
        <f t="shared" si="22"/>
        <v/>
      </c>
      <c r="BO80" s="51" t="str">
        <f t="shared" si="23"/>
        <v/>
      </c>
      <c r="BP80" s="51" t="str">
        <f t="shared" si="24"/>
        <v/>
      </c>
      <c r="BQ80" s="51" t="str">
        <f t="shared" si="25"/>
        <v/>
      </c>
    </row>
    <row r="81" spans="1:23" x14ac:dyDescent="0.25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</row>
  </sheetData>
  <sheetProtection algorithmName="SHA-512" hashValue="sv5cAfJDbbN2Oz7mYzfU8AmCjUHxz0o/ac4vbr5gey2YGhHbHVwUdBX9nFWlhheNMrnCg2Ca9Ma332xGw2X2FA==" saltValue="jCOKtOgASh3dSKY+TSxnHg==" spinCount="100000" sheet="1" formatColumns="0" formatRows="0"/>
  <mergeCells count="12">
    <mergeCell ref="A24:D24"/>
    <mergeCell ref="A53:H53"/>
    <mergeCell ref="A54:F54"/>
    <mergeCell ref="A1:D1"/>
    <mergeCell ref="A11:F11"/>
    <mergeCell ref="A18:F19"/>
    <mergeCell ref="A22:H22"/>
    <mergeCell ref="A23:F23"/>
    <mergeCell ref="A7:W7"/>
    <mergeCell ref="A21:W21"/>
    <mergeCell ref="A52:W52"/>
    <mergeCell ref="A12:F12"/>
  </mergeCells>
  <dataValidations count="8">
    <dataValidation type="whole" allowBlank="1" showInputMessage="1" showErrorMessage="1" sqref="K26:L50" xr:uid="{6E728162-DBCB-462E-B045-064D9C487E13}">
      <formula1>0</formula1>
      <formula2>9.99999999999999E+41</formula2>
    </dataValidation>
    <dataValidation type="whole" allowBlank="1" showInputMessage="1" showErrorMessage="1" sqref="F26:G50" xr:uid="{0FEB69BB-3EFA-4750-8536-1A770403EE8E}">
      <formula1>0</formula1>
      <formula2>9.99999999999999E+43</formula2>
    </dataValidation>
    <dataValidation type="whole" allowBlank="1" showInputMessage="1" showErrorMessage="1" sqref="H56:I80" xr:uid="{384A7938-8AA9-4FF3-B668-17E25FCCD19D}">
      <formula1>0</formula1>
      <formula2>9.99999999999999E+37</formula2>
    </dataValidation>
    <dataValidation type="date" allowBlank="1" showInputMessage="1" showErrorMessage="1" sqref="E56:F80 L56:M80" xr:uid="{91F7F453-9386-46FE-9AFD-7E1458CF864B}">
      <formula1>36526</formula1>
      <formula2>55153</formula2>
    </dataValidation>
    <dataValidation type="whole" allowBlank="1" showInputMessage="1" showErrorMessage="1" sqref="E14:F16" xr:uid="{D41CAB12-E457-401D-A9BC-C500EEE76FF8}">
      <formula1>0</formula1>
      <formula2>9.99999999999999E+32</formula2>
    </dataValidation>
    <dataValidation type="date" allowBlank="1" showInputMessage="1" showErrorMessage="1" sqref="C26:D50 S56:T80 B14:C16" xr:uid="{9946DD1B-E7D1-476F-98E4-E8817D4123BB}">
      <formula1>36526</formula1>
      <formula2>54789</formula2>
    </dataValidation>
    <dataValidation type="date" allowBlank="1" showInputMessage="1" showErrorMessage="1" sqref="B20:C20" xr:uid="{83106DDC-AD41-4F0E-B00F-2196590CB8D0}">
      <formula1>43831</formula1>
      <formula2>46022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C56:D80 J56:K80 Q56:R80" xr:uid="{3B34C83F-A272-4D08-86BA-C7801C1E42DD}">
      <formula1>0</formula1>
      <formula2>0.5</formula2>
    </dataValidation>
  </dataValidations>
  <hyperlinks>
    <hyperlink ref="F1" location="PÁLYÁZÓ!A1" display="VISSZA A PÁLYÁZÓ FÜLRE" xr:uid="{45AC79A1-8B80-42F8-9279-EE9FF11C0E74}"/>
  </hyperlink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1C6-D660-4DDB-B54C-11811FEE0399}">
  <sheetPr codeName="Munka30">
    <tabColor theme="8" tint="-0.499984740745262"/>
  </sheetPr>
  <dimension ref="A1:BE57"/>
  <sheetViews>
    <sheetView zoomScale="90" zoomScaleNormal="90" workbookViewId="0">
      <selection activeCell="E1" sqref="E1"/>
    </sheetView>
  </sheetViews>
  <sheetFormatPr defaultColWidth="0" defaultRowHeight="15" zeroHeight="1" x14ac:dyDescent="0.25"/>
  <cols>
    <col min="1" max="1" width="35.7109375" style="32" customWidth="1"/>
    <col min="2" max="2" width="36.5703125" style="32" customWidth="1"/>
    <col min="3" max="3" width="34.7109375" style="32" customWidth="1"/>
    <col min="4" max="4" width="34.85546875" style="32" customWidth="1"/>
    <col min="5" max="6" width="33.85546875" style="32" customWidth="1"/>
    <col min="7" max="7" width="25.5703125" style="32" customWidth="1"/>
    <col min="8" max="8" width="39.140625" style="32" customWidth="1"/>
    <col min="9" max="9" width="33" style="32" customWidth="1"/>
    <col min="10" max="11" width="25.5703125" style="32" customWidth="1"/>
    <col min="12" max="12" width="30.28515625" style="32" customWidth="1"/>
    <col min="13" max="13" width="33.85546875" style="32" customWidth="1"/>
    <col min="14" max="14" width="33.7109375" style="32" customWidth="1"/>
    <col min="15" max="15" width="27.7109375" style="32" customWidth="1"/>
    <col min="16" max="17" width="25.5703125" style="32" customWidth="1"/>
    <col min="18" max="18" width="25.5703125" style="32" hidden="1" customWidth="1"/>
    <col min="19" max="19" width="30.140625" style="32" hidden="1" customWidth="1"/>
    <col min="20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57" width="0" style="32" hidden="1" customWidth="1"/>
    <col min="58" max="16384" width="25.5703125" style="32" hidden="1"/>
  </cols>
  <sheetData>
    <row r="1" spans="1:17" ht="27" customHeight="1" thickBot="1" x14ac:dyDescent="0.3">
      <c r="A1" s="666" t="s">
        <v>60</v>
      </c>
      <c r="B1" s="667"/>
      <c r="C1" s="667"/>
      <c r="D1" s="668"/>
      <c r="E1" s="199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</row>
    <row r="2" spans="1:17" ht="30.75" thickBot="1" x14ac:dyDescent="0.3">
      <c r="A2" s="134"/>
      <c r="B2" s="336" t="s">
        <v>4</v>
      </c>
      <c r="C2" s="135" t="s">
        <v>8</v>
      </c>
      <c r="D2" s="337" t="s">
        <v>9</v>
      </c>
      <c r="E2" s="180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</row>
    <row r="3" spans="1:17" x14ac:dyDescent="0.25">
      <c r="A3" s="136" t="s">
        <v>10</v>
      </c>
      <c r="B3" s="454" t="str">
        <f>IF(OR(B15="",B16=""),"",(D23+E30)*B17)</f>
        <v/>
      </c>
      <c r="C3" s="320" t="str">
        <f>IF(OR(B15="",B16=""),"",(AX23+AX30)*B17)</f>
        <v/>
      </c>
      <c r="D3" s="321" t="str">
        <f>IF(OR(B15="",B16=""),"",(AY23+AY30)*B17)</f>
        <v/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</row>
    <row r="4" spans="1:17" x14ac:dyDescent="0.25">
      <c r="A4" s="137" t="s">
        <v>11</v>
      </c>
      <c r="B4" s="455" t="str">
        <f>IF(OR(C15="",C16=""),"",(D24+J30)*C17)</f>
        <v/>
      </c>
      <c r="C4" s="58" t="str">
        <f>IF(OR(C15="",C16=""),"",(AX24+BA30)*C17)</f>
        <v/>
      </c>
      <c r="D4" s="59" t="str">
        <f>IF(OR(C15="",C16=""),"",(AY24+BB30)*C17)</f>
        <v/>
      </c>
      <c r="E4" s="197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</row>
    <row r="5" spans="1:17" ht="15.75" thickBot="1" x14ac:dyDescent="0.3">
      <c r="A5" s="141" t="s">
        <v>12</v>
      </c>
      <c r="B5" s="456" t="str">
        <f>IF(OR(D15="",D16=""),"",(D25+O30)*D17)</f>
        <v/>
      </c>
      <c r="C5" s="60" t="str">
        <f>IF(OR(D15="",D16=""),"",(AX25+BD30)*D17)</f>
        <v/>
      </c>
      <c r="D5" s="61" t="str">
        <f>IF(OR(D15="",D16=""),"",(AY25+BE30)*D17)</f>
        <v/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</row>
    <row r="6" spans="1:17" x14ac:dyDescent="0.25">
      <c r="A6" s="110"/>
      <c r="B6" s="198"/>
      <c r="C6" s="197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</row>
    <row r="7" spans="1:17" ht="12.75" customHeight="1" thickBot="1" x14ac:dyDescent="0.3">
      <c r="A7" s="692" t="s">
        <v>242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</row>
    <row r="8" spans="1:17" ht="46.5" customHeight="1" x14ac:dyDescent="0.25">
      <c r="A8" s="205" t="s">
        <v>57</v>
      </c>
      <c r="B8" s="46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</row>
    <row r="9" spans="1:17" ht="30" customHeight="1" thickBot="1" x14ac:dyDescent="0.3">
      <c r="A9" s="207" t="s">
        <v>58</v>
      </c>
      <c r="B9" s="464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</row>
    <row r="10" spans="1:17" x14ac:dyDescent="0.25">
      <c r="A10" s="116"/>
      <c r="B10" s="99"/>
      <c r="C10" s="173"/>
      <c r="D10" s="110"/>
      <c r="E10" s="196"/>
      <c r="F10" s="196"/>
      <c r="G10" s="196"/>
      <c r="H10" s="173"/>
      <c r="I10" s="173"/>
      <c r="J10" s="173"/>
      <c r="K10" s="173"/>
      <c r="L10" s="173"/>
      <c r="M10" s="173"/>
      <c r="N10" s="173"/>
      <c r="O10" s="173"/>
      <c r="P10" s="173"/>
      <c r="Q10" s="173"/>
    </row>
    <row r="11" spans="1:17" ht="15.75" customHeight="1" thickBot="1" x14ac:dyDescent="0.3">
      <c r="A11" s="690" t="s">
        <v>243</v>
      </c>
      <c r="B11" s="691"/>
      <c r="C11" s="691"/>
      <c r="D11" s="691"/>
      <c r="E11" s="691"/>
      <c r="F11" s="691"/>
      <c r="G11" s="691"/>
      <c r="H11" s="691"/>
      <c r="I11" s="691"/>
      <c r="J11" s="691"/>
      <c r="K11" s="691"/>
      <c r="L11" s="691"/>
      <c r="M11" s="691"/>
      <c r="N11" s="691"/>
      <c r="O11" s="691"/>
      <c r="P11" s="691"/>
      <c r="Q11" s="691"/>
    </row>
    <row r="12" spans="1:17" ht="63.75" customHeight="1" thickBot="1" x14ac:dyDescent="0.3">
      <c r="A12" s="715" t="s">
        <v>261</v>
      </c>
      <c r="B12" s="716"/>
      <c r="C12" s="716"/>
      <c r="D12" s="717"/>
      <c r="E12" s="196"/>
      <c r="F12" s="196"/>
      <c r="G12" s="196"/>
      <c r="H12" s="173"/>
      <c r="I12" s="173"/>
      <c r="J12" s="173"/>
      <c r="K12" s="173"/>
      <c r="L12" s="173"/>
      <c r="M12" s="173"/>
      <c r="N12" s="173"/>
      <c r="O12" s="173"/>
      <c r="P12" s="173"/>
      <c r="Q12" s="173"/>
    </row>
    <row r="13" spans="1:17" s="173" customFormat="1" ht="29.25" customHeight="1" thickBot="1" x14ac:dyDescent="0.3">
      <c r="A13" s="696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13" s="697" t="b">
        <f>IF(PÁLYÁZÓ!E20&lt;&gt;"","A pályázó vállalkozás három üzleti évre adta meg az adatokat, ezért a kapcsolódó vállalkozás esetén is három évre kérünk adatot, ha a vállalkozás működött ebben az időtartamban.",IF(PÁLYÁZÓ!E19&lt;&gt;"","A pályázó vállalkozás két üzleti évre adta meg az adatokat, ezért a kapcsolódó vállalkozás esetén is két évre kérünk adatot, ha a vállalkozás működött ebben az időtartamban.",IF(PÁLYÁZÓ!E18&lt;&gt;"","A pályázó vállalkozás egy üzleti évre adta meg az adatokat, ezért a kapcsolódó vállalkozás esetén is egy évre kérünk adatot, ha a vállalkozás működött ebben az időtartamban.")))</f>
        <v>0</v>
      </c>
      <c r="C13" s="697" t="b">
        <f>IF(PÁLYÁZÓ!F20&lt;&gt;"","A pályázó vállalkozás három üzleti évre adta meg az adatokat, ezért a kapcsolódó vállalkozás esetén is három évre kérünk adatot, ha a vállalkozás működött ebben az időtartamban.",IF(PÁLYÁZÓ!F19&lt;&gt;"","A pályázó vállalkozás két üzleti évre adta meg az adatokat, ezért a kapcsolódó vállalkozás esetén is két évre kérünk adatot, ha a vállalkozás működött ebben az időtartamban.",IF(PÁLYÁZÓ!F18&lt;&gt;"","A pályázó vállalkozás egy üzleti évre adta meg az adatokat, ezért a kapcsolódó vállalkozás esetén is egy évre kérünk adatot, ha a vállalkozás működött ebben az időtartamban.")))</f>
        <v>0</v>
      </c>
      <c r="D13" s="698" t="b">
        <f>IF(PÁLYÁZÓ!G20&lt;&gt;"","A pályázó vállalkozás három üzleti évre adta meg az adatokat, ezért a kapcsolódó vállalkozás esetén is három évre kérünk adatot, ha a vállalkozás működött ebben az időtartamban.",IF(PÁLYÁZÓ!G19&lt;&gt;"","A pályázó vállalkozás két üzleti évre adta meg az adatokat, ezért a kapcsolódó vállalkozás esetén is két évre kérünk adatot, ha a vállalkozás működött ebben az időtartamban.",IF(PÁLYÁZÓ!G18&lt;&gt;"","A pályázó vállalkozás egy üzleti évre adta meg az adatokat, ezért a kapcsolódó vállalkozás esetén is egy évre kérünk adatot, ha a vállalkozás működött ebben az időtartamban.")))</f>
        <v>0</v>
      </c>
      <c r="E13" s="196"/>
      <c r="F13" s="196"/>
      <c r="G13" s="196"/>
    </row>
    <row r="14" spans="1:17" s="173" customFormat="1" x14ac:dyDescent="0.25">
      <c r="A14" s="215"/>
      <c r="B14" s="216" t="s">
        <v>10</v>
      </c>
      <c r="C14" s="216" t="s">
        <v>11</v>
      </c>
      <c r="D14" s="217" t="s">
        <v>12</v>
      </c>
      <c r="E14" s="196"/>
      <c r="F14" s="196"/>
      <c r="G14" s="196"/>
    </row>
    <row r="15" spans="1:17" s="173" customFormat="1" x14ac:dyDescent="0.25">
      <c r="A15" s="83" t="s">
        <v>59</v>
      </c>
      <c r="B15" s="4"/>
      <c r="C15" s="4"/>
      <c r="D15" s="13"/>
      <c r="E15" s="196"/>
      <c r="F15" s="196"/>
      <c r="G15" s="196"/>
    </row>
    <row r="16" spans="1:17" s="173" customFormat="1" x14ac:dyDescent="0.25">
      <c r="A16" s="83" t="s">
        <v>13</v>
      </c>
      <c r="B16" s="4"/>
      <c r="C16" s="4"/>
      <c r="D16" s="13"/>
      <c r="E16" s="196"/>
      <c r="F16" s="196"/>
      <c r="G16" s="196"/>
    </row>
    <row r="17" spans="1:57" s="173" customFormat="1" ht="26.25" thickBot="1" x14ac:dyDescent="0.3">
      <c r="A17" s="84" t="s">
        <v>14</v>
      </c>
      <c r="B17" s="208" t="str">
        <f>IF(OR(B15="",B16=""),"Kérjük mind a tőkeérdekeltéség, mind a szavazati arány megadását!",MAX(B15,B16))</f>
        <v>Kérjük mind a tőkeérdekeltéség, mind a szavazati arány megadását!</v>
      </c>
      <c r="C17" s="208" t="str">
        <f>IF(OR(C15="",C16=""),"Kérjük mind a tőkeérdekeltéség, mind a szavazati arány megadását!",MAX(C15,C16))</f>
        <v>Kérjük mind a tőkeérdekeltéség, mind a szavazati arány megadását!</v>
      </c>
      <c r="D17" s="218" t="str">
        <f>IF(OR(D15="",D16=""),"Kérjük mind a tőkeérdekeltéség, mind a szavazati arány megadását!",MAX(D15,D16))</f>
        <v>Kérjük mind a tőkeérdekeltéség, mind a szavazati arány megadását!</v>
      </c>
      <c r="E17" s="196"/>
      <c r="F17" s="196"/>
      <c r="G17" s="196"/>
    </row>
    <row r="18" spans="1:57" s="173" customFormat="1" ht="15.75" thickBot="1" x14ac:dyDescent="0.3">
      <c r="A18" s="116"/>
      <c r="B18" s="99"/>
      <c r="D18" s="110"/>
      <c r="E18" s="196"/>
      <c r="F18" s="196"/>
      <c r="G18" s="196"/>
    </row>
    <row r="19" spans="1:57" ht="354.95" customHeight="1" thickBot="1" x14ac:dyDescent="0.3">
      <c r="A19" s="702" t="s">
        <v>258</v>
      </c>
      <c r="B19" s="703"/>
      <c r="C19" s="703"/>
      <c r="D19" s="703"/>
      <c r="E19" s="703"/>
      <c r="F19" s="704"/>
      <c r="G19" s="196"/>
      <c r="H19" s="173"/>
      <c r="I19" s="173"/>
      <c r="J19" s="173"/>
      <c r="K19" s="98"/>
      <c r="L19" s="173"/>
      <c r="M19" s="173"/>
      <c r="N19" s="173"/>
      <c r="O19" s="173"/>
      <c r="P19" s="173"/>
      <c r="Q19" s="173"/>
    </row>
    <row r="20" spans="1:57" ht="19.5" customHeight="1" thickBot="1" x14ac:dyDescent="0.3">
      <c r="A20" s="617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20" s="618"/>
      <c r="C20" s="618"/>
      <c r="D20" s="618"/>
      <c r="E20" s="618"/>
      <c r="F20" s="619"/>
      <c r="G20" s="196"/>
      <c r="H20" s="173"/>
      <c r="I20" s="173"/>
      <c r="J20" s="173"/>
      <c r="K20" s="98"/>
      <c r="L20" s="173"/>
      <c r="M20" s="173"/>
      <c r="N20" s="173"/>
      <c r="O20" s="173"/>
      <c r="P20" s="173"/>
      <c r="Q20" s="173"/>
    </row>
    <row r="21" spans="1:57" ht="15.75" thickBot="1" x14ac:dyDescent="0.3">
      <c r="A21" s="116"/>
      <c r="B21" s="99"/>
      <c r="C21" s="173"/>
      <c r="D21" s="173"/>
      <c r="E21" s="173"/>
      <c r="F21" s="173"/>
      <c r="G21" s="173"/>
      <c r="H21" s="173"/>
      <c r="I21" s="173"/>
      <c r="J21" s="173"/>
      <c r="K21" s="98"/>
      <c r="L21" s="173"/>
      <c r="M21" s="173"/>
      <c r="N21" s="173"/>
      <c r="O21" s="173"/>
      <c r="P21" s="173"/>
      <c r="Q21" s="173"/>
    </row>
    <row r="22" spans="1:57" ht="34.5" customHeight="1" x14ac:dyDescent="0.25">
      <c r="A22" s="212"/>
      <c r="B22" s="200" t="s">
        <v>2</v>
      </c>
      <c r="C22" s="200" t="s">
        <v>3</v>
      </c>
      <c r="D22" s="201" t="s">
        <v>4</v>
      </c>
      <c r="E22" s="200" t="s">
        <v>5</v>
      </c>
      <c r="F22" s="202" t="s">
        <v>6</v>
      </c>
      <c r="G22" s="173"/>
      <c r="H22" s="173"/>
      <c r="I22" s="173"/>
      <c r="J22" s="173"/>
      <c r="K22" s="98"/>
      <c r="L22" s="173"/>
      <c r="M22" s="173"/>
      <c r="N22" s="173"/>
      <c r="O22" s="173"/>
      <c r="P22" s="173"/>
      <c r="Q22" s="173"/>
      <c r="AW22" s="33" t="s">
        <v>7</v>
      </c>
      <c r="AX22" s="33" t="s">
        <v>8</v>
      </c>
      <c r="AY22" s="33" t="s">
        <v>9</v>
      </c>
    </row>
    <row r="23" spans="1:57" x14ac:dyDescent="0.25">
      <c r="A23" s="83" t="s">
        <v>10</v>
      </c>
      <c r="B23" s="1"/>
      <c r="C23" s="1"/>
      <c r="D23" s="5"/>
      <c r="E23" s="3"/>
      <c r="F23" s="9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AW23" s="34" t="e">
        <f>VLOOKUP(C23,'MNB árfolyam'!A:B,2,0)</f>
        <v>#N/A</v>
      </c>
      <c r="AX23" s="35">
        <f>IFERROR(ROUND(E23/AW23,0),0)</f>
        <v>0</v>
      </c>
      <c r="AY23" s="35">
        <f>IFERROR(ROUND(F23/AW23,0),0)</f>
        <v>0</v>
      </c>
    </row>
    <row r="24" spans="1:57" x14ac:dyDescent="0.25">
      <c r="A24" s="83" t="s">
        <v>11</v>
      </c>
      <c r="B24" s="1"/>
      <c r="C24" s="1"/>
      <c r="D24" s="2"/>
      <c r="E24" s="3"/>
      <c r="F24" s="9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AW24" s="34" t="e">
        <f>VLOOKUP(C24,'MNB árfolyam'!A:B,2,0)</f>
        <v>#N/A</v>
      </c>
      <c r="AX24" s="35">
        <f>IFERROR(ROUND(E24/AW24,0),0)</f>
        <v>0</v>
      </c>
      <c r="AY24" s="35">
        <f>IFERROR(ROUND(F24/AW24,0),0)</f>
        <v>0</v>
      </c>
    </row>
    <row r="25" spans="1:57" ht="15.75" thickBot="1" x14ac:dyDescent="0.3">
      <c r="A25" s="84" t="s">
        <v>12</v>
      </c>
      <c r="B25" s="7"/>
      <c r="C25" s="7"/>
      <c r="D25" s="10"/>
      <c r="E25" s="11"/>
      <c r="F25" s="12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AW25" s="34" t="e">
        <f>VLOOKUP(C25,'MNB árfolyam'!A:B,2,0)</f>
        <v>#N/A</v>
      </c>
      <c r="AX25" s="35">
        <f>IFERROR(ROUND(E25/AW25,0),0)</f>
        <v>0</v>
      </c>
      <c r="AY25" s="35">
        <f>IFERROR(ROUND(F25/AW25,0),0)</f>
        <v>0</v>
      </c>
    </row>
    <row r="26" spans="1:57" x14ac:dyDescent="0.25">
      <c r="A26" s="116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</row>
    <row r="27" spans="1:57" s="37" customFormat="1" ht="15.75" thickBot="1" x14ac:dyDescent="0.3">
      <c r="A27" s="714" t="str">
        <f>CONCATENATE(B8," ","KAPCSOLÓDÓ VÁLLALKOZÁSAI:")</f>
        <v xml:space="preserve"> KAPCSOLÓDÓ VÁLLALKOZÁSAI:</v>
      </c>
      <c r="B27" s="714"/>
      <c r="C27" s="714"/>
      <c r="D27" s="714"/>
      <c r="E27" s="714"/>
      <c r="F27" s="714"/>
      <c r="G27" s="714"/>
      <c r="H27" s="714"/>
      <c r="I27" s="714"/>
      <c r="J27" s="714"/>
      <c r="K27" s="714"/>
      <c r="L27" s="714"/>
      <c r="M27" s="714"/>
      <c r="N27" s="714"/>
      <c r="O27" s="714"/>
      <c r="P27" s="714"/>
      <c r="Q27" s="714"/>
      <c r="R27" s="36"/>
      <c r="S27" s="39"/>
      <c r="T27" s="39"/>
      <c r="U27" s="36"/>
      <c r="V27" s="39"/>
      <c r="W27" s="39"/>
      <c r="X27" s="39"/>
      <c r="Y27" s="36"/>
      <c r="Z27" s="36"/>
    </row>
    <row r="28" spans="1:57" s="37" customFormat="1" ht="375" customHeight="1" thickBot="1" x14ac:dyDescent="0.3">
      <c r="A28" s="699" t="s">
        <v>259</v>
      </c>
      <c r="B28" s="700"/>
      <c r="C28" s="700"/>
      <c r="D28" s="700"/>
      <c r="E28" s="700"/>
      <c r="F28" s="701"/>
      <c r="G28" s="177"/>
      <c r="H28" s="177"/>
      <c r="I28" s="175"/>
      <c r="J28" s="175"/>
      <c r="K28" s="176"/>
      <c r="L28" s="176"/>
      <c r="M28" s="175"/>
      <c r="N28" s="176"/>
      <c r="O28" s="176"/>
      <c r="P28" s="176"/>
      <c r="Q28" s="175"/>
      <c r="R28" s="36"/>
      <c r="S28" s="39"/>
      <c r="T28" s="39"/>
      <c r="U28" s="36"/>
      <c r="V28" s="39"/>
      <c r="W28" s="39"/>
      <c r="X28" s="39"/>
      <c r="Y28" s="36"/>
      <c r="Z28" s="36"/>
    </row>
    <row r="29" spans="1:57" s="37" customFormat="1" ht="18.75" customHeight="1" thickBot="1" x14ac:dyDescent="0.3">
      <c r="A29" s="681" t="str">
        <f>IF(PÁLYÁZÓ!D16&lt;&gt;"","A pályázó vállalkozás három üzleti évre adta meg az adatokat, ezért a partner vállalkozás kapcsolódó vállalkozása esetén is három évre kérünk adatot, ha a vállalkozás működött ebben az időtartamban.",IF(PÁLYÁZÓ!D15&lt;&gt;"","A pályázó vállalkozás két üzleti évre adta meg az adatokat, ezért a partner vállalkozás kapcsolódó vállalkozása esetén is két évre kérünk adatot, ha a vállalkozás működött ebben az időtartamban.",IF(PÁLYÁZÓ!D14&lt;&gt;"","A pályázó vállalkozás egy üzleti évre adta meg az adatokat, ezért a partner vállalkozás kapcsolódó vállalkozása H32esetén is egy évre kérünk adatot, ha a vállalkozás működött ebben az időtartamban.","")))</f>
        <v/>
      </c>
      <c r="B29" s="682"/>
      <c r="C29" s="682"/>
      <c r="D29" s="682"/>
      <c r="E29" s="682"/>
      <c r="F29" s="683"/>
      <c r="G29" s="177"/>
      <c r="H29" s="177"/>
      <c r="I29" s="175"/>
      <c r="J29" s="175"/>
      <c r="K29" s="176"/>
      <c r="L29" s="176"/>
      <c r="M29" s="175"/>
      <c r="N29" s="176"/>
      <c r="O29" s="176"/>
      <c r="P29" s="176"/>
      <c r="Q29" s="175"/>
      <c r="R29" s="36"/>
      <c r="S29" s="39"/>
      <c r="T29" s="39"/>
      <c r="U29" s="36"/>
      <c r="V29" s="39"/>
      <c r="W29" s="39"/>
      <c r="X29" s="39"/>
      <c r="Y29" s="36"/>
      <c r="Z29" s="36"/>
    </row>
    <row r="30" spans="1:57" s="37" customFormat="1" ht="21.75" customHeight="1" thickBot="1" x14ac:dyDescent="0.3">
      <c r="A30" s="194"/>
      <c r="B30" s="194"/>
      <c r="C30" s="194"/>
      <c r="D30" s="194"/>
      <c r="E30" s="195">
        <f>SUM(E32:E56)</f>
        <v>0</v>
      </c>
      <c r="F30" s="194"/>
      <c r="G30" s="194"/>
      <c r="H30" s="194"/>
      <c r="I30" s="175"/>
      <c r="J30" s="195">
        <f>SUM(J32:J56)</f>
        <v>0</v>
      </c>
      <c r="K30" s="176"/>
      <c r="L30" s="176"/>
      <c r="M30" s="175"/>
      <c r="N30" s="176"/>
      <c r="O30" s="195">
        <f>SUM(O32:O56)</f>
        <v>0</v>
      </c>
      <c r="P30" s="176"/>
      <c r="Q30" s="175"/>
      <c r="R30" s="36"/>
      <c r="S30" s="39"/>
      <c r="T30" s="39"/>
      <c r="U30" s="36"/>
      <c r="V30" s="39"/>
      <c r="W30" s="39"/>
      <c r="X30" s="39"/>
      <c r="Y30" s="36"/>
      <c r="Z30" s="36"/>
      <c r="AX30" s="62">
        <f>SUM(AX32:AX56)</f>
        <v>0</v>
      </c>
      <c r="AY30" s="62">
        <f t="shared" ref="AY30:BE30" si="0">SUM(AY32:AY56)</f>
        <v>0</v>
      </c>
      <c r="AZ30" s="63"/>
      <c r="BA30" s="62">
        <f t="shared" si="0"/>
        <v>0</v>
      </c>
      <c r="BB30" s="62">
        <f t="shared" si="0"/>
        <v>0</v>
      </c>
      <c r="BC30" s="63"/>
      <c r="BD30" s="62">
        <f t="shared" si="0"/>
        <v>0</v>
      </c>
      <c r="BE30" s="62">
        <f t="shared" si="0"/>
        <v>0</v>
      </c>
    </row>
    <row r="31" spans="1:57" s="37" customFormat="1" ht="64.5" customHeight="1" x14ac:dyDescent="0.25">
      <c r="A31" s="205" t="s">
        <v>19</v>
      </c>
      <c r="B31" s="203" t="s">
        <v>20</v>
      </c>
      <c r="C31" s="201" t="s">
        <v>115</v>
      </c>
      <c r="D31" s="201" t="s">
        <v>114</v>
      </c>
      <c r="E31" s="201" t="s">
        <v>116</v>
      </c>
      <c r="F31" s="201" t="s">
        <v>128</v>
      </c>
      <c r="G31" s="201" t="s">
        <v>117</v>
      </c>
      <c r="H31" s="201" t="s">
        <v>118</v>
      </c>
      <c r="I31" s="201" t="s">
        <v>119</v>
      </c>
      <c r="J31" s="201" t="s">
        <v>120</v>
      </c>
      <c r="K31" s="201" t="s">
        <v>126</v>
      </c>
      <c r="L31" s="201" t="s">
        <v>121</v>
      </c>
      <c r="M31" s="201" t="s">
        <v>122</v>
      </c>
      <c r="N31" s="201" t="s">
        <v>123</v>
      </c>
      <c r="O31" s="201" t="s">
        <v>124</v>
      </c>
      <c r="P31" s="201" t="s">
        <v>125</v>
      </c>
      <c r="Q31" s="204" t="s">
        <v>127</v>
      </c>
      <c r="AW31" s="42" t="s">
        <v>34</v>
      </c>
      <c r="AX31" s="43" t="s">
        <v>22</v>
      </c>
      <c r="AY31" s="43" t="s">
        <v>23</v>
      </c>
      <c r="AZ31" s="42" t="s">
        <v>37</v>
      </c>
      <c r="BA31" s="43" t="s">
        <v>47</v>
      </c>
      <c r="BB31" s="43" t="s">
        <v>39</v>
      </c>
      <c r="BC31" s="42" t="s">
        <v>40</v>
      </c>
      <c r="BD31" s="43" t="s">
        <v>41</v>
      </c>
      <c r="BE31" s="43" t="s">
        <v>42</v>
      </c>
    </row>
    <row r="32" spans="1:57" s="37" customFormat="1" x14ac:dyDescent="0.25">
      <c r="A32" s="465"/>
      <c r="B32" s="466"/>
      <c r="C32" s="1"/>
      <c r="D32" s="1"/>
      <c r="E32" s="466"/>
      <c r="F32" s="467"/>
      <c r="G32" s="467"/>
      <c r="H32" s="1"/>
      <c r="I32" s="1"/>
      <c r="J32" s="466"/>
      <c r="K32" s="467"/>
      <c r="L32" s="467"/>
      <c r="M32" s="1"/>
      <c r="N32" s="1"/>
      <c r="O32" s="466"/>
      <c r="P32" s="467"/>
      <c r="Q32" s="467"/>
      <c r="AW32" s="44" t="e">
        <f>VLOOKUP(D32,'MNB árfolyam'!A:B,2,0)</f>
        <v>#N/A</v>
      </c>
      <c r="AX32" s="45" t="str">
        <f t="shared" ref="AX32:AX56" si="1">IF(ISBLANK(F32),"",ROUND(F32/AW32,0))</f>
        <v/>
      </c>
      <c r="AY32" s="45" t="str">
        <f t="shared" ref="AY32:AY56" si="2">IF(ISBLANK(G32),"",ROUND(G32/AW32,0))</f>
        <v/>
      </c>
      <c r="AZ32" s="44" t="e">
        <f>VLOOKUP(I32,'MNB árfolyam'!A:B,2,0)</f>
        <v>#N/A</v>
      </c>
      <c r="BA32" s="44" t="str">
        <f t="shared" ref="BA32:BA56" si="3">IF(ISBLANK(K32),"",ROUND(K32/AZ32,0))</f>
        <v/>
      </c>
      <c r="BB32" s="44" t="str">
        <f t="shared" ref="BB32:BB56" si="4">IF(ISBLANK(L32),"",ROUND(L32/AZ32,0))</f>
        <v/>
      </c>
      <c r="BC32" s="44" t="e">
        <f>VLOOKUP(N32,'MNB árfolyam'!A:B,2,0)</f>
        <v>#N/A</v>
      </c>
      <c r="BD32" s="44" t="str">
        <f t="shared" ref="BD32:BD56" si="5">IF(ISBLANK(P32),"",ROUND(P32/BC32,0))</f>
        <v/>
      </c>
      <c r="BE32" s="44" t="str">
        <f t="shared" ref="BE32:BE56" si="6">IF(ISBLANK(Q32),"",ROUND(Q32/BC32,0))</f>
        <v/>
      </c>
    </row>
    <row r="33" spans="1:57" s="37" customFormat="1" x14ac:dyDescent="0.25">
      <c r="A33" s="465"/>
      <c r="B33" s="466"/>
      <c r="C33" s="1"/>
      <c r="D33" s="1"/>
      <c r="E33" s="466"/>
      <c r="F33" s="467"/>
      <c r="G33" s="467"/>
      <c r="H33" s="1"/>
      <c r="I33" s="1"/>
      <c r="J33" s="466"/>
      <c r="K33" s="467"/>
      <c r="L33" s="467"/>
      <c r="M33" s="1"/>
      <c r="N33" s="1"/>
      <c r="O33" s="466"/>
      <c r="P33" s="467"/>
      <c r="Q33" s="467"/>
      <c r="AW33" s="44" t="e">
        <f>VLOOKUP(D33,'MNB árfolyam'!A:B,2,0)</f>
        <v>#N/A</v>
      </c>
      <c r="AX33" s="45" t="str">
        <f t="shared" si="1"/>
        <v/>
      </c>
      <c r="AY33" s="45" t="str">
        <f t="shared" si="2"/>
        <v/>
      </c>
      <c r="AZ33" s="44" t="e">
        <f>VLOOKUP(I33,'MNB árfolyam'!A:B,2,0)</f>
        <v>#N/A</v>
      </c>
      <c r="BA33" s="44" t="str">
        <f t="shared" si="3"/>
        <v/>
      </c>
      <c r="BB33" s="44" t="str">
        <f t="shared" si="4"/>
        <v/>
      </c>
      <c r="BC33" s="44" t="e">
        <f>VLOOKUP(N33,'MNB árfolyam'!A:B,2,0)</f>
        <v>#N/A</v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65"/>
      <c r="B34" s="466"/>
      <c r="C34" s="1"/>
      <c r="D34" s="1"/>
      <c r="E34" s="466"/>
      <c r="F34" s="467"/>
      <c r="G34" s="467"/>
      <c r="H34" s="1"/>
      <c r="I34" s="1"/>
      <c r="J34" s="466"/>
      <c r="K34" s="467"/>
      <c r="L34" s="467"/>
      <c r="M34" s="1"/>
      <c r="N34" s="1"/>
      <c r="O34" s="466"/>
      <c r="P34" s="467"/>
      <c r="Q34" s="467"/>
      <c r="AW34" s="44" t="e">
        <f>VLOOKUP(D34,'MNB árfolyam'!A:B,2,0)</f>
        <v>#N/A</v>
      </c>
      <c r="AX34" s="45" t="str">
        <f t="shared" si="1"/>
        <v/>
      </c>
      <c r="AY34" s="45" t="str">
        <f t="shared" si="2"/>
        <v/>
      </c>
      <c r="AZ34" s="44" t="e">
        <f>VLOOKUP(I34,'MNB árfolyam'!A:B,2,0)</f>
        <v>#N/A</v>
      </c>
      <c r="BA34" s="44" t="str">
        <f t="shared" si="3"/>
        <v/>
      </c>
      <c r="BB34" s="44" t="str">
        <f t="shared" si="4"/>
        <v/>
      </c>
      <c r="BC34" s="44" t="e">
        <f>VLOOKUP(N34,'MNB árfolyam'!A:B,2,0)</f>
        <v>#N/A</v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65"/>
      <c r="B35" s="466"/>
      <c r="C35" s="1"/>
      <c r="D35" s="1"/>
      <c r="E35" s="466"/>
      <c r="F35" s="467"/>
      <c r="G35" s="467"/>
      <c r="H35" s="1"/>
      <c r="I35" s="1"/>
      <c r="J35" s="466"/>
      <c r="K35" s="467"/>
      <c r="L35" s="467"/>
      <c r="M35" s="1"/>
      <c r="N35" s="1"/>
      <c r="O35" s="466"/>
      <c r="P35" s="467"/>
      <c r="Q35" s="467"/>
      <c r="AW35" s="44" t="e">
        <f>VLOOKUP(D35,'MNB árfolyam'!A:B,2,0)</f>
        <v>#N/A</v>
      </c>
      <c r="AX35" s="45" t="str">
        <f t="shared" si="1"/>
        <v/>
      </c>
      <c r="AY35" s="45" t="str">
        <f t="shared" si="2"/>
        <v/>
      </c>
      <c r="AZ35" s="44" t="e">
        <f>VLOOKUP(I35,'MNB árfolyam'!A:B,2,0)</f>
        <v>#N/A</v>
      </c>
      <c r="BA35" s="44" t="str">
        <f t="shared" si="3"/>
        <v/>
      </c>
      <c r="BB35" s="44" t="str">
        <f t="shared" si="4"/>
        <v/>
      </c>
      <c r="BC35" s="44" t="e">
        <f>VLOOKUP(N35,'MNB árfolyam'!A:B,2,0)</f>
        <v>#N/A</v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65"/>
      <c r="B36" s="466"/>
      <c r="C36" s="1"/>
      <c r="D36" s="1"/>
      <c r="E36" s="466"/>
      <c r="F36" s="467"/>
      <c r="G36" s="467"/>
      <c r="H36" s="1"/>
      <c r="I36" s="1"/>
      <c r="J36" s="466"/>
      <c r="K36" s="467"/>
      <c r="L36" s="467"/>
      <c r="M36" s="1"/>
      <c r="N36" s="1"/>
      <c r="O36" s="466"/>
      <c r="P36" s="467"/>
      <c r="Q36" s="467"/>
      <c r="AW36" s="44" t="e">
        <f>VLOOKUP(D36,'MNB árfolyam'!A:B,2,0)</f>
        <v>#N/A</v>
      </c>
      <c r="AX36" s="45" t="str">
        <f t="shared" si="1"/>
        <v/>
      </c>
      <c r="AY36" s="45" t="str">
        <f t="shared" si="2"/>
        <v/>
      </c>
      <c r="AZ36" s="44" t="e">
        <f>VLOOKUP(I36,'MNB árfolyam'!A:B,2,0)</f>
        <v>#N/A</v>
      </c>
      <c r="BA36" s="44" t="str">
        <f t="shared" si="3"/>
        <v/>
      </c>
      <c r="BB36" s="44" t="str">
        <f t="shared" si="4"/>
        <v/>
      </c>
      <c r="BC36" s="44" t="e">
        <f>VLOOKUP(N36,'MNB árfolyam'!A:B,2,0)</f>
        <v>#N/A</v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65"/>
      <c r="B37" s="466"/>
      <c r="C37" s="1"/>
      <c r="D37" s="1"/>
      <c r="E37" s="466"/>
      <c r="F37" s="467"/>
      <c r="G37" s="467"/>
      <c r="H37" s="1"/>
      <c r="I37" s="1"/>
      <c r="J37" s="466"/>
      <c r="K37" s="467"/>
      <c r="L37" s="467"/>
      <c r="M37" s="1"/>
      <c r="N37" s="1"/>
      <c r="O37" s="466"/>
      <c r="P37" s="467"/>
      <c r="Q37" s="467"/>
      <c r="AW37" s="44" t="e">
        <f>VLOOKUP(D37,'MNB árfolyam'!A:B,2,0)</f>
        <v>#N/A</v>
      </c>
      <c r="AX37" s="45" t="str">
        <f t="shared" si="1"/>
        <v/>
      </c>
      <c r="AY37" s="45" t="str">
        <f t="shared" si="2"/>
        <v/>
      </c>
      <c r="AZ37" s="44" t="e">
        <f>VLOOKUP(I37,'MNB árfolyam'!A:B,2,0)</f>
        <v>#N/A</v>
      </c>
      <c r="BA37" s="44" t="str">
        <f t="shared" si="3"/>
        <v/>
      </c>
      <c r="BB37" s="44" t="str">
        <f t="shared" si="4"/>
        <v/>
      </c>
      <c r="BC37" s="44" t="e">
        <f>VLOOKUP(N37,'MNB árfolyam'!A:B,2,0)</f>
        <v>#N/A</v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65"/>
      <c r="B38" s="466"/>
      <c r="C38" s="1"/>
      <c r="D38" s="1"/>
      <c r="E38" s="466"/>
      <c r="F38" s="467"/>
      <c r="G38" s="467"/>
      <c r="H38" s="1"/>
      <c r="I38" s="1"/>
      <c r="J38" s="466"/>
      <c r="K38" s="467"/>
      <c r="L38" s="467"/>
      <c r="M38" s="1"/>
      <c r="N38" s="1"/>
      <c r="O38" s="466"/>
      <c r="P38" s="467"/>
      <c r="Q38" s="467"/>
      <c r="AW38" s="44" t="e">
        <f>VLOOKUP(D38,'MNB árfolyam'!A:B,2,0)</f>
        <v>#N/A</v>
      </c>
      <c r="AX38" s="45" t="str">
        <f t="shared" si="1"/>
        <v/>
      </c>
      <c r="AY38" s="45" t="str">
        <f t="shared" si="2"/>
        <v/>
      </c>
      <c r="AZ38" s="44" t="e">
        <f>VLOOKUP(I38,'MNB árfolyam'!A:B,2,0)</f>
        <v>#N/A</v>
      </c>
      <c r="BA38" s="44" t="str">
        <f t="shared" si="3"/>
        <v/>
      </c>
      <c r="BB38" s="44" t="str">
        <f t="shared" si="4"/>
        <v/>
      </c>
      <c r="BC38" s="44" t="e">
        <f>VLOOKUP(N38,'MNB árfolyam'!A:B,2,0)</f>
        <v>#N/A</v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65"/>
      <c r="B39" s="466"/>
      <c r="C39" s="1"/>
      <c r="D39" s="1"/>
      <c r="E39" s="466"/>
      <c r="F39" s="467"/>
      <c r="G39" s="467"/>
      <c r="H39" s="1"/>
      <c r="I39" s="1"/>
      <c r="J39" s="466"/>
      <c r="K39" s="467"/>
      <c r="L39" s="467"/>
      <c r="M39" s="1"/>
      <c r="N39" s="1"/>
      <c r="O39" s="466"/>
      <c r="P39" s="467"/>
      <c r="Q39" s="467"/>
      <c r="AW39" s="44" t="e">
        <f>VLOOKUP(D39,'MNB árfolyam'!A:B,2,0)</f>
        <v>#N/A</v>
      </c>
      <c r="AX39" s="45" t="str">
        <f t="shared" si="1"/>
        <v/>
      </c>
      <c r="AY39" s="45" t="str">
        <f t="shared" si="2"/>
        <v/>
      </c>
      <c r="AZ39" s="44" t="e">
        <f>VLOOKUP(I39,'MNB árfolyam'!A:B,2,0)</f>
        <v>#N/A</v>
      </c>
      <c r="BA39" s="44" t="str">
        <f t="shared" si="3"/>
        <v/>
      </c>
      <c r="BB39" s="44" t="str">
        <f t="shared" si="4"/>
        <v/>
      </c>
      <c r="BC39" s="44" t="e">
        <f>VLOOKUP(N39,'MNB árfolyam'!A:B,2,0)</f>
        <v>#N/A</v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65"/>
      <c r="B40" s="466"/>
      <c r="C40" s="1"/>
      <c r="D40" s="1"/>
      <c r="E40" s="466"/>
      <c r="F40" s="467"/>
      <c r="G40" s="467"/>
      <c r="H40" s="1"/>
      <c r="I40" s="1"/>
      <c r="J40" s="466"/>
      <c r="K40" s="467"/>
      <c r="L40" s="467"/>
      <c r="M40" s="1"/>
      <c r="N40" s="1"/>
      <c r="O40" s="466"/>
      <c r="P40" s="467"/>
      <c r="Q40" s="467"/>
      <c r="AW40" s="44" t="e">
        <f>VLOOKUP(D40,'MNB árfolyam'!A:B,2,0)</f>
        <v>#N/A</v>
      </c>
      <c r="AX40" s="45" t="str">
        <f t="shared" si="1"/>
        <v/>
      </c>
      <c r="AY40" s="45" t="str">
        <f t="shared" si="2"/>
        <v/>
      </c>
      <c r="AZ40" s="44" t="e">
        <f>VLOOKUP(I40,'MNB árfolyam'!A:B,2,0)</f>
        <v>#N/A</v>
      </c>
      <c r="BA40" s="44" t="str">
        <f t="shared" si="3"/>
        <v/>
      </c>
      <c r="BB40" s="44" t="str">
        <f t="shared" si="4"/>
        <v/>
      </c>
      <c r="BC40" s="44" t="e">
        <f>VLOOKUP(N40,'MNB árfolyam'!A:B,2,0)</f>
        <v>#N/A</v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65"/>
      <c r="B41" s="466"/>
      <c r="C41" s="1"/>
      <c r="D41" s="1"/>
      <c r="E41" s="466"/>
      <c r="F41" s="467"/>
      <c r="G41" s="467"/>
      <c r="H41" s="1"/>
      <c r="I41" s="1"/>
      <c r="J41" s="466"/>
      <c r="K41" s="467"/>
      <c r="L41" s="467"/>
      <c r="M41" s="1"/>
      <c r="N41" s="1"/>
      <c r="O41" s="466"/>
      <c r="P41" s="467"/>
      <c r="Q41" s="467"/>
      <c r="AW41" s="44" t="e">
        <f>VLOOKUP(D41,'MNB árfolyam'!A:B,2,0)</f>
        <v>#N/A</v>
      </c>
      <c r="AX41" s="45" t="str">
        <f t="shared" si="1"/>
        <v/>
      </c>
      <c r="AY41" s="45" t="str">
        <f t="shared" si="2"/>
        <v/>
      </c>
      <c r="AZ41" s="44" t="e">
        <f>VLOOKUP(I41,'MNB árfolyam'!A:B,2,0)</f>
        <v>#N/A</v>
      </c>
      <c r="BA41" s="44" t="str">
        <f t="shared" si="3"/>
        <v/>
      </c>
      <c r="BB41" s="44" t="str">
        <f t="shared" si="4"/>
        <v/>
      </c>
      <c r="BC41" s="44" t="e">
        <f>VLOOKUP(N41,'MNB árfolyam'!A:B,2,0)</f>
        <v>#N/A</v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65"/>
      <c r="B42" s="466"/>
      <c r="C42" s="1"/>
      <c r="D42" s="1"/>
      <c r="E42" s="466"/>
      <c r="F42" s="467"/>
      <c r="G42" s="467"/>
      <c r="H42" s="1"/>
      <c r="I42" s="1"/>
      <c r="J42" s="466"/>
      <c r="K42" s="467"/>
      <c r="L42" s="467"/>
      <c r="M42" s="1"/>
      <c r="N42" s="1"/>
      <c r="O42" s="466"/>
      <c r="P42" s="467"/>
      <c r="Q42" s="467"/>
      <c r="AW42" s="44" t="e">
        <f>VLOOKUP(D42,'MNB árfolyam'!A:B,2,0)</f>
        <v>#N/A</v>
      </c>
      <c r="AX42" s="45" t="str">
        <f t="shared" si="1"/>
        <v/>
      </c>
      <c r="AY42" s="45" t="str">
        <f t="shared" si="2"/>
        <v/>
      </c>
      <c r="AZ42" s="44" t="e">
        <f>VLOOKUP(I42,'MNB árfolyam'!A:B,2,0)</f>
        <v>#N/A</v>
      </c>
      <c r="BA42" s="44" t="str">
        <f t="shared" si="3"/>
        <v/>
      </c>
      <c r="BB42" s="44" t="str">
        <f t="shared" si="4"/>
        <v/>
      </c>
      <c r="BC42" s="44" t="e">
        <f>VLOOKUP(N42,'MNB árfolyam'!A:B,2,0)</f>
        <v>#N/A</v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65"/>
      <c r="B43" s="466"/>
      <c r="C43" s="1"/>
      <c r="D43" s="1"/>
      <c r="E43" s="466"/>
      <c r="F43" s="467"/>
      <c r="G43" s="467"/>
      <c r="H43" s="1"/>
      <c r="I43" s="1"/>
      <c r="J43" s="466"/>
      <c r="K43" s="467"/>
      <c r="L43" s="467"/>
      <c r="M43" s="1"/>
      <c r="N43" s="1"/>
      <c r="O43" s="466"/>
      <c r="P43" s="467"/>
      <c r="Q43" s="467"/>
      <c r="AW43" s="44" t="e">
        <f>VLOOKUP(D43,'MNB árfolyam'!A:B,2,0)</f>
        <v>#N/A</v>
      </c>
      <c r="AX43" s="45" t="str">
        <f t="shared" si="1"/>
        <v/>
      </c>
      <c r="AY43" s="45" t="str">
        <f t="shared" si="2"/>
        <v/>
      </c>
      <c r="AZ43" s="44" t="e">
        <f>VLOOKUP(I43,'MNB árfolyam'!A:B,2,0)</f>
        <v>#N/A</v>
      </c>
      <c r="BA43" s="44" t="str">
        <f t="shared" si="3"/>
        <v/>
      </c>
      <c r="BB43" s="44" t="str">
        <f t="shared" si="4"/>
        <v/>
      </c>
      <c r="BC43" s="44" t="e">
        <f>VLOOKUP(N43,'MNB árfolyam'!A:B,2,0)</f>
        <v>#N/A</v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65"/>
      <c r="B44" s="466"/>
      <c r="C44" s="1"/>
      <c r="D44" s="1"/>
      <c r="E44" s="466"/>
      <c r="F44" s="467"/>
      <c r="G44" s="467"/>
      <c r="H44" s="1"/>
      <c r="I44" s="1"/>
      <c r="J44" s="466"/>
      <c r="K44" s="467"/>
      <c r="L44" s="467"/>
      <c r="M44" s="1"/>
      <c r="N44" s="1"/>
      <c r="O44" s="466"/>
      <c r="P44" s="467"/>
      <c r="Q44" s="467"/>
      <c r="AW44" s="44" t="e">
        <f>VLOOKUP(D44,'MNB árfolyam'!A:B,2,0)</f>
        <v>#N/A</v>
      </c>
      <c r="AX44" s="45" t="str">
        <f t="shared" si="1"/>
        <v/>
      </c>
      <c r="AY44" s="45" t="str">
        <f t="shared" si="2"/>
        <v/>
      </c>
      <c r="AZ44" s="44" t="e">
        <f>VLOOKUP(I44,'MNB árfolyam'!A:B,2,0)</f>
        <v>#N/A</v>
      </c>
      <c r="BA44" s="44" t="str">
        <f t="shared" si="3"/>
        <v/>
      </c>
      <c r="BB44" s="44" t="str">
        <f t="shared" si="4"/>
        <v/>
      </c>
      <c r="BC44" s="44" t="e">
        <f>VLOOKUP(N44,'MNB árfolyam'!A:B,2,0)</f>
        <v>#N/A</v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65"/>
      <c r="B45" s="466"/>
      <c r="C45" s="1"/>
      <c r="D45" s="1"/>
      <c r="E45" s="466"/>
      <c r="F45" s="467"/>
      <c r="G45" s="467"/>
      <c r="H45" s="1"/>
      <c r="I45" s="1"/>
      <c r="J45" s="466"/>
      <c r="K45" s="467"/>
      <c r="L45" s="467"/>
      <c r="M45" s="1"/>
      <c r="N45" s="1"/>
      <c r="O45" s="466"/>
      <c r="P45" s="467"/>
      <c r="Q45" s="467"/>
      <c r="AW45" s="44" t="e">
        <f>VLOOKUP(D45,'MNB árfolyam'!A:B,2,0)</f>
        <v>#N/A</v>
      </c>
      <c r="AX45" s="45" t="str">
        <f t="shared" si="1"/>
        <v/>
      </c>
      <c r="AY45" s="45" t="str">
        <f t="shared" si="2"/>
        <v/>
      </c>
      <c r="AZ45" s="44" t="e">
        <f>VLOOKUP(I45,'MNB árfolyam'!A:B,2,0)</f>
        <v>#N/A</v>
      </c>
      <c r="BA45" s="44" t="str">
        <f t="shared" si="3"/>
        <v/>
      </c>
      <c r="BB45" s="44" t="str">
        <f t="shared" si="4"/>
        <v/>
      </c>
      <c r="BC45" s="44" t="e">
        <f>VLOOKUP(N45,'MNB árfolyam'!A:B,2,0)</f>
        <v>#N/A</v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65"/>
      <c r="B46" s="466"/>
      <c r="C46" s="1"/>
      <c r="D46" s="1"/>
      <c r="E46" s="466"/>
      <c r="F46" s="467"/>
      <c r="G46" s="467"/>
      <c r="H46" s="1"/>
      <c r="I46" s="1"/>
      <c r="J46" s="466"/>
      <c r="K46" s="467"/>
      <c r="L46" s="467"/>
      <c r="M46" s="1"/>
      <c r="N46" s="1"/>
      <c r="O46" s="466"/>
      <c r="P46" s="467"/>
      <c r="Q46" s="467"/>
      <c r="AW46" s="44" t="e">
        <f>VLOOKUP(D46,'MNB árfolyam'!A:B,2,0)</f>
        <v>#N/A</v>
      </c>
      <c r="AX46" s="45" t="str">
        <f t="shared" si="1"/>
        <v/>
      </c>
      <c r="AY46" s="45" t="str">
        <f t="shared" si="2"/>
        <v/>
      </c>
      <c r="AZ46" s="44" t="e">
        <f>VLOOKUP(I46,'MNB árfolyam'!A:B,2,0)</f>
        <v>#N/A</v>
      </c>
      <c r="BA46" s="44" t="str">
        <f t="shared" si="3"/>
        <v/>
      </c>
      <c r="BB46" s="44" t="str">
        <f t="shared" si="4"/>
        <v/>
      </c>
      <c r="BC46" s="44" t="e">
        <f>VLOOKUP(N46,'MNB árfolyam'!A:B,2,0)</f>
        <v>#N/A</v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65"/>
      <c r="B47" s="466"/>
      <c r="C47" s="1"/>
      <c r="D47" s="1"/>
      <c r="E47" s="466"/>
      <c r="F47" s="467"/>
      <c r="G47" s="467"/>
      <c r="H47" s="1"/>
      <c r="I47" s="1"/>
      <c r="J47" s="466"/>
      <c r="K47" s="467"/>
      <c r="L47" s="467"/>
      <c r="M47" s="1"/>
      <c r="N47" s="1"/>
      <c r="O47" s="466"/>
      <c r="P47" s="467"/>
      <c r="Q47" s="467"/>
      <c r="AW47" s="44" t="e">
        <f>VLOOKUP(D47,'MNB árfolyam'!A:B,2,0)</f>
        <v>#N/A</v>
      </c>
      <c r="AX47" s="45" t="str">
        <f t="shared" si="1"/>
        <v/>
      </c>
      <c r="AY47" s="45" t="str">
        <f t="shared" si="2"/>
        <v/>
      </c>
      <c r="AZ47" s="44" t="e">
        <f>VLOOKUP(I47,'MNB árfolyam'!A:B,2,0)</f>
        <v>#N/A</v>
      </c>
      <c r="BA47" s="44" t="str">
        <f t="shared" si="3"/>
        <v/>
      </c>
      <c r="BB47" s="44" t="str">
        <f t="shared" si="4"/>
        <v/>
      </c>
      <c r="BC47" s="44" t="e">
        <f>VLOOKUP(N47,'MNB árfolyam'!A:B,2,0)</f>
        <v>#N/A</v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65"/>
      <c r="B48" s="466"/>
      <c r="C48" s="1"/>
      <c r="D48" s="1"/>
      <c r="E48" s="466"/>
      <c r="F48" s="467"/>
      <c r="G48" s="467"/>
      <c r="H48" s="1"/>
      <c r="I48" s="1"/>
      <c r="J48" s="466"/>
      <c r="K48" s="467"/>
      <c r="L48" s="467"/>
      <c r="M48" s="1"/>
      <c r="N48" s="1"/>
      <c r="O48" s="466"/>
      <c r="P48" s="467"/>
      <c r="Q48" s="467"/>
      <c r="AW48" s="44" t="e">
        <f>VLOOKUP(D48,'MNB árfolyam'!A:B,2,0)</f>
        <v>#N/A</v>
      </c>
      <c r="AX48" s="45" t="str">
        <f t="shared" si="1"/>
        <v/>
      </c>
      <c r="AY48" s="45" t="str">
        <f t="shared" si="2"/>
        <v/>
      </c>
      <c r="AZ48" s="44" t="e">
        <f>VLOOKUP(I48,'MNB árfolyam'!A:B,2,0)</f>
        <v>#N/A</v>
      </c>
      <c r="BA48" s="44" t="str">
        <f t="shared" si="3"/>
        <v/>
      </c>
      <c r="BB48" s="44" t="str">
        <f t="shared" si="4"/>
        <v/>
      </c>
      <c r="BC48" s="44" t="e">
        <f>VLOOKUP(N48,'MNB árfolyam'!A:B,2,0)</f>
        <v>#N/A</v>
      </c>
      <c r="BD48" s="44" t="str">
        <f t="shared" si="5"/>
        <v/>
      </c>
      <c r="BE48" s="44" t="str">
        <f t="shared" si="6"/>
        <v/>
      </c>
    </row>
    <row r="49" spans="1:57" s="37" customFormat="1" x14ac:dyDescent="0.25">
      <c r="A49" s="465"/>
      <c r="B49" s="466"/>
      <c r="C49" s="1"/>
      <c r="D49" s="1"/>
      <c r="E49" s="466"/>
      <c r="F49" s="467"/>
      <c r="G49" s="467"/>
      <c r="H49" s="1"/>
      <c r="I49" s="1"/>
      <c r="J49" s="466"/>
      <c r="K49" s="467"/>
      <c r="L49" s="467"/>
      <c r="M49" s="1"/>
      <c r="N49" s="1"/>
      <c r="O49" s="466"/>
      <c r="P49" s="467"/>
      <c r="Q49" s="467"/>
      <c r="AW49" s="44" t="e">
        <f>VLOOKUP(D49,'MNB árfolyam'!A:B,2,0)</f>
        <v>#N/A</v>
      </c>
      <c r="AX49" s="45" t="str">
        <f t="shared" si="1"/>
        <v/>
      </c>
      <c r="AY49" s="45" t="str">
        <f t="shared" si="2"/>
        <v/>
      </c>
      <c r="AZ49" s="44" t="e">
        <f>VLOOKUP(I49,'MNB árfolyam'!A:B,2,0)</f>
        <v>#N/A</v>
      </c>
      <c r="BA49" s="44" t="str">
        <f t="shared" si="3"/>
        <v/>
      </c>
      <c r="BB49" s="44" t="str">
        <f t="shared" si="4"/>
        <v/>
      </c>
      <c r="BC49" s="44" t="e">
        <f>VLOOKUP(N49,'MNB árfolyam'!A:B,2,0)</f>
        <v>#N/A</v>
      </c>
      <c r="BD49" s="44" t="str">
        <f t="shared" si="5"/>
        <v/>
      </c>
      <c r="BE49" s="44" t="str">
        <f t="shared" si="6"/>
        <v/>
      </c>
    </row>
    <row r="50" spans="1:57" s="37" customFormat="1" x14ac:dyDescent="0.25">
      <c r="A50" s="465"/>
      <c r="B50" s="466"/>
      <c r="C50" s="1"/>
      <c r="D50" s="1"/>
      <c r="E50" s="466"/>
      <c r="F50" s="467"/>
      <c r="G50" s="467"/>
      <c r="H50" s="1"/>
      <c r="I50" s="1"/>
      <c r="J50" s="466"/>
      <c r="K50" s="467"/>
      <c r="L50" s="467"/>
      <c r="M50" s="1"/>
      <c r="N50" s="1"/>
      <c r="O50" s="466"/>
      <c r="P50" s="467"/>
      <c r="Q50" s="467"/>
      <c r="AW50" s="44" t="e">
        <f>VLOOKUP(D50,'MNB árfolyam'!A:B,2,0)</f>
        <v>#N/A</v>
      </c>
      <c r="AX50" s="45" t="str">
        <f t="shared" si="1"/>
        <v/>
      </c>
      <c r="AY50" s="45" t="str">
        <f t="shared" si="2"/>
        <v/>
      </c>
      <c r="AZ50" s="44" t="e">
        <f>VLOOKUP(I50,'MNB árfolyam'!A:B,2,0)</f>
        <v>#N/A</v>
      </c>
      <c r="BA50" s="44" t="str">
        <f t="shared" si="3"/>
        <v/>
      </c>
      <c r="BB50" s="44" t="str">
        <f t="shared" si="4"/>
        <v/>
      </c>
      <c r="BC50" s="44" t="e">
        <f>VLOOKUP(N50,'MNB árfolyam'!A:B,2,0)</f>
        <v>#N/A</v>
      </c>
      <c r="BD50" s="44" t="str">
        <f t="shared" si="5"/>
        <v/>
      </c>
      <c r="BE50" s="44" t="str">
        <f t="shared" si="6"/>
        <v/>
      </c>
    </row>
    <row r="51" spans="1:57" s="37" customFormat="1" x14ac:dyDescent="0.25">
      <c r="A51" s="465"/>
      <c r="B51" s="466"/>
      <c r="C51" s="1"/>
      <c r="D51" s="1"/>
      <c r="E51" s="466"/>
      <c r="F51" s="467"/>
      <c r="G51" s="467"/>
      <c r="H51" s="1"/>
      <c r="I51" s="1"/>
      <c r="J51" s="466"/>
      <c r="K51" s="467"/>
      <c r="L51" s="467"/>
      <c r="M51" s="1"/>
      <c r="N51" s="1"/>
      <c r="O51" s="466"/>
      <c r="P51" s="467"/>
      <c r="Q51" s="467"/>
      <c r="AW51" s="44" t="e">
        <f>VLOOKUP(D51,'MNB árfolyam'!A:B,2,0)</f>
        <v>#N/A</v>
      </c>
      <c r="AX51" s="45" t="str">
        <f t="shared" si="1"/>
        <v/>
      </c>
      <c r="AY51" s="45" t="str">
        <f t="shared" si="2"/>
        <v/>
      </c>
      <c r="AZ51" s="44" t="e">
        <f>VLOOKUP(I51,'MNB árfolyam'!A:B,2,0)</f>
        <v>#N/A</v>
      </c>
      <c r="BA51" s="44" t="str">
        <f t="shared" si="3"/>
        <v/>
      </c>
      <c r="BB51" s="44" t="str">
        <f t="shared" si="4"/>
        <v/>
      </c>
      <c r="BC51" s="44" t="e">
        <f>VLOOKUP(N51,'MNB árfolyam'!A:B,2,0)</f>
        <v>#N/A</v>
      </c>
      <c r="BD51" s="44" t="str">
        <f t="shared" si="5"/>
        <v/>
      </c>
      <c r="BE51" s="44" t="str">
        <f t="shared" si="6"/>
        <v/>
      </c>
    </row>
    <row r="52" spans="1:57" s="37" customFormat="1" x14ac:dyDescent="0.25">
      <c r="A52" s="465"/>
      <c r="B52" s="466"/>
      <c r="C52" s="1"/>
      <c r="D52" s="1"/>
      <c r="E52" s="466"/>
      <c r="F52" s="467"/>
      <c r="G52" s="467"/>
      <c r="H52" s="1"/>
      <c r="I52" s="1"/>
      <c r="J52" s="466"/>
      <c r="K52" s="467"/>
      <c r="L52" s="467"/>
      <c r="M52" s="1"/>
      <c r="N52" s="1"/>
      <c r="O52" s="466"/>
      <c r="P52" s="467"/>
      <c r="Q52" s="467"/>
      <c r="AW52" s="44" t="e">
        <f>VLOOKUP(D52,'MNB árfolyam'!A:B,2,0)</f>
        <v>#N/A</v>
      </c>
      <c r="AX52" s="45" t="str">
        <f t="shared" si="1"/>
        <v/>
      </c>
      <c r="AY52" s="45" t="str">
        <f t="shared" si="2"/>
        <v/>
      </c>
      <c r="AZ52" s="44" t="e">
        <f>VLOOKUP(I52,'MNB árfolyam'!A:B,2,0)</f>
        <v>#N/A</v>
      </c>
      <c r="BA52" s="44" t="str">
        <f t="shared" si="3"/>
        <v/>
      </c>
      <c r="BB52" s="44" t="str">
        <f t="shared" si="4"/>
        <v/>
      </c>
      <c r="BC52" s="44" t="e">
        <f>VLOOKUP(N52,'MNB árfolyam'!A:B,2,0)</f>
        <v>#N/A</v>
      </c>
      <c r="BD52" s="44" t="str">
        <f t="shared" si="5"/>
        <v/>
      </c>
      <c r="BE52" s="44" t="str">
        <f t="shared" si="6"/>
        <v/>
      </c>
    </row>
    <row r="53" spans="1:57" s="37" customFormat="1" x14ac:dyDescent="0.25">
      <c r="A53" s="465"/>
      <c r="B53" s="466"/>
      <c r="C53" s="1"/>
      <c r="D53" s="1"/>
      <c r="E53" s="466"/>
      <c r="F53" s="467"/>
      <c r="G53" s="467"/>
      <c r="H53" s="1"/>
      <c r="I53" s="1"/>
      <c r="J53" s="466"/>
      <c r="K53" s="467"/>
      <c r="L53" s="467"/>
      <c r="M53" s="1"/>
      <c r="N53" s="1"/>
      <c r="O53" s="466"/>
      <c r="P53" s="467"/>
      <c r="Q53" s="467"/>
      <c r="AW53" s="44" t="e">
        <f>VLOOKUP(D53,'MNB árfolyam'!A:B,2,0)</f>
        <v>#N/A</v>
      </c>
      <c r="AX53" s="45" t="str">
        <f t="shared" si="1"/>
        <v/>
      </c>
      <c r="AY53" s="45" t="str">
        <f t="shared" si="2"/>
        <v/>
      </c>
      <c r="AZ53" s="44" t="e">
        <f>VLOOKUP(I53,'MNB árfolyam'!A:B,2,0)</f>
        <v>#N/A</v>
      </c>
      <c r="BA53" s="44" t="str">
        <f t="shared" si="3"/>
        <v/>
      </c>
      <c r="BB53" s="44" t="str">
        <f t="shared" si="4"/>
        <v/>
      </c>
      <c r="BC53" s="44" t="e">
        <f>VLOOKUP(N53,'MNB árfolyam'!A:B,2,0)</f>
        <v>#N/A</v>
      </c>
      <c r="BD53" s="44" t="str">
        <f t="shared" si="5"/>
        <v/>
      </c>
      <c r="BE53" s="44" t="str">
        <f t="shared" si="6"/>
        <v/>
      </c>
    </row>
    <row r="54" spans="1:57" s="37" customFormat="1" x14ac:dyDescent="0.25">
      <c r="A54" s="465"/>
      <c r="B54" s="466"/>
      <c r="C54" s="1"/>
      <c r="D54" s="1"/>
      <c r="E54" s="466"/>
      <c r="F54" s="467"/>
      <c r="G54" s="467"/>
      <c r="H54" s="1"/>
      <c r="I54" s="1"/>
      <c r="J54" s="466"/>
      <c r="K54" s="467"/>
      <c r="L54" s="467"/>
      <c r="M54" s="1"/>
      <c r="N54" s="1"/>
      <c r="O54" s="466"/>
      <c r="P54" s="467"/>
      <c r="Q54" s="467"/>
      <c r="AW54" s="44" t="e">
        <f>VLOOKUP(D54,'MNB árfolyam'!A:B,2,0)</f>
        <v>#N/A</v>
      </c>
      <c r="AX54" s="45" t="str">
        <f t="shared" si="1"/>
        <v/>
      </c>
      <c r="AY54" s="45" t="str">
        <f t="shared" si="2"/>
        <v/>
      </c>
      <c r="AZ54" s="44" t="e">
        <f>VLOOKUP(I54,'MNB árfolyam'!A:B,2,0)</f>
        <v>#N/A</v>
      </c>
      <c r="BA54" s="44" t="str">
        <f t="shared" si="3"/>
        <v/>
      </c>
      <c r="BB54" s="44" t="str">
        <f t="shared" si="4"/>
        <v/>
      </c>
      <c r="BC54" s="44" t="e">
        <f>VLOOKUP(N54,'MNB árfolyam'!A:B,2,0)</f>
        <v>#N/A</v>
      </c>
      <c r="BD54" s="44" t="str">
        <f t="shared" si="5"/>
        <v/>
      </c>
      <c r="BE54" s="44" t="str">
        <f t="shared" si="6"/>
        <v/>
      </c>
    </row>
    <row r="55" spans="1:57" s="37" customFormat="1" x14ac:dyDescent="0.25">
      <c r="A55" s="465"/>
      <c r="B55" s="466"/>
      <c r="C55" s="1"/>
      <c r="D55" s="1"/>
      <c r="E55" s="466"/>
      <c r="F55" s="467"/>
      <c r="G55" s="467"/>
      <c r="H55" s="1"/>
      <c r="I55" s="1"/>
      <c r="J55" s="466"/>
      <c r="K55" s="467"/>
      <c r="L55" s="467"/>
      <c r="M55" s="1"/>
      <c r="N55" s="1"/>
      <c r="O55" s="466"/>
      <c r="P55" s="467"/>
      <c r="Q55" s="467"/>
      <c r="AW55" s="44" t="e">
        <f>VLOOKUP(D55,'MNB árfolyam'!A:B,2,0)</f>
        <v>#N/A</v>
      </c>
      <c r="AX55" s="45" t="str">
        <f t="shared" si="1"/>
        <v/>
      </c>
      <c r="AY55" s="45" t="str">
        <f t="shared" si="2"/>
        <v/>
      </c>
      <c r="AZ55" s="44" t="e">
        <f>VLOOKUP(I55,'MNB árfolyam'!A:B,2,0)</f>
        <v>#N/A</v>
      </c>
      <c r="BA55" s="44" t="str">
        <f t="shared" si="3"/>
        <v/>
      </c>
      <c r="BB55" s="44" t="str">
        <f t="shared" si="4"/>
        <v/>
      </c>
      <c r="BC55" s="44" t="e">
        <f>VLOOKUP(N55,'MNB árfolyam'!A:B,2,0)</f>
        <v>#N/A</v>
      </c>
      <c r="BD55" s="44" t="str">
        <f t="shared" si="5"/>
        <v/>
      </c>
      <c r="BE55" s="44" t="str">
        <f t="shared" si="6"/>
        <v/>
      </c>
    </row>
    <row r="56" spans="1:57" s="37" customFormat="1" x14ac:dyDescent="0.25">
      <c r="A56" s="465"/>
      <c r="B56" s="466"/>
      <c r="C56" s="1"/>
      <c r="D56" s="1"/>
      <c r="E56" s="466"/>
      <c r="F56" s="467"/>
      <c r="G56" s="467"/>
      <c r="H56" s="1"/>
      <c r="I56" s="1"/>
      <c r="J56" s="466"/>
      <c r="K56" s="467"/>
      <c r="L56" s="467"/>
      <c r="M56" s="1"/>
      <c r="N56" s="1"/>
      <c r="O56" s="466"/>
      <c r="P56" s="467"/>
      <c r="Q56" s="467"/>
      <c r="AW56" s="44" t="e">
        <f>VLOOKUP(D56,'MNB árfolyam'!A:B,2,0)</f>
        <v>#N/A</v>
      </c>
      <c r="AX56" s="45" t="str">
        <f t="shared" si="1"/>
        <v/>
      </c>
      <c r="AY56" s="45" t="str">
        <f t="shared" si="2"/>
        <v/>
      </c>
      <c r="AZ56" s="44" t="e">
        <f>VLOOKUP(I56,'MNB árfolyam'!A:B,2,0)</f>
        <v>#N/A</v>
      </c>
      <c r="BA56" s="44" t="str">
        <f t="shared" si="3"/>
        <v/>
      </c>
      <c r="BB56" s="44" t="str">
        <f t="shared" si="4"/>
        <v/>
      </c>
      <c r="BC56" s="44" t="e">
        <f>VLOOKUP(N56,'MNB árfolyam'!A:B,2,0)</f>
        <v>#N/A</v>
      </c>
      <c r="BD56" s="44" t="str">
        <f t="shared" si="5"/>
        <v/>
      </c>
      <c r="BE56" s="44" t="str">
        <f t="shared" si="6"/>
        <v/>
      </c>
    </row>
    <row r="57" spans="1:57" hidden="1" x14ac:dyDescent="0.25">
      <c r="A57" s="469"/>
      <c r="B57" s="469"/>
      <c r="C57" s="469"/>
      <c r="D57" s="469"/>
      <c r="E57" s="469"/>
      <c r="F57" s="469"/>
      <c r="G57" s="469"/>
      <c r="H57" s="469"/>
      <c r="I57" s="469"/>
      <c r="J57" s="469"/>
      <c r="K57" s="467"/>
      <c r="L57" s="467"/>
      <c r="M57" s="469"/>
      <c r="N57" s="469"/>
      <c r="O57" s="469"/>
      <c r="P57" s="467"/>
      <c r="Q57" s="467"/>
    </row>
  </sheetData>
  <sheetProtection algorithmName="SHA-512" hashValue="JC51Cs8BZWGO5nB7tJhVXQ97IkVOyQmu9HGJ9P6ofa8vWtbsyTmQjzgncgieVMw/qzj0zjiQ0KzzoFj1CeiDjA==" saltValue="t37BpdzwiKEWF9QuAda+RQ==" spinCount="100000" sheet="1" formatColumns="0" formatRows="0"/>
  <mergeCells count="10">
    <mergeCell ref="A7:Q7"/>
    <mergeCell ref="A11:Q11"/>
    <mergeCell ref="A27:Q27"/>
    <mergeCell ref="A1:D1"/>
    <mergeCell ref="A20:F20"/>
    <mergeCell ref="A28:F28"/>
    <mergeCell ref="A29:F29"/>
    <mergeCell ref="A12:D12"/>
    <mergeCell ref="A13:D13"/>
    <mergeCell ref="A19:F19"/>
  </mergeCells>
  <dataValidations count="6">
    <dataValidation type="date" allowBlank="1" showInputMessage="1" showErrorMessage="1" sqref="B26:C26" xr:uid="{97FCFBED-0CE8-42B5-A402-C1F7B5F1C213}">
      <formula1>43831</formula1>
      <formula2>46022</formula2>
    </dataValidation>
    <dataValidation type="date" allowBlank="1" showInputMessage="1" showErrorMessage="1" sqref="C32:D56 B23:C25" xr:uid="{777001E8-053D-4DEF-9FCA-C3CD129F59E9}">
      <formula1>36526</formula1>
      <formula2>54789</formula2>
    </dataValidation>
    <dataValidation type="whole" allowBlank="1" showInputMessage="1" showErrorMessage="1" sqref="E23:F25" xr:uid="{6D81BB78-F977-45A1-A64B-472AC7DADDB8}">
      <formula1>0</formula1>
      <formula2>9.99999999999999E+32</formula2>
    </dataValidation>
    <dataValidation type="whole" allowBlank="1" showInputMessage="1" showErrorMessage="1" sqref="F32:G56" xr:uid="{10B48FB5-0442-4DCF-999A-2C4F7FEA40D7}">
      <formula1>0</formula1>
      <formula2>9.99999999999999E+43</formula2>
    </dataValidation>
    <dataValidation type="whole" allowBlank="1" showInputMessage="1" showErrorMessage="1" sqref="K32:L56" xr:uid="{4F8C29D3-AB79-4B57-85D4-AF14DFFF0495}">
      <formula1>0</formula1>
      <formula2>9.99999999999999E+41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B15:D16" xr:uid="{E53017BB-9398-4547-927D-80A2BA83A80D}">
      <formula1>0</formula1>
      <formula2>0.5</formula2>
    </dataValidation>
  </dataValidations>
  <hyperlinks>
    <hyperlink ref="F1" location="PÁLYÁZÓ!A1" display="VISSZA A PÁLYÁZÓ FÜLRE" xr:uid="{A0E69BA3-B550-437B-B787-EECF9E3CE763}"/>
  </hyperlink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D84C-0E1A-46DF-8E8A-68BB5AA92EB0}">
  <sheetPr codeName="Munka31">
    <tabColor theme="8" tint="-0.499984740745262"/>
  </sheetPr>
  <dimension ref="A1:BQ81"/>
  <sheetViews>
    <sheetView zoomScale="90" zoomScaleNormal="90" workbookViewId="0">
      <selection activeCell="F1" sqref="F1"/>
    </sheetView>
  </sheetViews>
  <sheetFormatPr defaultColWidth="0" defaultRowHeight="15" zeroHeight="1" x14ac:dyDescent="0.25"/>
  <cols>
    <col min="1" max="1" width="39.140625" style="32" customWidth="1"/>
    <col min="2" max="2" width="36.5703125" style="32" customWidth="1"/>
    <col min="3" max="3" width="34.7109375" style="32" customWidth="1"/>
    <col min="4" max="4" width="25.5703125" style="32" customWidth="1"/>
    <col min="5" max="5" width="30" style="32" customWidth="1"/>
    <col min="6" max="6" width="33.85546875" style="32" customWidth="1"/>
    <col min="7" max="7" width="29" style="32" customWidth="1"/>
    <col min="8" max="8" width="39.140625" style="32" customWidth="1"/>
    <col min="9" max="9" width="33" style="32" customWidth="1"/>
    <col min="10" max="10" width="28" style="32" customWidth="1"/>
    <col min="11" max="11" width="25.5703125" style="32" customWidth="1"/>
    <col min="12" max="12" width="40.28515625" style="32" customWidth="1"/>
    <col min="13" max="13" width="33.85546875" style="32" customWidth="1"/>
    <col min="14" max="14" width="33.7109375" style="32" customWidth="1"/>
    <col min="15" max="15" width="30" style="32" customWidth="1"/>
    <col min="16" max="18" width="25.5703125" style="32" customWidth="1"/>
    <col min="19" max="19" width="30.140625" style="32" customWidth="1"/>
    <col min="20" max="20" width="25.5703125" style="32" customWidth="1"/>
    <col min="21" max="21" width="28.85546875" style="32" customWidth="1"/>
    <col min="22" max="23" width="25.5703125" style="32" customWidth="1"/>
    <col min="24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60" width="25.5703125" style="32" hidden="1" customWidth="1"/>
    <col min="61" max="61" width="39.42578125" style="32" hidden="1" customWidth="1"/>
    <col min="62" max="62" width="31.5703125" style="32" hidden="1" customWidth="1"/>
    <col min="63" max="66" width="25.5703125" style="32" hidden="1" customWidth="1"/>
    <col min="67" max="67" width="33.140625" style="32" hidden="1" customWidth="1"/>
    <col min="68" max="68" width="27.28515625" style="32" hidden="1" customWidth="1"/>
    <col min="69" max="69" width="27.7109375" style="32" hidden="1" customWidth="1"/>
    <col min="70" max="16384" width="25.5703125" style="32" hidden="1"/>
  </cols>
  <sheetData>
    <row r="1" spans="1:51" ht="27" customHeight="1" thickBot="1" x14ac:dyDescent="0.3">
      <c r="A1" s="666" t="s">
        <v>104</v>
      </c>
      <c r="B1" s="667"/>
      <c r="C1" s="667"/>
      <c r="D1" s="668"/>
      <c r="E1" s="197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</row>
    <row r="2" spans="1:51" ht="30.75" thickBot="1" x14ac:dyDescent="0.3">
      <c r="A2" s="134"/>
      <c r="B2" s="336" t="s">
        <v>4</v>
      </c>
      <c r="C2" s="135" t="s">
        <v>8</v>
      </c>
      <c r="D2" s="337" t="s">
        <v>9</v>
      </c>
      <c r="E2" s="197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</row>
    <row r="3" spans="1:51" x14ac:dyDescent="0.25">
      <c r="A3" s="136" t="s">
        <v>10</v>
      </c>
      <c r="B3" s="454">
        <f>D14+E24+BI54</f>
        <v>0</v>
      </c>
      <c r="C3" s="320">
        <f>AX14+AX24+BJ54</f>
        <v>0</v>
      </c>
      <c r="D3" s="321">
        <f>AY14+AY24+BK54</f>
        <v>0</v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</row>
    <row r="4" spans="1:51" x14ac:dyDescent="0.25">
      <c r="A4" s="137" t="s">
        <v>11</v>
      </c>
      <c r="B4" s="455">
        <f>D15+J24+BL54</f>
        <v>0</v>
      </c>
      <c r="C4" s="58">
        <f>AX15+BA24+BM54</f>
        <v>0</v>
      </c>
      <c r="D4" s="59">
        <f>AY15+BB24+BN54</f>
        <v>0</v>
      </c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</row>
    <row r="5" spans="1:51" ht="15.75" thickBot="1" x14ac:dyDescent="0.3">
      <c r="A5" s="141" t="s">
        <v>12</v>
      </c>
      <c r="B5" s="456">
        <f>D16+O24+BO54</f>
        <v>0</v>
      </c>
      <c r="C5" s="60">
        <f>AX16+BD24+BP54</f>
        <v>0</v>
      </c>
      <c r="D5" s="61">
        <f>AY16+BE24+BQ54</f>
        <v>0</v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</row>
    <row r="6" spans="1:51" ht="15.75" thickBot="1" x14ac:dyDescent="0.3">
      <c r="A6" s="110"/>
      <c r="B6" s="198"/>
      <c r="C6" s="197"/>
      <c r="D6" s="197"/>
      <c r="E6" s="197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</row>
    <row r="7" spans="1:51" s="725" customFormat="1" ht="21.75" customHeight="1" thickBot="1" x14ac:dyDescent="0.3">
      <c r="A7" s="684" t="s">
        <v>33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  <c r="X7" s="685"/>
      <c r="Y7" s="685"/>
      <c r="Z7" s="685"/>
      <c r="AA7" s="685"/>
      <c r="AB7" s="685"/>
      <c r="AC7" s="685"/>
      <c r="AD7" s="685"/>
      <c r="AE7" s="685"/>
      <c r="AF7" s="685"/>
      <c r="AG7" s="685"/>
      <c r="AH7" s="685"/>
      <c r="AI7" s="685"/>
      <c r="AJ7" s="685"/>
      <c r="AK7" s="685"/>
      <c r="AL7" s="685"/>
      <c r="AM7" s="685"/>
      <c r="AN7" s="685"/>
      <c r="AO7" s="685"/>
      <c r="AP7" s="685"/>
      <c r="AQ7" s="685"/>
      <c r="AR7" s="685"/>
      <c r="AS7" s="685"/>
      <c r="AT7" s="685"/>
      <c r="AU7" s="685"/>
      <c r="AV7" s="685"/>
      <c r="AW7" s="685"/>
      <c r="AX7" s="685"/>
      <c r="AY7" s="685"/>
    </row>
    <row r="8" spans="1:51" ht="46.5" customHeight="1" x14ac:dyDescent="0.25">
      <c r="A8" s="209" t="s">
        <v>15</v>
      </c>
      <c r="B8" s="206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</row>
    <row r="9" spans="1:51" ht="30" customHeight="1" thickBot="1" x14ac:dyDescent="0.3">
      <c r="A9" s="210" t="s">
        <v>16</v>
      </c>
      <c r="B9" s="56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</row>
    <row r="10" spans="1:51" ht="15.75" thickBot="1" x14ac:dyDescent="0.3">
      <c r="A10" s="116"/>
      <c r="B10" s="99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</row>
    <row r="11" spans="1:51" ht="350.1" customHeight="1" thickBot="1" x14ac:dyDescent="0.3">
      <c r="A11" s="702" t="s">
        <v>254</v>
      </c>
      <c r="B11" s="703"/>
      <c r="C11" s="703"/>
      <c r="D11" s="703"/>
      <c r="E11" s="703"/>
      <c r="F11" s="704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</row>
    <row r="12" spans="1:51" ht="15" customHeight="1" thickBot="1" x14ac:dyDescent="0.3">
      <c r="A12" s="726" t="str">
        <f>IF(PÁLYÁZÓ!D16&lt;&gt;"","A pályázó vállalkozás három üzleti évre adta meg az adatokat, ezért a kapcsolódó vállalkozás esetén is három évre kérünk adatot, ha a vállalkozás működött ebben az időtartamban.",IF(PÁLYÁZÓ!D15&lt;&gt;"","A pályázó vállalkozás két üzleti évre adta meg az adatokat, ezért a kapcsolódó vállalkozás esetén is két évre kérünk adatot, ha a vállalkozás működött ebben az időtartamban.",IF(PÁLYÁZÓ!D14&lt;&gt;"","A pályázó vállalkozás egy üzleti évre adta meg az adatokat, ezért a kapcsolódó vállalkozás esetén is egy évre kérünk adatot, ha a vállalkozás működött ebben az időtartamban.","")))</f>
        <v/>
      </c>
      <c r="B12" s="727"/>
      <c r="C12" s="727"/>
      <c r="D12" s="728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</row>
    <row r="13" spans="1:51" ht="45" x14ac:dyDescent="0.25">
      <c r="A13" s="212"/>
      <c r="B13" s="200" t="s">
        <v>2</v>
      </c>
      <c r="C13" s="200" t="s">
        <v>3</v>
      </c>
      <c r="D13" s="201" t="s">
        <v>4</v>
      </c>
      <c r="E13" s="200" t="s">
        <v>5</v>
      </c>
      <c r="F13" s="202" t="s">
        <v>6</v>
      </c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AW13" s="33" t="s">
        <v>7</v>
      </c>
      <c r="AX13" s="33" t="s">
        <v>8</v>
      </c>
      <c r="AY13" s="33" t="s">
        <v>9</v>
      </c>
    </row>
    <row r="14" spans="1:51" x14ac:dyDescent="0.25">
      <c r="A14" s="83" t="s">
        <v>10</v>
      </c>
      <c r="B14" s="1"/>
      <c r="C14" s="1"/>
      <c r="D14" s="5"/>
      <c r="E14" s="3"/>
      <c r="F14" s="9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AW14" s="34" t="str">
        <f>IF(C14="","",VLOOKUP(C14,'MNB árfolyam'!A:B,2,0))</f>
        <v/>
      </c>
      <c r="AX14" s="35">
        <f>IFERROR(ROUND(E14/AW14,0),0)</f>
        <v>0</v>
      </c>
      <c r="AY14" s="35">
        <f>IFERROR(ROUND(F14/AW14,0),0)</f>
        <v>0</v>
      </c>
    </row>
    <row r="15" spans="1:51" x14ac:dyDescent="0.25">
      <c r="A15" s="83" t="s">
        <v>11</v>
      </c>
      <c r="B15" s="1"/>
      <c r="C15" s="1"/>
      <c r="D15" s="2"/>
      <c r="E15" s="3"/>
      <c r="F15" s="9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AW15" s="34" t="str">
        <f>IF(C15="","",VLOOKUP(C15,'MNB árfolyam'!A:B,2,0))</f>
        <v/>
      </c>
      <c r="AX15" s="35">
        <f>IFERROR(ROUND(E15/AW15,0),0)</f>
        <v>0</v>
      </c>
      <c r="AY15" s="35">
        <f>IFERROR(ROUND(F15/AW15,0),0)</f>
        <v>0</v>
      </c>
    </row>
    <row r="16" spans="1:51" ht="15.75" thickBot="1" x14ac:dyDescent="0.3">
      <c r="A16" s="84" t="s">
        <v>12</v>
      </c>
      <c r="B16" s="7"/>
      <c r="C16" s="7"/>
      <c r="D16" s="10"/>
      <c r="E16" s="11"/>
      <c r="F16" s="12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AW16" s="34" t="str">
        <f>IF(C16="","",VLOOKUP(C16,'MNB árfolyam'!A:B,2,0))</f>
        <v/>
      </c>
      <c r="AX16" s="35">
        <f>IFERROR(ROUND(E16/AW16,0),0)</f>
        <v>0</v>
      </c>
      <c r="AY16" s="35">
        <f>IFERROR(ROUND(F16/AW16,0),0)</f>
        <v>0</v>
      </c>
    </row>
    <row r="17" spans="1:57" ht="15.75" thickBot="1" x14ac:dyDescent="0.3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</row>
    <row r="18" spans="1:57" ht="15" customHeight="1" x14ac:dyDescent="0.25">
      <c r="A18" s="705" t="s">
        <v>137</v>
      </c>
      <c r="B18" s="706"/>
      <c r="C18" s="706"/>
      <c r="D18" s="706"/>
      <c r="E18" s="706"/>
      <c r="F18" s="707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</row>
    <row r="19" spans="1:57" ht="31.5" customHeight="1" thickBot="1" x14ac:dyDescent="0.3">
      <c r="A19" s="708"/>
      <c r="B19" s="709"/>
      <c r="C19" s="709"/>
      <c r="D19" s="709"/>
      <c r="E19" s="709"/>
      <c r="F19" s="710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</row>
    <row r="20" spans="1:57" x14ac:dyDescent="0.25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</row>
    <row r="21" spans="1:57" s="37" customFormat="1" ht="15.75" thickBot="1" x14ac:dyDescent="0.3">
      <c r="A21" s="714" t="str">
        <f>CONCATENATE(B8," ","KAPCSOLÓDÓ VÁLLALKOZÁSAI:")</f>
        <v xml:space="preserve"> KAPCSOLÓDÓ VÁLLALKOZÁSAI: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39"/>
      <c r="Y21" s="36"/>
      <c r="Z21" s="36"/>
    </row>
    <row r="22" spans="1:57" s="37" customFormat="1" ht="320.10000000000002" customHeight="1" thickBot="1" x14ac:dyDescent="0.3">
      <c r="A22" s="711" t="s">
        <v>260</v>
      </c>
      <c r="B22" s="712"/>
      <c r="C22" s="712"/>
      <c r="D22" s="712"/>
      <c r="E22" s="712"/>
      <c r="F22" s="712"/>
      <c r="G22" s="712"/>
      <c r="H22" s="713"/>
      <c r="I22" s="174"/>
      <c r="J22" s="174"/>
      <c r="K22" s="174"/>
      <c r="L22" s="174"/>
      <c r="M22" s="174"/>
      <c r="N22" s="174"/>
      <c r="O22" s="174"/>
      <c r="P22" s="174"/>
      <c r="Q22" s="174"/>
      <c r="R22" s="175"/>
      <c r="S22" s="176"/>
      <c r="T22" s="176"/>
      <c r="U22" s="175"/>
      <c r="V22" s="176"/>
      <c r="W22" s="176"/>
      <c r="X22" s="39"/>
      <c r="Y22" s="36"/>
      <c r="Z22" s="36"/>
    </row>
    <row r="23" spans="1:57" s="37" customFormat="1" ht="22.5" customHeight="1" thickBot="1" x14ac:dyDescent="0.3">
      <c r="A23" s="722" t="str">
        <f>A12</f>
        <v/>
      </c>
      <c r="B23" s="723"/>
      <c r="C23" s="723"/>
      <c r="D23" s="723"/>
      <c r="E23" s="723"/>
      <c r="F23" s="724"/>
      <c r="G23" s="178"/>
      <c r="H23" s="178"/>
      <c r="I23" s="174"/>
      <c r="J23" s="174"/>
      <c r="K23" s="174"/>
      <c r="L23" s="174"/>
      <c r="M23" s="174"/>
      <c r="N23" s="174"/>
      <c r="O23" s="174"/>
      <c r="P23" s="174"/>
      <c r="Q23" s="174"/>
      <c r="R23" s="175"/>
      <c r="S23" s="176"/>
      <c r="T23" s="176"/>
      <c r="U23" s="175"/>
      <c r="V23" s="176"/>
      <c r="W23" s="176"/>
      <c r="X23" s="39"/>
      <c r="Y23" s="36"/>
      <c r="Z23" s="36"/>
    </row>
    <row r="24" spans="1:57" s="37" customFormat="1" ht="17.25" customHeight="1" thickBot="1" x14ac:dyDescent="0.3">
      <c r="A24" s="721"/>
      <c r="B24" s="721"/>
      <c r="C24" s="721"/>
      <c r="D24" s="721"/>
      <c r="E24" s="177">
        <f>SUM(E26:E50)</f>
        <v>0</v>
      </c>
      <c r="F24" s="177"/>
      <c r="G24" s="176"/>
      <c r="H24" s="176"/>
      <c r="I24" s="175"/>
      <c r="J24" s="177">
        <f>SUM(J26:J50)</f>
        <v>0</v>
      </c>
      <c r="K24" s="176"/>
      <c r="L24" s="176"/>
      <c r="M24" s="175"/>
      <c r="N24" s="176"/>
      <c r="O24" s="177">
        <f>SUM(O26:O50)</f>
        <v>0</v>
      </c>
      <c r="P24" s="176"/>
      <c r="Q24" s="175"/>
      <c r="R24" s="175"/>
      <c r="S24" s="176"/>
      <c r="T24" s="176"/>
      <c r="U24" s="175"/>
      <c r="V24" s="176"/>
      <c r="W24" s="176"/>
      <c r="X24" s="39"/>
      <c r="Y24" s="36"/>
      <c r="Z24" s="36"/>
      <c r="AX24" s="41">
        <f>SUM(AX26:AX50)</f>
        <v>0</v>
      </c>
      <c r="AY24" s="41">
        <f t="shared" ref="AY24:BE24" si="0">SUM(AY26:AY50)</f>
        <v>0</v>
      </c>
      <c r="AZ24" s="41"/>
      <c r="BA24" s="41">
        <f t="shared" si="0"/>
        <v>0</v>
      </c>
      <c r="BB24" s="41">
        <f t="shared" si="0"/>
        <v>0</v>
      </c>
      <c r="BC24" s="41"/>
      <c r="BD24" s="41">
        <f t="shared" si="0"/>
        <v>0</v>
      </c>
      <c r="BE24" s="41">
        <f t="shared" si="0"/>
        <v>0</v>
      </c>
    </row>
    <row r="25" spans="1:57" s="37" customFormat="1" ht="45.75" thickBot="1" x14ac:dyDescent="0.3">
      <c r="A25" s="508" t="str">
        <f>CONCATENATE(B8," ","Kapcsolódó vállalkozásának neve")</f>
        <v xml:space="preserve"> Kapcsolódó vállalkozásának neve</v>
      </c>
      <c r="B25" s="509" t="s">
        <v>20</v>
      </c>
      <c r="C25" s="510" t="s">
        <v>115</v>
      </c>
      <c r="D25" s="510" t="s">
        <v>114</v>
      </c>
      <c r="E25" s="510" t="s">
        <v>116</v>
      </c>
      <c r="F25" s="510" t="s">
        <v>128</v>
      </c>
      <c r="G25" s="510" t="s">
        <v>117</v>
      </c>
      <c r="H25" s="510" t="s">
        <v>118</v>
      </c>
      <c r="I25" s="510" t="s">
        <v>119</v>
      </c>
      <c r="J25" s="510" t="s">
        <v>120</v>
      </c>
      <c r="K25" s="510" t="s">
        <v>126</v>
      </c>
      <c r="L25" s="510" t="s">
        <v>121</v>
      </c>
      <c r="M25" s="510" t="s">
        <v>122</v>
      </c>
      <c r="N25" s="510" t="s">
        <v>123</v>
      </c>
      <c r="O25" s="510" t="s">
        <v>124</v>
      </c>
      <c r="P25" s="510" t="s">
        <v>125</v>
      </c>
      <c r="Q25" s="511" t="s">
        <v>127</v>
      </c>
      <c r="R25" s="176"/>
      <c r="S25" s="176"/>
      <c r="T25" s="176"/>
      <c r="U25" s="176"/>
      <c r="V25" s="176"/>
      <c r="W25" s="176"/>
      <c r="AW25" s="42" t="s">
        <v>34</v>
      </c>
      <c r="AX25" s="43" t="s">
        <v>22</v>
      </c>
      <c r="AY25" s="43" t="s">
        <v>23</v>
      </c>
      <c r="AZ25" s="42" t="s">
        <v>37</v>
      </c>
      <c r="BA25" s="43" t="s">
        <v>47</v>
      </c>
      <c r="BB25" s="43" t="s">
        <v>39</v>
      </c>
      <c r="BC25" s="42" t="s">
        <v>40</v>
      </c>
      <c r="BD25" s="43" t="s">
        <v>41</v>
      </c>
      <c r="BE25" s="43" t="s">
        <v>42</v>
      </c>
    </row>
    <row r="26" spans="1:57" s="37" customFormat="1" x14ac:dyDescent="0.25">
      <c r="A26" s="518"/>
      <c r="B26" s="519"/>
      <c r="C26" s="411"/>
      <c r="D26" s="411"/>
      <c r="E26" s="519"/>
      <c r="F26" s="520"/>
      <c r="G26" s="520"/>
      <c r="H26" s="411"/>
      <c r="I26" s="411"/>
      <c r="J26" s="519"/>
      <c r="K26" s="520"/>
      <c r="L26" s="520"/>
      <c r="M26" s="411"/>
      <c r="N26" s="411"/>
      <c r="O26" s="519"/>
      <c r="P26" s="520"/>
      <c r="Q26" s="521"/>
      <c r="R26" s="176"/>
      <c r="S26" s="176"/>
      <c r="T26" s="176"/>
      <c r="U26" s="176"/>
      <c r="V26" s="176"/>
      <c r="W26" s="176"/>
      <c r="AW26" s="44" t="str">
        <f>IF(D26="","",VLOOKUP(D26,'MNB árfolyam'!A:B,2,0))</f>
        <v/>
      </c>
      <c r="AX26" s="45" t="str">
        <f>IF(ISBLANK(F26),"",ROUND(F26/AW26,0))</f>
        <v/>
      </c>
      <c r="AY26" s="45" t="str">
        <f>IF(ISBLANK(G26),"",ROUND(G26/AW26,0))</f>
        <v/>
      </c>
      <c r="AZ26" s="44" t="str">
        <f>IF(I26="","",VLOOKUP(I26,'MNB árfolyam'!A:B,2,0))</f>
        <v/>
      </c>
      <c r="BA26" s="44" t="str">
        <f>IF(ISBLANK(K26),"",ROUND(K26/AZ26,0))</f>
        <v/>
      </c>
      <c r="BB26" s="44" t="str">
        <f>IF(ISBLANK(L26),"",ROUND(L26/AZ26,0))</f>
        <v/>
      </c>
      <c r="BC26" s="44" t="str">
        <f>IF(N26="","",VLOOKUP(N26,'MNB árfolyam'!A:B,2,0))</f>
        <v/>
      </c>
      <c r="BD26" s="44" t="str">
        <f>IF(ISBLANK(P26),"",ROUND(P26/BC26,0))</f>
        <v/>
      </c>
      <c r="BE26" s="44" t="str">
        <f>IF(ISBLANK(Q26),"",ROUND(Q26/BC26,0))</f>
        <v/>
      </c>
    </row>
    <row r="27" spans="1:57" s="37" customFormat="1" x14ac:dyDescent="0.25">
      <c r="A27" s="457"/>
      <c r="B27" s="458"/>
      <c r="C27" s="1"/>
      <c r="D27" s="1"/>
      <c r="E27" s="458"/>
      <c r="F27" s="459"/>
      <c r="G27" s="459"/>
      <c r="H27" s="1"/>
      <c r="I27" s="1"/>
      <c r="J27" s="458"/>
      <c r="K27" s="459"/>
      <c r="L27" s="459"/>
      <c r="M27" s="1"/>
      <c r="N27" s="1"/>
      <c r="O27" s="458"/>
      <c r="P27" s="459"/>
      <c r="Q27" s="522"/>
      <c r="R27" s="176"/>
      <c r="S27" s="176"/>
      <c r="T27" s="176"/>
      <c r="U27" s="176"/>
      <c r="V27" s="176"/>
      <c r="W27" s="176"/>
      <c r="AW27" s="44" t="str">
        <f>IF(D27="","",VLOOKUP(D27,'MNB árfolyam'!A:B,2,0))</f>
        <v/>
      </c>
      <c r="AX27" s="45" t="str">
        <f t="shared" ref="AX27:AX50" si="1">IF(ISBLANK(F27),"",ROUND(F27/AW27,0))</f>
        <v/>
      </c>
      <c r="AY27" s="45" t="str">
        <f t="shared" ref="AY27:AY50" si="2">IF(ISBLANK(G27),"",ROUND(G27/AW27,0))</f>
        <v/>
      </c>
      <c r="AZ27" s="44" t="str">
        <f>IF(I27="","",VLOOKUP(I27,'MNB árfolyam'!A:B,2,0))</f>
        <v/>
      </c>
      <c r="BA27" s="44" t="str">
        <f t="shared" ref="BA27:BA50" si="3">IF(ISBLANK(K27),"",ROUND(K27/AZ27,0))</f>
        <v/>
      </c>
      <c r="BB27" s="44" t="str">
        <f t="shared" ref="BB27:BB50" si="4">IF(ISBLANK(L27),"",ROUND(L27/AZ27,0))</f>
        <v/>
      </c>
      <c r="BC27" s="44" t="str">
        <f>IF(N27="","",VLOOKUP(N27,'MNB árfolyam'!A:B,2,0))</f>
        <v/>
      </c>
      <c r="BD27" s="44" t="str">
        <f t="shared" ref="BD27:BD50" si="5">IF(ISBLANK(P27),"",ROUND(P27/BC27,0))</f>
        <v/>
      </c>
      <c r="BE27" s="44" t="str">
        <f t="shared" ref="BE27:BE50" si="6">IF(ISBLANK(Q27),"",ROUND(Q27/BC27,0))</f>
        <v/>
      </c>
    </row>
    <row r="28" spans="1:57" s="37" customFormat="1" x14ac:dyDescent="0.25">
      <c r="A28" s="457"/>
      <c r="B28" s="458"/>
      <c r="C28" s="1"/>
      <c r="D28" s="1"/>
      <c r="E28" s="458"/>
      <c r="F28" s="459"/>
      <c r="G28" s="459"/>
      <c r="H28" s="1"/>
      <c r="I28" s="1"/>
      <c r="J28" s="458"/>
      <c r="K28" s="459"/>
      <c r="L28" s="459"/>
      <c r="M28" s="1"/>
      <c r="N28" s="1"/>
      <c r="O28" s="458"/>
      <c r="P28" s="459"/>
      <c r="Q28" s="522"/>
      <c r="R28" s="176"/>
      <c r="S28" s="176"/>
      <c r="T28" s="176"/>
      <c r="U28" s="176"/>
      <c r="V28" s="176"/>
      <c r="W28" s="176"/>
      <c r="AW28" s="44" t="str">
        <f>IF(D28="","",VLOOKUP(D28,'MNB árfolyam'!A:B,2,0))</f>
        <v/>
      </c>
      <c r="AX28" s="45" t="str">
        <f t="shared" si="1"/>
        <v/>
      </c>
      <c r="AY28" s="45" t="str">
        <f t="shared" si="2"/>
        <v/>
      </c>
      <c r="AZ28" s="44" t="str">
        <f>IF(I28="","",VLOOKUP(I28,'MNB árfolyam'!A:B,2,0))</f>
        <v/>
      </c>
      <c r="BA28" s="44" t="str">
        <f t="shared" si="3"/>
        <v/>
      </c>
      <c r="BB28" s="44" t="str">
        <f t="shared" si="4"/>
        <v/>
      </c>
      <c r="BC28" s="44" t="str">
        <f>IF(N28="","",VLOOKUP(N28,'MNB árfolyam'!A:B,2,0))</f>
        <v/>
      </c>
      <c r="BD28" s="44" t="str">
        <f t="shared" si="5"/>
        <v/>
      </c>
      <c r="BE28" s="44" t="str">
        <f t="shared" si="6"/>
        <v/>
      </c>
    </row>
    <row r="29" spans="1:57" s="37" customFormat="1" x14ac:dyDescent="0.25">
      <c r="A29" s="457"/>
      <c r="B29" s="458"/>
      <c r="C29" s="1"/>
      <c r="D29" s="1"/>
      <c r="E29" s="458"/>
      <c r="F29" s="459"/>
      <c r="G29" s="459"/>
      <c r="H29" s="1"/>
      <c r="I29" s="1"/>
      <c r="J29" s="458"/>
      <c r="K29" s="459"/>
      <c r="L29" s="459"/>
      <c r="M29" s="1"/>
      <c r="N29" s="1"/>
      <c r="O29" s="458"/>
      <c r="P29" s="459"/>
      <c r="Q29" s="522"/>
      <c r="R29" s="176"/>
      <c r="S29" s="176"/>
      <c r="T29" s="176"/>
      <c r="U29" s="176"/>
      <c r="V29" s="176"/>
      <c r="W29" s="176"/>
      <c r="AW29" s="44" t="str">
        <f>IF(D29="","",VLOOKUP(D29,'MNB árfolyam'!A:B,2,0))</f>
        <v/>
      </c>
      <c r="AX29" s="45" t="str">
        <f t="shared" si="1"/>
        <v/>
      </c>
      <c r="AY29" s="45" t="str">
        <f t="shared" si="2"/>
        <v/>
      </c>
      <c r="AZ29" s="44" t="str">
        <f>IF(I29="","",VLOOKUP(I29,'MNB árfolyam'!A:B,2,0))</f>
        <v/>
      </c>
      <c r="BA29" s="44" t="str">
        <f t="shared" si="3"/>
        <v/>
      </c>
      <c r="BB29" s="44" t="str">
        <f t="shared" si="4"/>
        <v/>
      </c>
      <c r="BC29" s="44" t="str">
        <f>IF(N29="","",VLOOKUP(N29,'MNB árfolyam'!A:B,2,0))</f>
        <v/>
      </c>
      <c r="BD29" s="44" t="str">
        <f t="shared" si="5"/>
        <v/>
      </c>
      <c r="BE29" s="44" t="str">
        <f t="shared" si="6"/>
        <v/>
      </c>
    </row>
    <row r="30" spans="1:57" s="37" customFormat="1" x14ac:dyDescent="0.25">
      <c r="A30" s="457"/>
      <c r="B30" s="458"/>
      <c r="C30" s="1"/>
      <c r="D30" s="1"/>
      <c r="E30" s="458"/>
      <c r="F30" s="459"/>
      <c r="G30" s="459"/>
      <c r="H30" s="1"/>
      <c r="I30" s="1"/>
      <c r="J30" s="458"/>
      <c r="K30" s="459"/>
      <c r="L30" s="459"/>
      <c r="M30" s="1"/>
      <c r="N30" s="1"/>
      <c r="O30" s="458"/>
      <c r="P30" s="459"/>
      <c r="Q30" s="522"/>
      <c r="R30" s="176"/>
      <c r="S30" s="176"/>
      <c r="T30" s="176"/>
      <c r="U30" s="176"/>
      <c r="V30" s="176"/>
      <c r="W30" s="176"/>
      <c r="AW30" s="44" t="str">
        <f>IF(D30="","",VLOOKUP(D30,'MNB árfolyam'!A:B,2,0))</f>
        <v/>
      </c>
      <c r="AX30" s="45" t="str">
        <f t="shared" si="1"/>
        <v/>
      </c>
      <c r="AY30" s="45" t="str">
        <f t="shared" si="2"/>
        <v/>
      </c>
      <c r="AZ30" s="44" t="str">
        <f>IF(I30="","",VLOOKUP(I30,'MNB árfolyam'!A:B,2,0))</f>
        <v/>
      </c>
      <c r="BA30" s="44" t="str">
        <f t="shared" si="3"/>
        <v/>
      </c>
      <c r="BB30" s="44" t="str">
        <f t="shared" si="4"/>
        <v/>
      </c>
      <c r="BC30" s="44" t="str">
        <f>IF(N30="","",VLOOKUP(N30,'MNB árfolyam'!A:B,2,0))</f>
        <v/>
      </c>
      <c r="BD30" s="44" t="str">
        <f t="shared" si="5"/>
        <v/>
      </c>
      <c r="BE30" s="44" t="str">
        <f t="shared" si="6"/>
        <v/>
      </c>
    </row>
    <row r="31" spans="1:57" s="37" customFormat="1" x14ac:dyDescent="0.25">
      <c r="A31" s="457"/>
      <c r="B31" s="458"/>
      <c r="C31" s="1"/>
      <c r="D31" s="1"/>
      <c r="E31" s="458"/>
      <c r="F31" s="459"/>
      <c r="G31" s="459"/>
      <c r="H31" s="1"/>
      <c r="I31" s="1"/>
      <c r="J31" s="458"/>
      <c r="K31" s="459"/>
      <c r="L31" s="459"/>
      <c r="M31" s="1"/>
      <c r="N31" s="1"/>
      <c r="O31" s="458"/>
      <c r="P31" s="459"/>
      <c r="Q31" s="522"/>
      <c r="R31" s="176"/>
      <c r="S31" s="176"/>
      <c r="T31" s="176"/>
      <c r="U31" s="176"/>
      <c r="V31" s="176"/>
      <c r="W31" s="176"/>
      <c r="AW31" s="44" t="str">
        <f>IF(D31="","",VLOOKUP(D31,'MNB árfolyam'!A:B,2,0))</f>
        <v/>
      </c>
      <c r="AX31" s="45" t="str">
        <f t="shared" si="1"/>
        <v/>
      </c>
      <c r="AY31" s="45" t="str">
        <f t="shared" si="2"/>
        <v/>
      </c>
      <c r="AZ31" s="44" t="str">
        <f>IF(I31="","",VLOOKUP(I31,'MNB árfolyam'!A:B,2,0))</f>
        <v/>
      </c>
      <c r="BA31" s="44" t="str">
        <f t="shared" si="3"/>
        <v/>
      </c>
      <c r="BB31" s="44" t="str">
        <f t="shared" si="4"/>
        <v/>
      </c>
      <c r="BC31" s="44" t="str">
        <f>IF(N31="","",VLOOKUP(N31,'MNB árfolyam'!A:B,2,0))</f>
        <v/>
      </c>
      <c r="BD31" s="44" t="str">
        <f t="shared" si="5"/>
        <v/>
      </c>
      <c r="BE31" s="44" t="str">
        <f t="shared" si="6"/>
        <v/>
      </c>
    </row>
    <row r="32" spans="1:57" s="37" customFormat="1" x14ac:dyDescent="0.25">
      <c r="A32" s="457"/>
      <c r="B32" s="458"/>
      <c r="C32" s="1"/>
      <c r="D32" s="1"/>
      <c r="E32" s="458"/>
      <c r="F32" s="459"/>
      <c r="G32" s="459"/>
      <c r="H32" s="1"/>
      <c r="I32" s="1"/>
      <c r="J32" s="458"/>
      <c r="K32" s="459"/>
      <c r="L32" s="459"/>
      <c r="M32" s="1"/>
      <c r="N32" s="1"/>
      <c r="O32" s="458"/>
      <c r="P32" s="459"/>
      <c r="Q32" s="522"/>
      <c r="R32" s="176"/>
      <c r="S32" s="176"/>
      <c r="T32" s="176"/>
      <c r="U32" s="176"/>
      <c r="V32" s="176"/>
      <c r="W32" s="176"/>
      <c r="AW32" s="44" t="str">
        <f>IF(D32="","",VLOOKUP(D32,'MNB árfolyam'!A:B,2,0))</f>
        <v/>
      </c>
      <c r="AX32" s="45" t="str">
        <f t="shared" si="1"/>
        <v/>
      </c>
      <c r="AY32" s="45" t="str">
        <f t="shared" si="2"/>
        <v/>
      </c>
      <c r="AZ32" s="44" t="str">
        <f>IF(I32="","",VLOOKUP(I32,'MNB árfolyam'!A:B,2,0))</f>
        <v/>
      </c>
      <c r="BA32" s="44" t="str">
        <f t="shared" si="3"/>
        <v/>
      </c>
      <c r="BB32" s="44" t="str">
        <f t="shared" si="4"/>
        <v/>
      </c>
      <c r="BC32" s="44" t="str">
        <f>IF(N32="","",VLOOKUP(N32,'MNB árfolyam'!A:B,2,0))</f>
        <v/>
      </c>
      <c r="BD32" s="44" t="str">
        <f t="shared" si="5"/>
        <v/>
      </c>
      <c r="BE32" s="44" t="str">
        <f t="shared" si="6"/>
        <v/>
      </c>
    </row>
    <row r="33" spans="1:57" s="37" customFormat="1" x14ac:dyDescent="0.25">
      <c r="A33" s="457"/>
      <c r="B33" s="458"/>
      <c r="C33" s="1"/>
      <c r="D33" s="1"/>
      <c r="E33" s="458"/>
      <c r="F33" s="459"/>
      <c r="G33" s="459"/>
      <c r="H33" s="1"/>
      <c r="I33" s="1"/>
      <c r="J33" s="458"/>
      <c r="K33" s="459"/>
      <c r="L33" s="459"/>
      <c r="M33" s="1"/>
      <c r="N33" s="1"/>
      <c r="O33" s="458"/>
      <c r="P33" s="459"/>
      <c r="Q33" s="522"/>
      <c r="R33" s="176"/>
      <c r="S33" s="176"/>
      <c r="T33" s="176"/>
      <c r="U33" s="176"/>
      <c r="V33" s="176"/>
      <c r="W33" s="176"/>
      <c r="AW33" s="44" t="str">
        <f>IF(D33="","",VLOOKUP(D33,'MNB árfolyam'!A:B,2,0))</f>
        <v/>
      </c>
      <c r="AX33" s="45" t="str">
        <f t="shared" si="1"/>
        <v/>
      </c>
      <c r="AY33" s="45" t="str">
        <f t="shared" si="2"/>
        <v/>
      </c>
      <c r="AZ33" s="44" t="str">
        <f>IF(I33="","",VLOOKUP(I33,'MNB árfolyam'!A:B,2,0))</f>
        <v/>
      </c>
      <c r="BA33" s="44" t="str">
        <f t="shared" si="3"/>
        <v/>
      </c>
      <c r="BB33" s="44" t="str">
        <f t="shared" si="4"/>
        <v/>
      </c>
      <c r="BC33" s="44" t="str">
        <f>IF(N33="","",VLOOKUP(N33,'MNB árfolyam'!A:B,2,0))</f>
        <v/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57"/>
      <c r="B34" s="458"/>
      <c r="C34" s="1"/>
      <c r="D34" s="1"/>
      <c r="E34" s="458"/>
      <c r="F34" s="459"/>
      <c r="G34" s="459"/>
      <c r="H34" s="1"/>
      <c r="I34" s="1"/>
      <c r="J34" s="458"/>
      <c r="K34" s="459"/>
      <c r="L34" s="459"/>
      <c r="M34" s="1"/>
      <c r="N34" s="1"/>
      <c r="O34" s="458"/>
      <c r="P34" s="459"/>
      <c r="Q34" s="522"/>
      <c r="R34" s="176"/>
      <c r="S34" s="176"/>
      <c r="T34" s="176"/>
      <c r="U34" s="176"/>
      <c r="V34" s="176"/>
      <c r="W34" s="176"/>
      <c r="AW34" s="44" t="str">
        <f>IF(D34="","",VLOOKUP(D34,'MNB árfolyam'!A:B,2,0))</f>
        <v/>
      </c>
      <c r="AX34" s="45" t="str">
        <f t="shared" si="1"/>
        <v/>
      </c>
      <c r="AY34" s="45" t="str">
        <f t="shared" si="2"/>
        <v/>
      </c>
      <c r="AZ34" s="44" t="str">
        <f>IF(I34="","",VLOOKUP(I34,'MNB árfolyam'!A:B,2,0))</f>
        <v/>
      </c>
      <c r="BA34" s="44" t="str">
        <f t="shared" si="3"/>
        <v/>
      </c>
      <c r="BB34" s="44" t="str">
        <f t="shared" si="4"/>
        <v/>
      </c>
      <c r="BC34" s="44" t="str">
        <f>IF(N34="","",VLOOKUP(N34,'MNB árfolyam'!A:B,2,0))</f>
        <v/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57"/>
      <c r="B35" s="458"/>
      <c r="C35" s="1"/>
      <c r="D35" s="1"/>
      <c r="E35" s="458"/>
      <c r="F35" s="459"/>
      <c r="G35" s="459"/>
      <c r="H35" s="1"/>
      <c r="I35" s="1"/>
      <c r="J35" s="458"/>
      <c r="K35" s="459"/>
      <c r="L35" s="459"/>
      <c r="M35" s="1"/>
      <c r="N35" s="1"/>
      <c r="O35" s="458"/>
      <c r="P35" s="459"/>
      <c r="Q35" s="522"/>
      <c r="R35" s="176"/>
      <c r="S35" s="176"/>
      <c r="T35" s="176"/>
      <c r="U35" s="176"/>
      <c r="V35" s="176"/>
      <c r="W35" s="176"/>
      <c r="AW35" s="44" t="str">
        <f>IF(D35="","",VLOOKUP(D35,'MNB árfolyam'!A:B,2,0))</f>
        <v/>
      </c>
      <c r="AX35" s="45" t="str">
        <f t="shared" si="1"/>
        <v/>
      </c>
      <c r="AY35" s="45" t="str">
        <f t="shared" si="2"/>
        <v/>
      </c>
      <c r="AZ35" s="44" t="str">
        <f>IF(I35="","",VLOOKUP(I35,'MNB árfolyam'!A:B,2,0))</f>
        <v/>
      </c>
      <c r="BA35" s="44" t="str">
        <f t="shared" si="3"/>
        <v/>
      </c>
      <c r="BB35" s="44" t="str">
        <f t="shared" si="4"/>
        <v/>
      </c>
      <c r="BC35" s="44" t="str">
        <f>IF(N35="","",VLOOKUP(N35,'MNB árfolyam'!A:B,2,0))</f>
        <v/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57"/>
      <c r="B36" s="458"/>
      <c r="C36" s="1"/>
      <c r="D36" s="1"/>
      <c r="E36" s="458"/>
      <c r="F36" s="459"/>
      <c r="G36" s="459"/>
      <c r="H36" s="1"/>
      <c r="I36" s="1"/>
      <c r="J36" s="458"/>
      <c r="K36" s="459"/>
      <c r="L36" s="459"/>
      <c r="M36" s="1"/>
      <c r="N36" s="1"/>
      <c r="O36" s="458"/>
      <c r="P36" s="459"/>
      <c r="Q36" s="522"/>
      <c r="R36" s="176"/>
      <c r="S36" s="176"/>
      <c r="T36" s="176"/>
      <c r="U36" s="176"/>
      <c r="V36" s="176"/>
      <c r="W36" s="176"/>
      <c r="AW36" s="44" t="str">
        <f>IF(D36="","",VLOOKUP(D36,'MNB árfolyam'!A:B,2,0))</f>
        <v/>
      </c>
      <c r="AX36" s="45" t="str">
        <f t="shared" si="1"/>
        <v/>
      </c>
      <c r="AY36" s="45" t="str">
        <f t="shared" si="2"/>
        <v/>
      </c>
      <c r="AZ36" s="44" t="str">
        <f>IF(I36="","",VLOOKUP(I36,'MNB árfolyam'!A:B,2,0))</f>
        <v/>
      </c>
      <c r="BA36" s="44" t="str">
        <f t="shared" si="3"/>
        <v/>
      </c>
      <c r="BB36" s="44" t="str">
        <f t="shared" si="4"/>
        <v/>
      </c>
      <c r="BC36" s="44" t="str">
        <f>IF(N36="","",VLOOKUP(N36,'MNB árfolyam'!A:B,2,0))</f>
        <v/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57"/>
      <c r="B37" s="458"/>
      <c r="C37" s="1"/>
      <c r="D37" s="1"/>
      <c r="E37" s="458"/>
      <c r="F37" s="459"/>
      <c r="G37" s="459"/>
      <c r="H37" s="1"/>
      <c r="I37" s="1"/>
      <c r="J37" s="458"/>
      <c r="K37" s="459"/>
      <c r="L37" s="459"/>
      <c r="M37" s="1"/>
      <c r="N37" s="1"/>
      <c r="O37" s="458"/>
      <c r="P37" s="459"/>
      <c r="Q37" s="522"/>
      <c r="R37" s="176"/>
      <c r="S37" s="176"/>
      <c r="T37" s="176"/>
      <c r="U37" s="176"/>
      <c r="V37" s="176"/>
      <c r="W37" s="176"/>
      <c r="AW37" s="44" t="str">
        <f>IF(D37="","",VLOOKUP(D37,'MNB árfolyam'!A:B,2,0))</f>
        <v/>
      </c>
      <c r="AX37" s="45" t="str">
        <f t="shared" si="1"/>
        <v/>
      </c>
      <c r="AY37" s="45" t="str">
        <f t="shared" si="2"/>
        <v/>
      </c>
      <c r="AZ37" s="44" t="str">
        <f>IF(I37="","",VLOOKUP(I37,'MNB árfolyam'!A:B,2,0))</f>
        <v/>
      </c>
      <c r="BA37" s="44" t="str">
        <f t="shared" si="3"/>
        <v/>
      </c>
      <c r="BB37" s="44" t="str">
        <f t="shared" si="4"/>
        <v/>
      </c>
      <c r="BC37" s="44" t="str">
        <f>IF(N37="","",VLOOKUP(N37,'MNB árfolyam'!A:B,2,0))</f>
        <v/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57"/>
      <c r="B38" s="458"/>
      <c r="C38" s="1"/>
      <c r="D38" s="1"/>
      <c r="E38" s="458"/>
      <c r="F38" s="459"/>
      <c r="G38" s="459"/>
      <c r="H38" s="1"/>
      <c r="I38" s="1"/>
      <c r="J38" s="458"/>
      <c r="K38" s="459"/>
      <c r="L38" s="459"/>
      <c r="M38" s="1"/>
      <c r="N38" s="1"/>
      <c r="O38" s="458"/>
      <c r="P38" s="459"/>
      <c r="Q38" s="522"/>
      <c r="R38" s="176"/>
      <c r="S38" s="176"/>
      <c r="T38" s="176"/>
      <c r="U38" s="176"/>
      <c r="V38" s="176"/>
      <c r="W38" s="176"/>
      <c r="AW38" s="44" t="str">
        <f>IF(D38="","",VLOOKUP(D38,'MNB árfolyam'!A:B,2,0))</f>
        <v/>
      </c>
      <c r="AX38" s="45" t="str">
        <f t="shared" si="1"/>
        <v/>
      </c>
      <c r="AY38" s="45" t="str">
        <f t="shared" si="2"/>
        <v/>
      </c>
      <c r="AZ38" s="44" t="str">
        <f>IF(I38="","",VLOOKUP(I38,'MNB árfolyam'!A:B,2,0))</f>
        <v/>
      </c>
      <c r="BA38" s="44" t="str">
        <f t="shared" si="3"/>
        <v/>
      </c>
      <c r="BB38" s="44" t="str">
        <f t="shared" si="4"/>
        <v/>
      </c>
      <c r="BC38" s="44" t="str">
        <f>IF(N38="","",VLOOKUP(N38,'MNB árfolyam'!A:B,2,0))</f>
        <v/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57"/>
      <c r="B39" s="458"/>
      <c r="C39" s="1"/>
      <c r="D39" s="1"/>
      <c r="E39" s="458"/>
      <c r="F39" s="459"/>
      <c r="G39" s="459"/>
      <c r="H39" s="1"/>
      <c r="I39" s="1"/>
      <c r="J39" s="458"/>
      <c r="K39" s="459"/>
      <c r="L39" s="459"/>
      <c r="M39" s="1"/>
      <c r="N39" s="1"/>
      <c r="O39" s="458"/>
      <c r="P39" s="459"/>
      <c r="Q39" s="522"/>
      <c r="R39" s="176"/>
      <c r="S39" s="176"/>
      <c r="T39" s="176"/>
      <c r="U39" s="176"/>
      <c r="V39" s="176"/>
      <c r="W39" s="176"/>
      <c r="AW39" s="44" t="str">
        <f>IF(D39="","",VLOOKUP(D39,'MNB árfolyam'!A:B,2,0))</f>
        <v/>
      </c>
      <c r="AX39" s="45" t="str">
        <f t="shared" si="1"/>
        <v/>
      </c>
      <c r="AY39" s="45" t="str">
        <f t="shared" si="2"/>
        <v/>
      </c>
      <c r="AZ39" s="44" t="str">
        <f>IF(I39="","",VLOOKUP(I39,'MNB árfolyam'!A:B,2,0))</f>
        <v/>
      </c>
      <c r="BA39" s="44" t="str">
        <f t="shared" si="3"/>
        <v/>
      </c>
      <c r="BB39" s="44" t="str">
        <f t="shared" si="4"/>
        <v/>
      </c>
      <c r="BC39" s="44" t="str">
        <f>IF(N39="","",VLOOKUP(N39,'MNB árfolyam'!A:B,2,0))</f>
        <v/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57"/>
      <c r="B40" s="458"/>
      <c r="C40" s="1"/>
      <c r="D40" s="1"/>
      <c r="E40" s="458"/>
      <c r="F40" s="459"/>
      <c r="G40" s="459"/>
      <c r="H40" s="1"/>
      <c r="I40" s="1"/>
      <c r="J40" s="458"/>
      <c r="K40" s="459"/>
      <c r="L40" s="459"/>
      <c r="M40" s="1"/>
      <c r="N40" s="1"/>
      <c r="O40" s="458"/>
      <c r="P40" s="459"/>
      <c r="Q40" s="522"/>
      <c r="R40" s="176"/>
      <c r="S40" s="176"/>
      <c r="T40" s="176"/>
      <c r="U40" s="176"/>
      <c r="V40" s="176"/>
      <c r="W40" s="176"/>
      <c r="AW40" s="44" t="str">
        <f>IF(D40="","",VLOOKUP(D40,'MNB árfolyam'!A:B,2,0))</f>
        <v/>
      </c>
      <c r="AX40" s="45" t="str">
        <f t="shared" si="1"/>
        <v/>
      </c>
      <c r="AY40" s="45" t="str">
        <f t="shared" si="2"/>
        <v/>
      </c>
      <c r="AZ40" s="44" t="str">
        <f>IF(I40="","",VLOOKUP(I40,'MNB árfolyam'!A:B,2,0))</f>
        <v/>
      </c>
      <c r="BA40" s="44" t="str">
        <f t="shared" si="3"/>
        <v/>
      </c>
      <c r="BB40" s="44" t="str">
        <f t="shared" si="4"/>
        <v/>
      </c>
      <c r="BC40" s="44" t="str">
        <f>IF(N40="","",VLOOKUP(N40,'MNB árfolyam'!A:B,2,0))</f>
        <v/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57"/>
      <c r="B41" s="458"/>
      <c r="C41" s="1"/>
      <c r="D41" s="1"/>
      <c r="E41" s="458"/>
      <c r="F41" s="459"/>
      <c r="G41" s="459"/>
      <c r="H41" s="1"/>
      <c r="I41" s="1"/>
      <c r="J41" s="458"/>
      <c r="K41" s="459"/>
      <c r="L41" s="459"/>
      <c r="M41" s="1"/>
      <c r="N41" s="1"/>
      <c r="O41" s="458"/>
      <c r="P41" s="459"/>
      <c r="Q41" s="522"/>
      <c r="R41" s="176"/>
      <c r="S41" s="176"/>
      <c r="T41" s="176"/>
      <c r="U41" s="176"/>
      <c r="V41" s="176"/>
      <c r="W41" s="176"/>
      <c r="AW41" s="44" t="str">
        <f>IF(D41="","",VLOOKUP(D41,'MNB árfolyam'!A:B,2,0))</f>
        <v/>
      </c>
      <c r="AX41" s="45" t="str">
        <f t="shared" si="1"/>
        <v/>
      </c>
      <c r="AY41" s="45" t="str">
        <f t="shared" si="2"/>
        <v/>
      </c>
      <c r="AZ41" s="44" t="str">
        <f>IF(I41="","",VLOOKUP(I41,'MNB árfolyam'!A:B,2,0))</f>
        <v/>
      </c>
      <c r="BA41" s="44" t="str">
        <f t="shared" si="3"/>
        <v/>
      </c>
      <c r="BB41" s="44" t="str">
        <f t="shared" si="4"/>
        <v/>
      </c>
      <c r="BC41" s="44" t="str">
        <f>IF(N41="","",VLOOKUP(N41,'MNB árfolyam'!A:B,2,0))</f>
        <v/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57"/>
      <c r="B42" s="458"/>
      <c r="C42" s="1"/>
      <c r="D42" s="1"/>
      <c r="E42" s="458"/>
      <c r="F42" s="459"/>
      <c r="G42" s="459"/>
      <c r="H42" s="1"/>
      <c r="I42" s="1"/>
      <c r="J42" s="458"/>
      <c r="K42" s="459"/>
      <c r="L42" s="459"/>
      <c r="M42" s="1"/>
      <c r="N42" s="1"/>
      <c r="O42" s="458"/>
      <c r="P42" s="459"/>
      <c r="Q42" s="522"/>
      <c r="R42" s="176"/>
      <c r="S42" s="176"/>
      <c r="T42" s="176"/>
      <c r="U42" s="176"/>
      <c r="V42" s="176"/>
      <c r="W42" s="176"/>
      <c r="AW42" s="44" t="str">
        <f>IF(D42="","",VLOOKUP(D42,'MNB árfolyam'!A:B,2,0))</f>
        <v/>
      </c>
      <c r="AX42" s="45" t="str">
        <f t="shared" si="1"/>
        <v/>
      </c>
      <c r="AY42" s="45" t="str">
        <f t="shared" si="2"/>
        <v/>
      </c>
      <c r="AZ42" s="44" t="str">
        <f>IF(I42="","",VLOOKUP(I42,'MNB árfolyam'!A:B,2,0))</f>
        <v/>
      </c>
      <c r="BA42" s="44" t="str">
        <f t="shared" si="3"/>
        <v/>
      </c>
      <c r="BB42" s="44" t="str">
        <f t="shared" si="4"/>
        <v/>
      </c>
      <c r="BC42" s="44" t="str">
        <f>IF(N42="","",VLOOKUP(N42,'MNB árfolyam'!A:B,2,0))</f>
        <v/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57"/>
      <c r="B43" s="458"/>
      <c r="C43" s="1"/>
      <c r="D43" s="1"/>
      <c r="E43" s="458"/>
      <c r="F43" s="459"/>
      <c r="G43" s="459"/>
      <c r="H43" s="1"/>
      <c r="I43" s="1"/>
      <c r="J43" s="458"/>
      <c r="K43" s="459"/>
      <c r="L43" s="459"/>
      <c r="M43" s="1"/>
      <c r="N43" s="1"/>
      <c r="O43" s="458"/>
      <c r="P43" s="459"/>
      <c r="Q43" s="522"/>
      <c r="R43" s="176"/>
      <c r="S43" s="176"/>
      <c r="T43" s="176"/>
      <c r="U43" s="176"/>
      <c r="V43" s="176"/>
      <c r="W43" s="176"/>
      <c r="AW43" s="44" t="str">
        <f>IF(D43="","",VLOOKUP(D43,'MNB árfolyam'!A:B,2,0))</f>
        <v/>
      </c>
      <c r="AX43" s="45" t="str">
        <f t="shared" si="1"/>
        <v/>
      </c>
      <c r="AY43" s="45" t="str">
        <f t="shared" si="2"/>
        <v/>
      </c>
      <c r="AZ43" s="44" t="str">
        <f>IF(I43="","",VLOOKUP(I43,'MNB árfolyam'!A:B,2,0))</f>
        <v/>
      </c>
      <c r="BA43" s="44" t="str">
        <f t="shared" si="3"/>
        <v/>
      </c>
      <c r="BB43" s="44" t="str">
        <f t="shared" si="4"/>
        <v/>
      </c>
      <c r="BC43" s="44" t="str">
        <f>IF(N43="","",VLOOKUP(N43,'MNB árfolyam'!A:B,2,0))</f>
        <v/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57"/>
      <c r="B44" s="458"/>
      <c r="C44" s="1"/>
      <c r="D44" s="1"/>
      <c r="E44" s="458"/>
      <c r="F44" s="459"/>
      <c r="G44" s="459"/>
      <c r="H44" s="1"/>
      <c r="I44" s="1"/>
      <c r="J44" s="458"/>
      <c r="K44" s="459"/>
      <c r="L44" s="459"/>
      <c r="M44" s="1"/>
      <c r="N44" s="1"/>
      <c r="O44" s="458"/>
      <c r="P44" s="459"/>
      <c r="Q44" s="522"/>
      <c r="R44" s="176"/>
      <c r="S44" s="176"/>
      <c r="T44" s="176"/>
      <c r="U44" s="176"/>
      <c r="V44" s="176"/>
      <c r="W44" s="176"/>
      <c r="AW44" s="44" t="str">
        <f>IF(D44="","",VLOOKUP(D44,'MNB árfolyam'!A:B,2,0))</f>
        <v/>
      </c>
      <c r="AX44" s="45" t="str">
        <f t="shared" si="1"/>
        <v/>
      </c>
      <c r="AY44" s="45" t="str">
        <f t="shared" si="2"/>
        <v/>
      </c>
      <c r="AZ44" s="44" t="str">
        <f>IF(I44="","",VLOOKUP(I44,'MNB árfolyam'!A:B,2,0))</f>
        <v/>
      </c>
      <c r="BA44" s="44" t="str">
        <f t="shared" si="3"/>
        <v/>
      </c>
      <c r="BB44" s="44" t="str">
        <f t="shared" si="4"/>
        <v/>
      </c>
      <c r="BC44" s="44" t="str">
        <f>IF(N44="","",VLOOKUP(N44,'MNB árfolyam'!A:B,2,0))</f>
        <v/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57"/>
      <c r="B45" s="458"/>
      <c r="C45" s="1"/>
      <c r="D45" s="1"/>
      <c r="E45" s="458"/>
      <c r="F45" s="459"/>
      <c r="G45" s="459"/>
      <c r="H45" s="1"/>
      <c r="I45" s="1"/>
      <c r="J45" s="458"/>
      <c r="K45" s="459"/>
      <c r="L45" s="459"/>
      <c r="M45" s="1"/>
      <c r="N45" s="1"/>
      <c r="O45" s="458"/>
      <c r="P45" s="459"/>
      <c r="Q45" s="522"/>
      <c r="R45" s="176"/>
      <c r="S45" s="176"/>
      <c r="T45" s="176"/>
      <c r="U45" s="176"/>
      <c r="V45" s="176"/>
      <c r="W45" s="176"/>
      <c r="AW45" s="44" t="str">
        <f>IF(D45="","",VLOOKUP(D45,'MNB árfolyam'!A:B,2,0))</f>
        <v/>
      </c>
      <c r="AX45" s="45" t="str">
        <f t="shared" si="1"/>
        <v/>
      </c>
      <c r="AY45" s="45" t="str">
        <f t="shared" si="2"/>
        <v/>
      </c>
      <c r="AZ45" s="44" t="str">
        <f>IF(I45="","",VLOOKUP(I45,'MNB árfolyam'!A:B,2,0))</f>
        <v/>
      </c>
      <c r="BA45" s="44" t="str">
        <f t="shared" si="3"/>
        <v/>
      </c>
      <c r="BB45" s="44" t="str">
        <f t="shared" si="4"/>
        <v/>
      </c>
      <c r="BC45" s="44" t="str">
        <f>IF(N45="","",VLOOKUP(N45,'MNB árfolyam'!A:B,2,0))</f>
        <v/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57"/>
      <c r="B46" s="458"/>
      <c r="C46" s="1"/>
      <c r="D46" s="1"/>
      <c r="E46" s="458"/>
      <c r="F46" s="459"/>
      <c r="G46" s="459"/>
      <c r="H46" s="1"/>
      <c r="I46" s="1"/>
      <c r="J46" s="458"/>
      <c r="K46" s="459"/>
      <c r="L46" s="459"/>
      <c r="M46" s="1"/>
      <c r="N46" s="1"/>
      <c r="O46" s="458"/>
      <c r="P46" s="459"/>
      <c r="Q46" s="522"/>
      <c r="R46" s="176"/>
      <c r="S46" s="176"/>
      <c r="T46" s="176"/>
      <c r="U46" s="176"/>
      <c r="V46" s="176"/>
      <c r="W46" s="176"/>
      <c r="AW46" s="44" t="str">
        <f>IF(D46="","",VLOOKUP(D46,'MNB árfolyam'!A:B,2,0))</f>
        <v/>
      </c>
      <c r="AX46" s="45" t="str">
        <f t="shared" si="1"/>
        <v/>
      </c>
      <c r="AY46" s="45" t="str">
        <f t="shared" si="2"/>
        <v/>
      </c>
      <c r="AZ46" s="44" t="str">
        <f>IF(I46="","",VLOOKUP(I46,'MNB árfolyam'!A:B,2,0))</f>
        <v/>
      </c>
      <c r="BA46" s="44" t="str">
        <f t="shared" si="3"/>
        <v/>
      </c>
      <c r="BB46" s="44" t="str">
        <f t="shared" si="4"/>
        <v/>
      </c>
      <c r="BC46" s="44" t="str">
        <f>IF(N46="","",VLOOKUP(N46,'MNB árfolyam'!A:B,2,0))</f>
        <v/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57"/>
      <c r="B47" s="458"/>
      <c r="C47" s="1"/>
      <c r="D47" s="1"/>
      <c r="E47" s="458"/>
      <c r="F47" s="459"/>
      <c r="G47" s="459"/>
      <c r="H47" s="1"/>
      <c r="I47" s="1"/>
      <c r="J47" s="458"/>
      <c r="K47" s="459"/>
      <c r="L47" s="459"/>
      <c r="M47" s="1"/>
      <c r="N47" s="1"/>
      <c r="O47" s="458"/>
      <c r="P47" s="459"/>
      <c r="Q47" s="522"/>
      <c r="R47" s="176"/>
      <c r="S47" s="176"/>
      <c r="T47" s="176"/>
      <c r="U47" s="176"/>
      <c r="V47" s="176"/>
      <c r="W47" s="176"/>
      <c r="AW47" s="44" t="str">
        <f>IF(D47="","",VLOOKUP(D47,'MNB árfolyam'!A:B,2,0))</f>
        <v/>
      </c>
      <c r="AX47" s="45" t="str">
        <f t="shared" si="1"/>
        <v/>
      </c>
      <c r="AY47" s="45" t="str">
        <f t="shared" si="2"/>
        <v/>
      </c>
      <c r="AZ47" s="44" t="str">
        <f>IF(I47="","",VLOOKUP(I47,'MNB árfolyam'!A:B,2,0))</f>
        <v/>
      </c>
      <c r="BA47" s="44" t="str">
        <f t="shared" si="3"/>
        <v/>
      </c>
      <c r="BB47" s="44" t="str">
        <f t="shared" si="4"/>
        <v/>
      </c>
      <c r="BC47" s="44" t="str">
        <f>IF(N47="","",VLOOKUP(N47,'MNB árfolyam'!A:B,2,0))</f>
        <v/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57"/>
      <c r="B48" s="458"/>
      <c r="C48" s="1"/>
      <c r="D48" s="1"/>
      <c r="E48" s="458"/>
      <c r="F48" s="459"/>
      <c r="G48" s="459"/>
      <c r="H48" s="1"/>
      <c r="I48" s="1"/>
      <c r="J48" s="458"/>
      <c r="K48" s="459"/>
      <c r="L48" s="459"/>
      <c r="M48" s="1"/>
      <c r="N48" s="1"/>
      <c r="O48" s="458"/>
      <c r="P48" s="459"/>
      <c r="Q48" s="522"/>
      <c r="R48" s="176"/>
      <c r="S48" s="176"/>
      <c r="T48" s="176"/>
      <c r="U48" s="176"/>
      <c r="V48" s="176"/>
      <c r="W48" s="176"/>
      <c r="AW48" s="44" t="str">
        <f>IF(D48="","",VLOOKUP(D48,'MNB árfolyam'!A:B,2,0))</f>
        <v/>
      </c>
      <c r="AX48" s="45" t="str">
        <f t="shared" si="1"/>
        <v/>
      </c>
      <c r="AY48" s="45" t="str">
        <f t="shared" si="2"/>
        <v/>
      </c>
      <c r="AZ48" s="44" t="str">
        <f>IF(I48="","",VLOOKUP(I48,'MNB árfolyam'!A:B,2,0))</f>
        <v/>
      </c>
      <c r="BA48" s="44" t="str">
        <f t="shared" si="3"/>
        <v/>
      </c>
      <c r="BB48" s="44" t="str">
        <f t="shared" si="4"/>
        <v/>
      </c>
      <c r="BC48" s="44" t="str">
        <f>IF(N48="","",VLOOKUP(N48,'MNB árfolyam'!A:B,2,0))</f>
        <v/>
      </c>
      <c r="BD48" s="44" t="str">
        <f t="shared" si="5"/>
        <v/>
      </c>
      <c r="BE48" s="44" t="str">
        <f t="shared" si="6"/>
        <v/>
      </c>
    </row>
    <row r="49" spans="1:69" s="37" customFormat="1" x14ac:dyDescent="0.25">
      <c r="A49" s="457"/>
      <c r="B49" s="458"/>
      <c r="C49" s="1"/>
      <c r="D49" s="1"/>
      <c r="E49" s="458"/>
      <c r="F49" s="459"/>
      <c r="G49" s="459"/>
      <c r="H49" s="1"/>
      <c r="I49" s="1"/>
      <c r="J49" s="458"/>
      <c r="K49" s="459"/>
      <c r="L49" s="459"/>
      <c r="M49" s="1"/>
      <c r="N49" s="1"/>
      <c r="O49" s="458"/>
      <c r="P49" s="459"/>
      <c r="Q49" s="522"/>
      <c r="R49" s="176"/>
      <c r="S49" s="176"/>
      <c r="T49" s="176"/>
      <c r="U49" s="176"/>
      <c r="V49" s="176"/>
      <c r="W49" s="176"/>
      <c r="AW49" s="44" t="str">
        <f>IF(D49="","",VLOOKUP(D49,'MNB árfolyam'!A:B,2,0))</f>
        <v/>
      </c>
      <c r="AX49" s="45" t="str">
        <f t="shared" si="1"/>
        <v/>
      </c>
      <c r="AY49" s="45" t="str">
        <f t="shared" si="2"/>
        <v/>
      </c>
      <c r="AZ49" s="44" t="str">
        <f>IF(I49="","",VLOOKUP(I49,'MNB árfolyam'!A:B,2,0))</f>
        <v/>
      </c>
      <c r="BA49" s="44" t="str">
        <f t="shared" si="3"/>
        <v/>
      </c>
      <c r="BB49" s="44" t="str">
        <f t="shared" si="4"/>
        <v/>
      </c>
      <c r="BC49" s="44" t="str">
        <f>IF(N49="","",VLOOKUP(N49,'MNB árfolyam'!A:B,2,0))</f>
        <v/>
      </c>
      <c r="BD49" s="44" t="str">
        <f t="shared" si="5"/>
        <v/>
      </c>
      <c r="BE49" s="44" t="str">
        <f t="shared" si="6"/>
        <v/>
      </c>
    </row>
    <row r="50" spans="1:69" s="37" customFormat="1" ht="15.75" thickBot="1" x14ac:dyDescent="0.3">
      <c r="A50" s="460"/>
      <c r="B50" s="461"/>
      <c r="C50" s="7"/>
      <c r="D50" s="7"/>
      <c r="E50" s="461"/>
      <c r="F50" s="462"/>
      <c r="G50" s="462"/>
      <c r="H50" s="7"/>
      <c r="I50" s="7"/>
      <c r="J50" s="461"/>
      <c r="K50" s="462"/>
      <c r="L50" s="462"/>
      <c r="M50" s="7"/>
      <c r="N50" s="7"/>
      <c r="O50" s="461"/>
      <c r="P50" s="462"/>
      <c r="Q50" s="523"/>
      <c r="R50" s="176"/>
      <c r="S50" s="176"/>
      <c r="T50" s="176"/>
      <c r="U50" s="176"/>
      <c r="V50" s="176"/>
      <c r="W50" s="176"/>
      <c r="AW50" s="44" t="str">
        <f>IF(D50="","",VLOOKUP(D50,'MNB árfolyam'!A:B,2,0))</f>
        <v/>
      </c>
      <c r="AX50" s="45" t="str">
        <f t="shared" si="1"/>
        <v/>
      </c>
      <c r="AY50" s="45" t="str">
        <f t="shared" si="2"/>
        <v/>
      </c>
      <c r="AZ50" s="44" t="str">
        <f>IF(I50="","",VLOOKUP(I50,'MNB árfolyam'!A:B,2,0))</f>
        <v/>
      </c>
      <c r="BA50" s="44" t="str">
        <f t="shared" si="3"/>
        <v/>
      </c>
      <c r="BB50" s="44" t="str">
        <f t="shared" si="4"/>
        <v/>
      </c>
      <c r="BC50" s="44" t="str">
        <f>IF(N50="","",VLOOKUP(N50,'MNB árfolyam'!A:B,2,0))</f>
        <v/>
      </c>
      <c r="BD50" s="44" t="str">
        <f t="shared" si="5"/>
        <v/>
      </c>
      <c r="BE50" s="44" t="str">
        <f t="shared" si="6"/>
        <v/>
      </c>
    </row>
    <row r="51" spans="1:69" x14ac:dyDescent="0.25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</row>
    <row r="52" spans="1:69" ht="21.75" customHeight="1" thickBot="1" x14ac:dyDescent="0.3">
      <c r="A52" s="686" t="str">
        <f>CONCATENATE(B8," ","PARTNER VÁLLALKOZÁSAI:")</f>
        <v xml:space="preserve"> PARTNER VÁLLALKOZÁSAI:</v>
      </c>
      <c r="B52" s="686"/>
      <c r="C52" s="686"/>
      <c r="D52" s="686"/>
      <c r="E52" s="686"/>
      <c r="F52" s="686"/>
      <c r="G52" s="686"/>
      <c r="H52" s="686"/>
      <c r="I52" s="686"/>
      <c r="J52" s="686"/>
      <c r="K52" s="686"/>
      <c r="L52" s="686"/>
      <c r="M52" s="686"/>
      <c r="N52" s="686"/>
      <c r="O52" s="686"/>
      <c r="P52" s="686"/>
      <c r="Q52" s="686"/>
      <c r="R52" s="686"/>
      <c r="S52" s="686"/>
      <c r="T52" s="686"/>
      <c r="U52" s="686"/>
      <c r="V52" s="686"/>
      <c r="W52" s="68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</row>
    <row r="53" spans="1:69" ht="320.10000000000002" customHeight="1" thickBot="1" x14ac:dyDescent="0.3">
      <c r="A53" s="699" t="s">
        <v>256</v>
      </c>
      <c r="B53" s="700"/>
      <c r="C53" s="700"/>
      <c r="D53" s="700"/>
      <c r="E53" s="700"/>
      <c r="F53" s="700"/>
      <c r="G53" s="700"/>
      <c r="H53" s="701"/>
      <c r="I53" s="180"/>
      <c r="J53" s="180"/>
      <c r="K53" s="180"/>
      <c r="L53" s="180"/>
      <c r="M53" s="18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</row>
    <row r="54" spans="1:69" ht="19.5" customHeight="1" thickBot="1" x14ac:dyDescent="0.3">
      <c r="A54" s="722" t="str">
        <f>IF(PÁLYÁZÓ!D16&lt;&gt;"","A pályázó vállalkozás három üzleti évre adta meg az adatokat, ezért ezen vállalkozások esetében is három évre kérünk adatot, ha a vállalkozások működtek ebben az időtartamban.",IF(PÁLYÁZÓ!D15&lt;&gt;"","A pályázó vállalkozás két üzleti évre adta meg az adatokat, ezért ezen vállalkozások esetén is két évre kérünk adatot, ha a vállalkozások működtek ebben az időtartamban.",IF(PÁLYÁZÓ!D14&lt;&gt;"","A pályázó vállalkozás egy üzleti évre adta meg az adatokat, ezért ezen vállalkozások esetén is egy évre kérünk adatot, ha a vállalkozások működtek ebben az időtartamban.","")))</f>
        <v/>
      </c>
      <c r="B54" s="723"/>
      <c r="C54" s="723"/>
      <c r="D54" s="723"/>
      <c r="E54" s="723"/>
      <c r="F54" s="724"/>
      <c r="G54" s="40">
        <f>SUM(G56:G80)</f>
        <v>0</v>
      </c>
      <c r="H54" s="180"/>
      <c r="I54" s="180"/>
      <c r="J54" s="180"/>
      <c r="K54" s="180"/>
      <c r="L54" s="180"/>
      <c r="M54" s="180"/>
      <c r="N54" s="177">
        <f>SUM(N56:N80)</f>
        <v>0</v>
      </c>
      <c r="O54" s="110"/>
      <c r="P54" s="110"/>
      <c r="Q54" s="110"/>
      <c r="R54" s="110"/>
      <c r="S54" s="110"/>
      <c r="T54" s="110"/>
      <c r="U54" s="177">
        <f>SUM(U56:U80)</f>
        <v>0</v>
      </c>
      <c r="V54" s="110"/>
      <c r="W54" s="110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BI54" s="47">
        <f>SUM(BI56:BI80)</f>
        <v>0</v>
      </c>
      <c r="BJ54" s="47">
        <f t="shared" ref="BJ54:BQ54" si="7">SUM(BJ56:BJ80)</f>
        <v>0</v>
      </c>
      <c r="BK54" s="47">
        <f t="shared" si="7"/>
        <v>0</v>
      </c>
      <c r="BL54" s="47">
        <f t="shared" si="7"/>
        <v>0</v>
      </c>
      <c r="BM54" s="47">
        <f t="shared" si="7"/>
        <v>0</v>
      </c>
      <c r="BN54" s="47">
        <f t="shared" si="7"/>
        <v>0</v>
      </c>
      <c r="BO54" s="47">
        <f t="shared" si="7"/>
        <v>0</v>
      </c>
      <c r="BP54" s="47">
        <f t="shared" si="7"/>
        <v>0</v>
      </c>
      <c r="BQ54" s="47">
        <f t="shared" si="7"/>
        <v>0</v>
      </c>
    </row>
    <row r="55" spans="1:69" s="48" customFormat="1" ht="31.5" customHeight="1" thickBot="1" x14ac:dyDescent="0.3">
      <c r="A55" s="508" t="str">
        <f>CONCATENATE(B8," ","Partnervállalkozásának megnevezése")</f>
        <v xml:space="preserve"> Partnervállalkozásának megnevezése</v>
      </c>
      <c r="B55" s="514" t="s">
        <v>138</v>
      </c>
      <c r="C55" s="514" t="s">
        <v>130</v>
      </c>
      <c r="D55" s="514" t="s">
        <v>129</v>
      </c>
      <c r="E55" s="514" t="s">
        <v>115</v>
      </c>
      <c r="F55" s="514" t="s">
        <v>114</v>
      </c>
      <c r="G55" s="514" t="s">
        <v>116</v>
      </c>
      <c r="H55" s="514" t="s">
        <v>128</v>
      </c>
      <c r="I55" s="514" t="s">
        <v>117</v>
      </c>
      <c r="J55" s="514" t="s">
        <v>131</v>
      </c>
      <c r="K55" s="514" t="s">
        <v>132</v>
      </c>
      <c r="L55" s="514" t="s">
        <v>118</v>
      </c>
      <c r="M55" s="514" t="s">
        <v>119</v>
      </c>
      <c r="N55" s="514" t="s">
        <v>120</v>
      </c>
      <c r="O55" s="514" t="s">
        <v>126</v>
      </c>
      <c r="P55" s="514" t="s">
        <v>121</v>
      </c>
      <c r="Q55" s="514" t="s">
        <v>133</v>
      </c>
      <c r="R55" s="514" t="s">
        <v>134</v>
      </c>
      <c r="S55" s="514" t="s">
        <v>122</v>
      </c>
      <c r="T55" s="514" t="s">
        <v>123</v>
      </c>
      <c r="U55" s="514" t="s">
        <v>124</v>
      </c>
      <c r="V55" s="514" t="s">
        <v>125</v>
      </c>
      <c r="W55" s="515" t="s">
        <v>127</v>
      </c>
      <c r="AW55" s="43" t="s">
        <v>43</v>
      </c>
      <c r="AX55" s="43" t="s">
        <v>34</v>
      </c>
      <c r="AY55" s="43" t="s">
        <v>35</v>
      </c>
      <c r="AZ55" s="43" t="s">
        <v>36</v>
      </c>
      <c r="BA55" s="43" t="s">
        <v>44</v>
      </c>
      <c r="BB55" s="43" t="s">
        <v>37</v>
      </c>
      <c r="BC55" s="43" t="s">
        <v>38</v>
      </c>
      <c r="BD55" s="43" t="s">
        <v>39</v>
      </c>
      <c r="BE55" s="43" t="s">
        <v>45</v>
      </c>
      <c r="BF55" s="43" t="s">
        <v>40</v>
      </c>
      <c r="BG55" s="43" t="s">
        <v>41</v>
      </c>
      <c r="BH55" s="43" t="s">
        <v>42</v>
      </c>
      <c r="BI55" s="49" t="s">
        <v>50</v>
      </c>
      <c r="BJ55" s="49" t="s">
        <v>48</v>
      </c>
      <c r="BK55" s="49" t="s">
        <v>49</v>
      </c>
      <c r="BL55" s="49" t="s">
        <v>51</v>
      </c>
      <c r="BM55" s="49" t="s">
        <v>52</v>
      </c>
      <c r="BN55" s="49" t="s">
        <v>53</v>
      </c>
      <c r="BO55" s="49" t="s">
        <v>54</v>
      </c>
      <c r="BP55" s="49" t="s">
        <v>55</v>
      </c>
      <c r="BQ55" s="49" t="s">
        <v>56</v>
      </c>
    </row>
    <row r="56" spans="1:69" x14ac:dyDescent="0.25">
      <c r="A56" s="490"/>
      <c r="B56" s="493"/>
      <c r="C56" s="492"/>
      <c r="D56" s="492"/>
      <c r="E56" s="411"/>
      <c r="F56" s="411"/>
      <c r="G56" s="493"/>
      <c r="H56" s="494"/>
      <c r="I56" s="494"/>
      <c r="J56" s="492"/>
      <c r="K56" s="492"/>
      <c r="L56" s="411"/>
      <c r="M56" s="411"/>
      <c r="N56" s="493"/>
      <c r="O56" s="494"/>
      <c r="P56" s="494"/>
      <c r="Q56" s="492"/>
      <c r="R56" s="492"/>
      <c r="S56" s="411"/>
      <c r="T56" s="411"/>
      <c r="U56" s="493"/>
      <c r="V56" s="494"/>
      <c r="W56" s="495"/>
      <c r="AW56" s="50" t="str">
        <f>IF(OR(C56="",D56=""),"",MAX(C56,D56))</f>
        <v/>
      </c>
      <c r="AX56" s="51" t="str">
        <f>IF(F56="","",VLOOKUP(F56,'MNB árfolyam'!A:B,2,0))</f>
        <v/>
      </c>
      <c r="AY56" s="52" t="str">
        <f>IF(OR(AX56=0,AX56=""),"",ROUND(H56/AX56,0))</f>
        <v/>
      </c>
      <c r="AZ56" s="53" t="str">
        <f>IF(OR(AX56=0,AX56=""),"",ROUND(I56/AX56,0))</f>
        <v/>
      </c>
      <c r="BA56" s="54" t="str">
        <f>IF(OR(J56="",K56=""),"",MAX(J56,K56))</f>
        <v/>
      </c>
      <c r="BB56" s="51" t="str">
        <f>IF(M56="","",VLOOKUP(M56,'MNB árfolyam'!A:B,2,0))</f>
        <v/>
      </c>
      <c r="BC56" s="51" t="str">
        <f>IF(OR(BB56=0,BB56=""),"",ROUND(O56/BB56,0))</f>
        <v/>
      </c>
      <c r="BD56" s="55" t="str">
        <f>IF(OR(BB56=0,BB56=""),"",ROUND(P56/BB56,0))</f>
        <v/>
      </c>
      <c r="BE56" s="54" t="str">
        <f>IF(OR(Q56="",R56=""),"",MAX(Q56,R56))</f>
        <v/>
      </c>
      <c r="BF56" s="55" t="str">
        <f>IF(T56="","",VLOOKUP(T56,'MNB árfolyam'!A:B,2,0))</f>
        <v/>
      </c>
      <c r="BG56" s="55" t="str">
        <f>IF(OR(BF56=0,BF56=""),"",ROUND(V56/BF56,0))</f>
        <v/>
      </c>
      <c r="BH56" s="55" t="str">
        <f>IF(OR(BF56=0,BF56=""),"",ROUND(W56/BF56,0))</f>
        <v/>
      </c>
      <c r="BI56" s="55" t="str">
        <f>IF(OR(AW56="",G56=""),"",AW56*G56)</f>
        <v/>
      </c>
      <c r="BJ56" s="51" t="str">
        <f>IF(OR(AW56="",AY56=""),"",AW56*AY56)</f>
        <v/>
      </c>
      <c r="BK56" s="51" t="str">
        <f>IF(OR(AW56="",AZ56=""),"",AW56*AZ56)</f>
        <v/>
      </c>
      <c r="BL56" s="51" t="str">
        <f>IF(OR(BA56="",N56=""),"",BA56*N56)</f>
        <v/>
      </c>
      <c r="BM56" s="51" t="str">
        <f>IF(OR(BA56="",BC56=""),"",BA56*BC56)</f>
        <v/>
      </c>
      <c r="BN56" s="51" t="str">
        <f>IF(OR(BA56="",BD56=""),"",BA56*BD56)</f>
        <v/>
      </c>
      <c r="BO56" s="51" t="str">
        <f>IF(OR(BE56="",U56=""),"",BE56*U56)</f>
        <v/>
      </c>
      <c r="BP56" s="51" t="str">
        <f>IF(OR(BE56="",BG56=""),"",BE56*BG56)</f>
        <v/>
      </c>
      <c r="BQ56" s="51" t="str">
        <f>IF(OR(BE56="",BH56=""),"",BE56*BH56)</f>
        <v/>
      </c>
    </row>
    <row r="57" spans="1:69" x14ac:dyDescent="0.25">
      <c r="A57" s="446"/>
      <c r="B57" s="447"/>
      <c r="C57" s="448"/>
      <c r="D57" s="448"/>
      <c r="E57" s="1"/>
      <c r="F57" s="1"/>
      <c r="G57" s="447"/>
      <c r="H57" s="449"/>
      <c r="I57" s="449"/>
      <c r="J57" s="448"/>
      <c r="K57" s="448"/>
      <c r="L57" s="1"/>
      <c r="M57" s="1"/>
      <c r="N57" s="447"/>
      <c r="O57" s="449"/>
      <c r="P57" s="449"/>
      <c r="Q57" s="448"/>
      <c r="R57" s="448"/>
      <c r="S57" s="1"/>
      <c r="T57" s="1"/>
      <c r="U57" s="447"/>
      <c r="V57" s="449"/>
      <c r="W57" s="516"/>
      <c r="AW57" s="50" t="str">
        <f t="shared" ref="AW57:AW80" si="8">IF(OR(C57="",D57=""),"",MAX(C57,D57))</f>
        <v/>
      </c>
      <c r="AX57" s="51" t="str">
        <f>IF(F57="","",VLOOKUP(F57,'MNB árfolyam'!A:B,2,0))</f>
        <v/>
      </c>
      <c r="AY57" s="52" t="str">
        <f t="shared" ref="AY57:AY80" si="9">IF(OR(AX57=0,AX57=""),"",ROUND(H57/AX57,0))</f>
        <v/>
      </c>
      <c r="AZ57" s="53" t="str">
        <f t="shared" ref="AZ57:AZ80" si="10">IF(OR(AX57=0,AX57=""),"",ROUND(I57/AX57,0))</f>
        <v/>
      </c>
      <c r="BA57" s="54" t="str">
        <f t="shared" ref="BA57:BA80" si="11">IF(OR(J57="",K57=""),"",MAX(J57,K57))</f>
        <v/>
      </c>
      <c r="BB57" s="51" t="str">
        <f>IF(M57="","",VLOOKUP(M57,'MNB árfolyam'!A:B,2,0))</f>
        <v/>
      </c>
      <c r="BC57" s="51" t="str">
        <f t="shared" ref="BC57:BC80" si="12">IF(OR(BB57=0,BB57=""),"",ROUND(O57/BB57,0))</f>
        <v/>
      </c>
      <c r="BD57" s="55" t="str">
        <f t="shared" ref="BD57:BD80" si="13">IF(OR(BB57=0,BB57=""),"",ROUND(P57/BB57,0))</f>
        <v/>
      </c>
      <c r="BE57" s="54" t="str">
        <f t="shared" ref="BE57:BE80" si="14">IF(OR(Q57="",R57=""),"",MAX(Q57,R57))</f>
        <v/>
      </c>
      <c r="BF57" s="55" t="str">
        <f>IF(T57="","",VLOOKUP(T57,'MNB árfolyam'!A:B,2,0))</f>
        <v/>
      </c>
      <c r="BG57" s="55" t="str">
        <f t="shared" ref="BG57:BG80" si="15">IF(OR(BF57=0,BF57=""),"",ROUND(V57/BF57,0))</f>
        <v/>
      </c>
      <c r="BH57" s="55" t="str">
        <f t="shared" ref="BH57:BH80" si="16">IF(OR(BF57=0,BF57=""),"",ROUND(W57/BF57,0))</f>
        <v/>
      </c>
      <c r="BI57" s="55" t="str">
        <f t="shared" ref="BI57:BI80" si="17">IF(OR(AW57="",G57=""),"",AW57*G57)</f>
        <v/>
      </c>
      <c r="BJ57" s="51" t="str">
        <f t="shared" ref="BJ57:BJ80" si="18">IF(OR(AW57="",AY57=""),"",AW57*AY57)</f>
        <v/>
      </c>
      <c r="BK57" s="51" t="str">
        <f t="shared" ref="BK57:BK80" si="19">IF(OR(AW57="",AZ57=""),"",AW57*AZ57)</f>
        <v/>
      </c>
      <c r="BL57" s="51" t="str">
        <f t="shared" ref="BL57:BL80" si="20">IF(OR(BA57="",N57=""),"",BA57*N57)</f>
        <v/>
      </c>
      <c r="BM57" s="51" t="str">
        <f t="shared" ref="BM57:BM80" si="21">IF(OR(BA57="",BC57=""),"",BA57*BC57)</f>
        <v/>
      </c>
      <c r="BN57" s="51" t="str">
        <f t="shared" ref="BN57:BN80" si="22">IF(OR(BA57="",BD57=""),"",BA57*BD57)</f>
        <v/>
      </c>
      <c r="BO57" s="51" t="str">
        <f t="shared" ref="BO57:BO80" si="23">IF(OR(BE57="",U57=""),"",BE57*U57)</f>
        <v/>
      </c>
      <c r="BP57" s="51" t="str">
        <f t="shared" ref="BP57:BP80" si="24">IF(OR(BE57="",BG57=""),"",BE57*BG57)</f>
        <v/>
      </c>
      <c r="BQ57" s="51" t="str">
        <f t="shared" ref="BQ57:BQ80" si="25">IF(OR(BE57="",BH57=""),"",BE57*BH57)</f>
        <v/>
      </c>
    </row>
    <row r="58" spans="1:69" x14ac:dyDescent="0.25">
      <c r="A58" s="446"/>
      <c r="B58" s="447"/>
      <c r="C58" s="448"/>
      <c r="D58" s="448"/>
      <c r="E58" s="1"/>
      <c r="F58" s="1"/>
      <c r="G58" s="447"/>
      <c r="H58" s="449"/>
      <c r="I58" s="449"/>
      <c r="J58" s="448"/>
      <c r="K58" s="448"/>
      <c r="L58" s="1"/>
      <c r="M58" s="1"/>
      <c r="N58" s="447"/>
      <c r="O58" s="449"/>
      <c r="P58" s="449"/>
      <c r="Q58" s="448"/>
      <c r="R58" s="448"/>
      <c r="S58" s="1"/>
      <c r="T58" s="1"/>
      <c r="U58" s="447"/>
      <c r="V58" s="449"/>
      <c r="W58" s="516"/>
      <c r="AW58" s="50" t="str">
        <f t="shared" si="8"/>
        <v/>
      </c>
      <c r="AX58" s="51" t="str">
        <f>IF(F58="","",VLOOKUP(F58,'MNB árfolyam'!A:B,2,0))</f>
        <v/>
      </c>
      <c r="AY58" s="52" t="str">
        <f t="shared" si="9"/>
        <v/>
      </c>
      <c r="AZ58" s="53" t="str">
        <f t="shared" si="10"/>
        <v/>
      </c>
      <c r="BA58" s="54" t="str">
        <f t="shared" si="11"/>
        <v/>
      </c>
      <c r="BB58" s="51" t="str">
        <f>IF(M58="","",VLOOKUP(M58,'MNB árfolyam'!A:B,2,0))</f>
        <v/>
      </c>
      <c r="BC58" s="51" t="str">
        <f t="shared" si="12"/>
        <v/>
      </c>
      <c r="BD58" s="55" t="str">
        <f t="shared" si="13"/>
        <v/>
      </c>
      <c r="BE58" s="54" t="str">
        <f t="shared" si="14"/>
        <v/>
      </c>
      <c r="BF58" s="55" t="str">
        <f>IF(T58="","",VLOOKUP(T58,'MNB árfolyam'!A:B,2,0))</f>
        <v/>
      </c>
      <c r="BG58" s="55" t="str">
        <f t="shared" si="15"/>
        <v/>
      </c>
      <c r="BH58" s="55" t="str">
        <f t="shared" si="16"/>
        <v/>
      </c>
      <c r="BI58" s="55" t="str">
        <f t="shared" si="17"/>
        <v/>
      </c>
      <c r="BJ58" s="51" t="str">
        <f t="shared" si="18"/>
        <v/>
      </c>
      <c r="BK58" s="51" t="str">
        <f t="shared" si="19"/>
        <v/>
      </c>
      <c r="BL58" s="51" t="str">
        <f t="shared" si="20"/>
        <v/>
      </c>
      <c r="BM58" s="51" t="str">
        <f t="shared" si="21"/>
        <v/>
      </c>
      <c r="BN58" s="51" t="str">
        <f t="shared" si="22"/>
        <v/>
      </c>
      <c r="BO58" s="51" t="str">
        <f t="shared" si="23"/>
        <v/>
      </c>
      <c r="BP58" s="51" t="str">
        <f t="shared" si="24"/>
        <v/>
      </c>
      <c r="BQ58" s="51" t="str">
        <f t="shared" si="25"/>
        <v/>
      </c>
    </row>
    <row r="59" spans="1:69" x14ac:dyDescent="0.25">
      <c r="A59" s="446"/>
      <c r="B59" s="447"/>
      <c r="C59" s="448"/>
      <c r="D59" s="448"/>
      <c r="E59" s="1"/>
      <c r="F59" s="1"/>
      <c r="G59" s="447"/>
      <c r="H59" s="449"/>
      <c r="I59" s="449"/>
      <c r="J59" s="448"/>
      <c r="K59" s="448"/>
      <c r="L59" s="1"/>
      <c r="M59" s="1"/>
      <c r="N59" s="447"/>
      <c r="O59" s="449"/>
      <c r="P59" s="449"/>
      <c r="Q59" s="448"/>
      <c r="R59" s="448"/>
      <c r="S59" s="1"/>
      <c r="T59" s="1"/>
      <c r="U59" s="447"/>
      <c r="V59" s="449"/>
      <c r="W59" s="516"/>
      <c r="AW59" s="50" t="str">
        <f t="shared" si="8"/>
        <v/>
      </c>
      <c r="AX59" s="51" t="str">
        <f>IF(F59="","",VLOOKUP(F59,'MNB árfolyam'!A:B,2,0))</f>
        <v/>
      </c>
      <c r="AY59" s="52" t="str">
        <f t="shared" si="9"/>
        <v/>
      </c>
      <c r="AZ59" s="53" t="str">
        <f t="shared" si="10"/>
        <v/>
      </c>
      <c r="BA59" s="54" t="str">
        <f t="shared" si="11"/>
        <v/>
      </c>
      <c r="BB59" s="51" t="str">
        <f>IF(M59="","",VLOOKUP(M59,'MNB árfolyam'!A:B,2,0))</f>
        <v/>
      </c>
      <c r="BC59" s="51" t="str">
        <f t="shared" si="12"/>
        <v/>
      </c>
      <c r="BD59" s="55" t="str">
        <f t="shared" si="13"/>
        <v/>
      </c>
      <c r="BE59" s="54" t="str">
        <f t="shared" si="14"/>
        <v/>
      </c>
      <c r="BF59" s="55" t="str">
        <f>IF(T59="","",VLOOKUP(T59,'MNB árfolyam'!A:B,2,0))</f>
        <v/>
      </c>
      <c r="BG59" s="55" t="str">
        <f t="shared" si="15"/>
        <v/>
      </c>
      <c r="BH59" s="55" t="str">
        <f t="shared" si="16"/>
        <v/>
      </c>
      <c r="BI59" s="55" t="str">
        <f t="shared" si="17"/>
        <v/>
      </c>
      <c r="BJ59" s="51" t="str">
        <f t="shared" si="18"/>
        <v/>
      </c>
      <c r="BK59" s="51" t="str">
        <f t="shared" si="19"/>
        <v/>
      </c>
      <c r="BL59" s="51" t="str">
        <f t="shared" si="20"/>
        <v/>
      </c>
      <c r="BM59" s="51" t="str">
        <f t="shared" si="21"/>
        <v/>
      </c>
      <c r="BN59" s="51" t="str">
        <f t="shared" si="22"/>
        <v/>
      </c>
      <c r="BO59" s="51" t="str">
        <f t="shared" si="23"/>
        <v/>
      </c>
      <c r="BP59" s="51" t="str">
        <f t="shared" si="24"/>
        <v/>
      </c>
      <c r="BQ59" s="51" t="str">
        <f t="shared" si="25"/>
        <v/>
      </c>
    </row>
    <row r="60" spans="1:69" x14ac:dyDescent="0.25">
      <c r="A60" s="446"/>
      <c r="B60" s="447"/>
      <c r="C60" s="448"/>
      <c r="D60" s="448"/>
      <c r="E60" s="1"/>
      <c r="F60" s="1"/>
      <c r="G60" s="447"/>
      <c r="H60" s="449"/>
      <c r="I60" s="449"/>
      <c r="J60" s="448"/>
      <c r="K60" s="448"/>
      <c r="L60" s="1"/>
      <c r="M60" s="1"/>
      <c r="N60" s="447"/>
      <c r="O60" s="449"/>
      <c r="P60" s="449"/>
      <c r="Q60" s="448"/>
      <c r="R60" s="448"/>
      <c r="S60" s="1"/>
      <c r="T60" s="1"/>
      <c r="U60" s="447"/>
      <c r="V60" s="449"/>
      <c r="W60" s="516"/>
      <c r="AW60" s="50" t="str">
        <f t="shared" si="8"/>
        <v/>
      </c>
      <c r="AX60" s="51" t="str">
        <f>IF(F60="","",VLOOKUP(F60,'MNB árfolyam'!A:B,2,0))</f>
        <v/>
      </c>
      <c r="AY60" s="52" t="str">
        <f t="shared" si="9"/>
        <v/>
      </c>
      <c r="AZ60" s="53" t="str">
        <f t="shared" si="10"/>
        <v/>
      </c>
      <c r="BA60" s="54" t="str">
        <f t="shared" si="11"/>
        <v/>
      </c>
      <c r="BB60" s="51" t="str">
        <f>IF(M60="","",VLOOKUP(M60,'MNB árfolyam'!A:B,2,0))</f>
        <v/>
      </c>
      <c r="BC60" s="51" t="str">
        <f t="shared" si="12"/>
        <v/>
      </c>
      <c r="BD60" s="55" t="str">
        <f t="shared" si="13"/>
        <v/>
      </c>
      <c r="BE60" s="54" t="str">
        <f t="shared" si="14"/>
        <v/>
      </c>
      <c r="BF60" s="55" t="str">
        <f>IF(T60="","",VLOOKUP(T60,'MNB árfolyam'!A:B,2,0))</f>
        <v/>
      </c>
      <c r="BG60" s="55" t="str">
        <f t="shared" si="15"/>
        <v/>
      </c>
      <c r="BH60" s="55" t="str">
        <f t="shared" si="16"/>
        <v/>
      </c>
      <c r="BI60" s="55" t="str">
        <f t="shared" si="17"/>
        <v/>
      </c>
      <c r="BJ60" s="51" t="str">
        <f t="shared" si="18"/>
        <v/>
      </c>
      <c r="BK60" s="51" t="str">
        <f t="shared" si="19"/>
        <v/>
      </c>
      <c r="BL60" s="51" t="str">
        <f t="shared" si="20"/>
        <v/>
      </c>
      <c r="BM60" s="51" t="str">
        <f t="shared" si="21"/>
        <v/>
      </c>
      <c r="BN60" s="51" t="str">
        <f t="shared" si="22"/>
        <v/>
      </c>
      <c r="BO60" s="51" t="str">
        <f t="shared" si="23"/>
        <v/>
      </c>
      <c r="BP60" s="51" t="str">
        <f t="shared" si="24"/>
        <v/>
      </c>
      <c r="BQ60" s="51" t="str">
        <f t="shared" si="25"/>
        <v/>
      </c>
    </row>
    <row r="61" spans="1:69" x14ac:dyDescent="0.25">
      <c r="A61" s="446"/>
      <c r="B61" s="447"/>
      <c r="C61" s="448"/>
      <c r="D61" s="448"/>
      <c r="E61" s="1"/>
      <c r="F61" s="1"/>
      <c r="G61" s="447"/>
      <c r="H61" s="449"/>
      <c r="I61" s="449"/>
      <c r="J61" s="448"/>
      <c r="K61" s="448"/>
      <c r="L61" s="1"/>
      <c r="M61" s="1"/>
      <c r="N61" s="447"/>
      <c r="O61" s="449"/>
      <c r="P61" s="449"/>
      <c r="Q61" s="448"/>
      <c r="R61" s="448"/>
      <c r="S61" s="1"/>
      <c r="T61" s="1"/>
      <c r="U61" s="447"/>
      <c r="V61" s="449"/>
      <c r="W61" s="516"/>
      <c r="AW61" s="50" t="str">
        <f t="shared" si="8"/>
        <v/>
      </c>
      <c r="AX61" s="51" t="str">
        <f>IF(F61="","",VLOOKUP(F61,'MNB árfolyam'!A:B,2,0))</f>
        <v/>
      </c>
      <c r="AY61" s="52" t="str">
        <f t="shared" si="9"/>
        <v/>
      </c>
      <c r="AZ61" s="53" t="str">
        <f t="shared" si="10"/>
        <v/>
      </c>
      <c r="BA61" s="54" t="str">
        <f t="shared" si="11"/>
        <v/>
      </c>
      <c r="BB61" s="51" t="str">
        <f>IF(M61="","",VLOOKUP(M61,'MNB árfolyam'!A:B,2,0))</f>
        <v/>
      </c>
      <c r="BC61" s="51" t="str">
        <f t="shared" si="12"/>
        <v/>
      </c>
      <c r="BD61" s="55" t="str">
        <f t="shared" si="13"/>
        <v/>
      </c>
      <c r="BE61" s="54" t="str">
        <f t="shared" si="14"/>
        <v/>
      </c>
      <c r="BF61" s="55" t="str">
        <f>IF(T61="","",VLOOKUP(T61,'MNB árfolyam'!A:B,2,0))</f>
        <v/>
      </c>
      <c r="BG61" s="55" t="str">
        <f t="shared" si="15"/>
        <v/>
      </c>
      <c r="BH61" s="55" t="str">
        <f t="shared" si="16"/>
        <v/>
      </c>
      <c r="BI61" s="55" t="str">
        <f t="shared" si="17"/>
        <v/>
      </c>
      <c r="BJ61" s="51" t="str">
        <f t="shared" si="18"/>
        <v/>
      </c>
      <c r="BK61" s="51" t="str">
        <f t="shared" si="19"/>
        <v/>
      </c>
      <c r="BL61" s="51" t="str">
        <f t="shared" si="20"/>
        <v/>
      </c>
      <c r="BM61" s="51" t="str">
        <f t="shared" si="21"/>
        <v/>
      </c>
      <c r="BN61" s="51" t="str">
        <f t="shared" si="22"/>
        <v/>
      </c>
      <c r="BO61" s="51" t="str">
        <f t="shared" si="23"/>
        <v/>
      </c>
      <c r="BP61" s="51" t="str">
        <f t="shared" si="24"/>
        <v/>
      </c>
      <c r="BQ61" s="51" t="str">
        <f t="shared" si="25"/>
        <v/>
      </c>
    </row>
    <row r="62" spans="1:69" x14ac:dyDescent="0.25">
      <c r="A62" s="446"/>
      <c r="B62" s="447"/>
      <c r="C62" s="448"/>
      <c r="D62" s="448"/>
      <c r="E62" s="1"/>
      <c r="F62" s="1"/>
      <c r="G62" s="447"/>
      <c r="H62" s="449"/>
      <c r="I62" s="449"/>
      <c r="J62" s="448"/>
      <c r="K62" s="448"/>
      <c r="L62" s="1"/>
      <c r="M62" s="1"/>
      <c r="N62" s="447"/>
      <c r="O62" s="449"/>
      <c r="P62" s="449"/>
      <c r="Q62" s="448"/>
      <c r="R62" s="448"/>
      <c r="S62" s="1"/>
      <c r="T62" s="1"/>
      <c r="U62" s="447"/>
      <c r="V62" s="449"/>
      <c r="W62" s="516"/>
      <c r="AW62" s="50" t="str">
        <f t="shared" si="8"/>
        <v/>
      </c>
      <c r="AX62" s="51" t="str">
        <f>IF(F62="","",VLOOKUP(F62,'MNB árfolyam'!A:B,2,0))</f>
        <v/>
      </c>
      <c r="AY62" s="52" t="str">
        <f t="shared" si="9"/>
        <v/>
      </c>
      <c r="AZ62" s="53" t="str">
        <f t="shared" si="10"/>
        <v/>
      </c>
      <c r="BA62" s="54" t="str">
        <f t="shared" si="11"/>
        <v/>
      </c>
      <c r="BB62" s="51" t="str">
        <f>IF(M62="","",VLOOKUP(M62,'MNB árfolyam'!A:B,2,0))</f>
        <v/>
      </c>
      <c r="BC62" s="51" t="str">
        <f t="shared" si="12"/>
        <v/>
      </c>
      <c r="BD62" s="55" t="str">
        <f t="shared" si="13"/>
        <v/>
      </c>
      <c r="BE62" s="54" t="str">
        <f t="shared" si="14"/>
        <v/>
      </c>
      <c r="BF62" s="55" t="str">
        <f>IF(T62="","",VLOOKUP(T62,'MNB árfolyam'!A:B,2,0))</f>
        <v/>
      </c>
      <c r="BG62" s="55" t="str">
        <f t="shared" si="15"/>
        <v/>
      </c>
      <c r="BH62" s="55" t="str">
        <f t="shared" si="16"/>
        <v/>
      </c>
      <c r="BI62" s="55" t="str">
        <f t="shared" si="17"/>
        <v/>
      </c>
      <c r="BJ62" s="51" t="str">
        <f t="shared" si="18"/>
        <v/>
      </c>
      <c r="BK62" s="51" t="str">
        <f t="shared" si="19"/>
        <v/>
      </c>
      <c r="BL62" s="51" t="str">
        <f t="shared" si="20"/>
        <v/>
      </c>
      <c r="BM62" s="51" t="str">
        <f t="shared" si="21"/>
        <v/>
      </c>
      <c r="BN62" s="51" t="str">
        <f t="shared" si="22"/>
        <v/>
      </c>
      <c r="BO62" s="51" t="str">
        <f t="shared" si="23"/>
        <v/>
      </c>
      <c r="BP62" s="51" t="str">
        <f t="shared" si="24"/>
        <v/>
      </c>
      <c r="BQ62" s="51" t="str">
        <f t="shared" si="25"/>
        <v/>
      </c>
    </row>
    <row r="63" spans="1:69" x14ac:dyDescent="0.25">
      <c r="A63" s="446"/>
      <c r="B63" s="447"/>
      <c r="C63" s="448"/>
      <c r="D63" s="448"/>
      <c r="E63" s="1"/>
      <c r="F63" s="1"/>
      <c r="G63" s="447"/>
      <c r="H63" s="449"/>
      <c r="I63" s="449"/>
      <c r="J63" s="448"/>
      <c r="K63" s="448"/>
      <c r="L63" s="1"/>
      <c r="M63" s="1"/>
      <c r="N63" s="447"/>
      <c r="O63" s="449"/>
      <c r="P63" s="449"/>
      <c r="Q63" s="448"/>
      <c r="R63" s="448"/>
      <c r="S63" s="1"/>
      <c r="T63" s="1"/>
      <c r="U63" s="447"/>
      <c r="V63" s="449"/>
      <c r="W63" s="516"/>
      <c r="AW63" s="50" t="str">
        <f t="shared" si="8"/>
        <v/>
      </c>
      <c r="AX63" s="51" t="str">
        <f>IF(F63="","",VLOOKUP(F63,'MNB árfolyam'!A:B,2,0))</f>
        <v/>
      </c>
      <c r="AY63" s="52" t="str">
        <f t="shared" si="9"/>
        <v/>
      </c>
      <c r="AZ63" s="53" t="str">
        <f t="shared" si="10"/>
        <v/>
      </c>
      <c r="BA63" s="54" t="str">
        <f t="shared" si="11"/>
        <v/>
      </c>
      <c r="BB63" s="51" t="str">
        <f>IF(M63="","",VLOOKUP(M63,'MNB árfolyam'!A:B,2,0))</f>
        <v/>
      </c>
      <c r="BC63" s="51" t="str">
        <f t="shared" si="12"/>
        <v/>
      </c>
      <c r="BD63" s="55" t="str">
        <f t="shared" si="13"/>
        <v/>
      </c>
      <c r="BE63" s="54" t="str">
        <f t="shared" si="14"/>
        <v/>
      </c>
      <c r="BF63" s="55" t="str">
        <f>IF(T63="","",VLOOKUP(T63,'MNB árfolyam'!A:B,2,0))</f>
        <v/>
      </c>
      <c r="BG63" s="55" t="str">
        <f t="shared" si="15"/>
        <v/>
      </c>
      <c r="BH63" s="55" t="str">
        <f t="shared" si="16"/>
        <v/>
      </c>
      <c r="BI63" s="55" t="str">
        <f t="shared" si="17"/>
        <v/>
      </c>
      <c r="BJ63" s="51" t="str">
        <f t="shared" si="18"/>
        <v/>
      </c>
      <c r="BK63" s="51" t="str">
        <f t="shared" si="19"/>
        <v/>
      </c>
      <c r="BL63" s="51" t="str">
        <f t="shared" si="20"/>
        <v/>
      </c>
      <c r="BM63" s="51" t="str">
        <f t="shared" si="21"/>
        <v/>
      </c>
      <c r="BN63" s="51" t="str">
        <f t="shared" si="22"/>
        <v/>
      </c>
      <c r="BO63" s="51" t="str">
        <f t="shared" si="23"/>
        <v/>
      </c>
      <c r="BP63" s="51" t="str">
        <f t="shared" si="24"/>
        <v/>
      </c>
      <c r="BQ63" s="51" t="str">
        <f t="shared" si="25"/>
        <v/>
      </c>
    </row>
    <row r="64" spans="1:69" x14ac:dyDescent="0.25">
      <c r="A64" s="446"/>
      <c r="B64" s="447"/>
      <c r="C64" s="448"/>
      <c r="D64" s="448"/>
      <c r="E64" s="1"/>
      <c r="F64" s="1"/>
      <c r="G64" s="447"/>
      <c r="H64" s="449"/>
      <c r="I64" s="449"/>
      <c r="J64" s="448"/>
      <c r="K64" s="448"/>
      <c r="L64" s="1"/>
      <c r="M64" s="1"/>
      <c r="N64" s="447"/>
      <c r="O64" s="449"/>
      <c r="P64" s="449"/>
      <c r="Q64" s="448"/>
      <c r="R64" s="448"/>
      <c r="S64" s="1"/>
      <c r="T64" s="1"/>
      <c r="U64" s="447"/>
      <c r="V64" s="449"/>
      <c r="W64" s="516"/>
      <c r="AW64" s="50" t="str">
        <f t="shared" si="8"/>
        <v/>
      </c>
      <c r="AX64" s="51" t="str">
        <f>IF(F64="","",VLOOKUP(F64,'MNB árfolyam'!A:B,2,0))</f>
        <v/>
      </c>
      <c r="AY64" s="52" t="str">
        <f t="shared" si="9"/>
        <v/>
      </c>
      <c r="AZ64" s="53" t="str">
        <f t="shared" si="10"/>
        <v/>
      </c>
      <c r="BA64" s="54" t="str">
        <f t="shared" si="11"/>
        <v/>
      </c>
      <c r="BB64" s="51" t="str">
        <f>IF(M64="","",VLOOKUP(M64,'MNB árfolyam'!A:B,2,0))</f>
        <v/>
      </c>
      <c r="BC64" s="51" t="str">
        <f t="shared" si="12"/>
        <v/>
      </c>
      <c r="BD64" s="55" t="str">
        <f t="shared" si="13"/>
        <v/>
      </c>
      <c r="BE64" s="54" t="str">
        <f t="shared" si="14"/>
        <v/>
      </c>
      <c r="BF64" s="55" t="str">
        <f>IF(T64="","",VLOOKUP(T64,'MNB árfolyam'!A:B,2,0))</f>
        <v/>
      </c>
      <c r="BG64" s="55" t="str">
        <f t="shared" si="15"/>
        <v/>
      </c>
      <c r="BH64" s="55" t="str">
        <f t="shared" si="16"/>
        <v/>
      </c>
      <c r="BI64" s="55" t="str">
        <f t="shared" si="17"/>
        <v/>
      </c>
      <c r="BJ64" s="51" t="str">
        <f t="shared" si="18"/>
        <v/>
      </c>
      <c r="BK64" s="51" t="str">
        <f t="shared" si="19"/>
        <v/>
      </c>
      <c r="BL64" s="51" t="str">
        <f t="shared" si="20"/>
        <v/>
      </c>
      <c r="BM64" s="51" t="str">
        <f t="shared" si="21"/>
        <v/>
      </c>
      <c r="BN64" s="51" t="str">
        <f t="shared" si="22"/>
        <v/>
      </c>
      <c r="BO64" s="51" t="str">
        <f t="shared" si="23"/>
        <v/>
      </c>
      <c r="BP64" s="51" t="str">
        <f t="shared" si="24"/>
        <v/>
      </c>
      <c r="BQ64" s="51" t="str">
        <f t="shared" si="25"/>
        <v/>
      </c>
    </row>
    <row r="65" spans="1:69" x14ac:dyDescent="0.25">
      <c r="A65" s="446"/>
      <c r="B65" s="447"/>
      <c r="C65" s="448"/>
      <c r="D65" s="448"/>
      <c r="E65" s="1"/>
      <c r="F65" s="1"/>
      <c r="G65" s="447"/>
      <c r="H65" s="449"/>
      <c r="I65" s="449"/>
      <c r="J65" s="448"/>
      <c r="K65" s="448"/>
      <c r="L65" s="1"/>
      <c r="M65" s="1"/>
      <c r="N65" s="447"/>
      <c r="O65" s="449"/>
      <c r="P65" s="449"/>
      <c r="Q65" s="448"/>
      <c r="R65" s="448"/>
      <c r="S65" s="1"/>
      <c r="T65" s="1"/>
      <c r="U65" s="447"/>
      <c r="V65" s="449"/>
      <c r="W65" s="516"/>
      <c r="AW65" s="50" t="str">
        <f t="shared" si="8"/>
        <v/>
      </c>
      <c r="AX65" s="51" t="str">
        <f>IF(F65="","",VLOOKUP(F65,'MNB árfolyam'!A:B,2,0))</f>
        <v/>
      </c>
      <c r="AY65" s="52" t="str">
        <f t="shared" si="9"/>
        <v/>
      </c>
      <c r="AZ65" s="53" t="str">
        <f t="shared" si="10"/>
        <v/>
      </c>
      <c r="BA65" s="54" t="str">
        <f t="shared" si="11"/>
        <v/>
      </c>
      <c r="BB65" s="51" t="str">
        <f>IF(M65="","",VLOOKUP(M65,'MNB árfolyam'!A:B,2,0))</f>
        <v/>
      </c>
      <c r="BC65" s="51" t="str">
        <f t="shared" si="12"/>
        <v/>
      </c>
      <c r="BD65" s="55" t="str">
        <f t="shared" si="13"/>
        <v/>
      </c>
      <c r="BE65" s="54" t="str">
        <f t="shared" si="14"/>
        <v/>
      </c>
      <c r="BF65" s="55" t="str">
        <f>IF(T65="","",VLOOKUP(T65,'MNB árfolyam'!A:B,2,0))</f>
        <v/>
      </c>
      <c r="BG65" s="55" t="str">
        <f t="shared" si="15"/>
        <v/>
      </c>
      <c r="BH65" s="55" t="str">
        <f t="shared" si="16"/>
        <v/>
      </c>
      <c r="BI65" s="55" t="str">
        <f t="shared" si="17"/>
        <v/>
      </c>
      <c r="BJ65" s="51" t="str">
        <f t="shared" si="18"/>
        <v/>
      </c>
      <c r="BK65" s="51" t="str">
        <f t="shared" si="19"/>
        <v/>
      </c>
      <c r="BL65" s="51" t="str">
        <f t="shared" si="20"/>
        <v/>
      </c>
      <c r="BM65" s="51" t="str">
        <f t="shared" si="21"/>
        <v/>
      </c>
      <c r="BN65" s="51" t="str">
        <f t="shared" si="22"/>
        <v/>
      </c>
      <c r="BO65" s="51" t="str">
        <f t="shared" si="23"/>
        <v/>
      </c>
      <c r="BP65" s="51" t="str">
        <f t="shared" si="24"/>
        <v/>
      </c>
      <c r="BQ65" s="51" t="str">
        <f t="shared" si="25"/>
        <v/>
      </c>
    </row>
    <row r="66" spans="1:69" x14ac:dyDescent="0.25">
      <c r="A66" s="446"/>
      <c r="B66" s="447"/>
      <c r="C66" s="448"/>
      <c r="D66" s="448"/>
      <c r="E66" s="1"/>
      <c r="F66" s="1"/>
      <c r="G66" s="447"/>
      <c r="H66" s="449"/>
      <c r="I66" s="449"/>
      <c r="J66" s="448"/>
      <c r="K66" s="448"/>
      <c r="L66" s="1"/>
      <c r="M66" s="1"/>
      <c r="N66" s="447"/>
      <c r="O66" s="449"/>
      <c r="P66" s="449"/>
      <c r="Q66" s="448"/>
      <c r="R66" s="448"/>
      <c r="S66" s="1"/>
      <c r="T66" s="1"/>
      <c r="U66" s="447"/>
      <c r="V66" s="449"/>
      <c r="W66" s="516"/>
      <c r="AW66" s="50" t="str">
        <f t="shared" si="8"/>
        <v/>
      </c>
      <c r="AX66" s="51" t="str">
        <f>IF(F66="","",VLOOKUP(F66,'MNB árfolyam'!A:B,2,0))</f>
        <v/>
      </c>
      <c r="AY66" s="52" t="str">
        <f t="shared" si="9"/>
        <v/>
      </c>
      <c r="AZ66" s="53" t="str">
        <f t="shared" si="10"/>
        <v/>
      </c>
      <c r="BA66" s="54" t="str">
        <f t="shared" si="11"/>
        <v/>
      </c>
      <c r="BB66" s="51" t="str">
        <f>IF(M66="","",VLOOKUP(M66,'MNB árfolyam'!A:B,2,0))</f>
        <v/>
      </c>
      <c r="BC66" s="51" t="str">
        <f t="shared" si="12"/>
        <v/>
      </c>
      <c r="BD66" s="55" t="str">
        <f t="shared" si="13"/>
        <v/>
      </c>
      <c r="BE66" s="54" t="str">
        <f t="shared" si="14"/>
        <v/>
      </c>
      <c r="BF66" s="55" t="str">
        <f>IF(T66="","",VLOOKUP(T66,'MNB árfolyam'!A:B,2,0))</f>
        <v/>
      </c>
      <c r="BG66" s="55" t="str">
        <f t="shared" si="15"/>
        <v/>
      </c>
      <c r="BH66" s="55" t="str">
        <f t="shared" si="16"/>
        <v/>
      </c>
      <c r="BI66" s="55" t="str">
        <f t="shared" si="17"/>
        <v/>
      </c>
      <c r="BJ66" s="51" t="str">
        <f t="shared" si="18"/>
        <v/>
      </c>
      <c r="BK66" s="51" t="str">
        <f t="shared" si="19"/>
        <v/>
      </c>
      <c r="BL66" s="51" t="str">
        <f t="shared" si="20"/>
        <v/>
      </c>
      <c r="BM66" s="51" t="str">
        <f t="shared" si="21"/>
        <v/>
      </c>
      <c r="BN66" s="51" t="str">
        <f t="shared" si="22"/>
        <v/>
      </c>
      <c r="BO66" s="51" t="str">
        <f t="shared" si="23"/>
        <v/>
      </c>
      <c r="BP66" s="51" t="str">
        <f t="shared" si="24"/>
        <v/>
      </c>
      <c r="BQ66" s="51" t="str">
        <f t="shared" si="25"/>
        <v/>
      </c>
    </row>
    <row r="67" spans="1:69" x14ac:dyDescent="0.25">
      <c r="A67" s="446"/>
      <c r="B67" s="447"/>
      <c r="C67" s="448"/>
      <c r="D67" s="448"/>
      <c r="E67" s="1"/>
      <c r="F67" s="1"/>
      <c r="G67" s="447"/>
      <c r="H67" s="449"/>
      <c r="I67" s="449"/>
      <c r="J67" s="448"/>
      <c r="K67" s="448"/>
      <c r="L67" s="1"/>
      <c r="M67" s="1"/>
      <c r="N67" s="447"/>
      <c r="O67" s="449"/>
      <c r="P67" s="449"/>
      <c r="Q67" s="448"/>
      <c r="R67" s="448"/>
      <c r="S67" s="1"/>
      <c r="T67" s="1"/>
      <c r="U67" s="447"/>
      <c r="V67" s="449"/>
      <c r="W67" s="516"/>
      <c r="AW67" s="50" t="str">
        <f t="shared" si="8"/>
        <v/>
      </c>
      <c r="AX67" s="51" t="str">
        <f>IF(F67="","",VLOOKUP(F67,'MNB árfolyam'!A:B,2,0))</f>
        <v/>
      </c>
      <c r="AY67" s="52" t="str">
        <f t="shared" si="9"/>
        <v/>
      </c>
      <c r="AZ67" s="53" t="str">
        <f t="shared" si="10"/>
        <v/>
      </c>
      <c r="BA67" s="54" t="str">
        <f t="shared" si="11"/>
        <v/>
      </c>
      <c r="BB67" s="51" t="str">
        <f>IF(M67="","",VLOOKUP(M67,'MNB árfolyam'!A:B,2,0))</f>
        <v/>
      </c>
      <c r="BC67" s="51" t="str">
        <f t="shared" si="12"/>
        <v/>
      </c>
      <c r="BD67" s="55" t="str">
        <f t="shared" si="13"/>
        <v/>
      </c>
      <c r="BE67" s="54" t="str">
        <f t="shared" si="14"/>
        <v/>
      </c>
      <c r="BF67" s="55" t="str">
        <f>IF(T67="","",VLOOKUP(T67,'MNB árfolyam'!A:B,2,0))</f>
        <v/>
      </c>
      <c r="BG67" s="55" t="str">
        <f t="shared" si="15"/>
        <v/>
      </c>
      <c r="BH67" s="55" t="str">
        <f t="shared" si="16"/>
        <v/>
      </c>
      <c r="BI67" s="55" t="str">
        <f t="shared" si="17"/>
        <v/>
      </c>
      <c r="BJ67" s="51" t="str">
        <f t="shared" si="18"/>
        <v/>
      </c>
      <c r="BK67" s="51" t="str">
        <f t="shared" si="19"/>
        <v/>
      </c>
      <c r="BL67" s="51" t="str">
        <f t="shared" si="20"/>
        <v/>
      </c>
      <c r="BM67" s="51" t="str">
        <f t="shared" si="21"/>
        <v/>
      </c>
      <c r="BN67" s="51" t="str">
        <f t="shared" si="22"/>
        <v/>
      </c>
      <c r="BO67" s="51" t="str">
        <f t="shared" si="23"/>
        <v/>
      </c>
      <c r="BP67" s="51" t="str">
        <f t="shared" si="24"/>
        <v/>
      </c>
      <c r="BQ67" s="51" t="str">
        <f t="shared" si="25"/>
        <v/>
      </c>
    </row>
    <row r="68" spans="1:69" x14ac:dyDescent="0.25">
      <c r="A68" s="446"/>
      <c r="B68" s="447"/>
      <c r="C68" s="448"/>
      <c r="D68" s="448"/>
      <c r="E68" s="1"/>
      <c r="F68" s="1"/>
      <c r="G68" s="447"/>
      <c r="H68" s="449"/>
      <c r="I68" s="449"/>
      <c r="J68" s="448"/>
      <c r="K68" s="448"/>
      <c r="L68" s="1"/>
      <c r="M68" s="1"/>
      <c r="N68" s="447"/>
      <c r="O68" s="449"/>
      <c r="P68" s="449"/>
      <c r="Q68" s="448"/>
      <c r="R68" s="448"/>
      <c r="S68" s="1"/>
      <c r="T68" s="1"/>
      <c r="U68" s="447"/>
      <c r="V68" s="449"/>
      <c r="W68" s="516"/>
      <c r="AW68" s="50" t="str">
        <f t="shared" si="8"/>
        <v/>
      </c>
      <c r="AX68" s="51" t="str">
        <f>IF(F68="","",VLOOKUP(F68,'MNB árfolyam'!A:B,2,0))</f>
        <v/>
      </c>
      <c r="AY68" s="52" t="str">
        <f t="shared" si="9"/>
        <v/>
      </c>
      <c r="AZ68" s="53" t="str">
        <f t="shared" si="10"/>
        <v/>
      </c>
      <c r="BA68" s="54" t="str">
        <f t="shared" si="11"/>
        <v/>
      </c>
      <c r="BB68" s="51" t="str">
        <f>IF(M68="","",VLOOKUP(M68,'MNB árfolyam'!A:B,2,0))</f>
        <v/>
      </c>
      <c r="BC68" s="51" t="str">
        <f t="shared" si="12"/>
        <v/>
      </c>
      <c r="BD68" s="55" t="str">
        <f t="shared" si="13"/>
        <v/>
      </c>
      <c r="BE68" s="54" t="str">
        <f t="shared" si="14"/>
        <v/>
      </c>
      <c r="BF68" s="55" t="str">
        <f>IF(T68="","",VLOOKUP(T68,'MNB árfolyam'!A:B,2,0))</f>
        <v/>
      </c>
      <c r="BG68" s="55" t="str">
        <f t="shared" si="15"/>
        <v/>
      </c>
      <c r="BH68" s="55" t="str">
        <f t="shared" si="16"/>
        <v/>
      </c>
      <c r="BI68" s="55" t="str">
        <f t="shared" si="17"/>
        <v/>
      </c>
      <c r="BJ68" s="51" t="str">
        <f t="shared" si="18"/>
        <v/>
      </c>
      <c r="BK68" s="51" t="str">
        <f t="shared" si="19"/>
        <v/>
      </c>
      <c r="BL68" s="51" t="str">
        <f t="shared" si="20"/>
        <v/>
      </c>
      <c r="BM68" s="51" t="str">
        <f t="shared" si="21"/>
        <v/>
      </c>
      <c r="BN68" s="51" t="str">
        <f t="shared" si="22"/>
        <v/>
      </c>
      <c r="BO68" s="51" t="str">
        <f t="shared" si="23"/>
        <v/>
      </c>
      <c r="BP68" s="51" t="str">
        <f t="shared" si="24"/>
        <v/>
      </c>
      <c r="BQ68" s="51" t="str">
        <f t="shared" si="25"/>
        <v/>
      </c>
    </row>
    <row r="69" spans="1:69" x14ac:dyDescent="0.25">
      <c r="A69" s="446"/>
      <c r="B69" s="447"/>
      <c r="C69" s="448"/>
      <c r="D69" s="448"/>
      <c r="E69" s="1"/>
      <c r="F69" s="1"/>
      <c r="G69" s="447"/>
      <c r="H69" s="449"/>
      <c r="I69" s="449"/>
      <c r="J69" s="448"/>
      <c r="K69" s="448"/>
      <c r="L69" s="1"/>
      <c r="M69" s="1"/>
      <c r="N69" s="447"/>
      <c r="O69" s="449"/>
      <c r="P69" s="449"/>
      <c r="Q69" s="448"/>
      <c r="R69" s="448"/>
      <c r="S69" s="1"/>
      <c r="T69" s="1"/>
      <c r="U69" s="447"/>
      <c r="V69" s="449"/>
      <c r="W69" s="516"/>
      <c r="AW69" s="50" t="str">
        <f t="shared" si="8"/>
        <v/>
      </c>
      <c r="AX69" s="51" t="str">
        <f>IF(F69="","",VLOOKUP(F69,'MNB árfolyam'!A:B,2,0))</f>
        <v/>
      </c>
      <c r="AY69" s="52" t="str">
        <f t="shared" si="9"/>
        <v/>
      </c>
      <c r="AZ69" s="53" t="str">
        <f t="shared" si="10"/>
        <v/>
      </c>
      <c r="BA69" s="54" t="str">
        <f t="shared" si="11"/>
        <v/>
      </c>
      <c r="BB69" s="51" t="str">
        <f>IF(M69="","",VLOOKUP(M69,'MNB árfolyam'!A:B,2,0))</f>
        <v/>
      </c>
      <c r="BC69" s="51" t="str">
        <f t="shared" si="12"/>
        <v/>
      </c>
      <c r="BD69" s="55" t="str">
        <f t="shared" si="13"/>
        <v/>
      </c>
      <c r="BE69" s="54" t="str">
        <f t="shared" si="14"/>
        <v/>
      </c>
      <c r="BF69" s="55" t="str">
        <f>IF(T69="","",VLOOKUP(T69,'MNB árfolyam'!A:B,2,0))</f>
        <v/>
      </c>
      <c r="BG69" s="55" t="str">
        <f t="shared" si="15"/>
        <v/>
      </c>
      <c r="BH69" s="55" t="str">
        <f t="shared" si="16"/>
        <v/>
      </c>
      <c r="BI69" s="55" t="str">
        <f t="shared" si="17"/>
        <v/>
      </c>
      <c r="BJ69" s="51" t="str">
        <f t="shared" si="18"/>
        <v/>
      </c>
      <c r="BK69" s="51" t="str">
        <f t="shared" si="19"/>
        <v/>
      </c>
      <c r="BL69" s="51" t="str">
        <f t="shared" si="20"/>
        <v/>
      </c>
      <c r="BM69" s="51" t="str">
        <f t="shared" si="21"/>
        <v/>
      </c>
      <c r="BN69" s="51" t="str">
        <f t="shared" si="22"/>
        <v/>
      </c>
      <c r="BO69" s="51" t="str">
        <f t="shared" si="23"/>
        <v/>
      </c>
      <c r="BP69" s="51" t="str">
        <f t="shared" si="24"/>
        <v/>
      </c>
      <c r="BQ69" s="51" t="str">
        <f t="shared" si="25"/>
        <v/>
      </c>
    </row>
    <row r="70" spans="1:69" x14ac:dyDescent="0.25">
      <c r="A70" s="446"/>
      <c r="B70" s="447"/>
      <c r="C70" s="448"/>
      <c r="D70" s="448"/>
      <c r="E70" s="1"/>
      <c r="F70" s="1"/>
      <c r="G70" s="447"/>
      <c r="H70" s="449"/>
      <c r="I70" s="449"/>
      <c r="J70" s="448"/>
      <c r="K70" s="448"/>
      <c r="L70" s="1"/>
      <c r="M70" s="1"/>
      <c r="N70" s="447"/>
      <c r="O70" s="449"/>
      <c r="P70" s="449"/>
      <c r="Q70" s="448"/>
      <c r="R70" s="448"/>
      <c r="S70" s="1"/>
      <c r="T70" s="1"/>
      <c r="U70" s="447"/>
      <c r="V70" s="449"/>
      <c r="W70" s="516"/>
      <c r="AW70" s="50" t="str">
        <f t="shared" si="8"/>
        <v/>
      </c>
      <c r="AX70" s="51" t="str">
        <f>IF(F70="","",VLOOKUP(F70,'MNB árfolyam'!A:B,2,0))</f>
        <v/>
      </c>
      <c r="AY70" s="52" t="str">
        <f t="shared" si="9"/>
        <v/>
      </c>
      <c r="AZ70" s="53" t="str">
        <f t="shared" si="10"/>
        <v/>
      </c>
      <c r="BA70" s="54" t="str">
        <f t="shared" si="11"/>
        <v/>
      </c>
      <c r="BB70" s="51" t="str">
        <f>IF(M70="","",VLOOKUP(M70,'MNB árfolyam'!A:B,2,0))</f>
        <v/>
      </c>
      <c r="BC70" s="51" t="str">
        <f t="shared" si="12"/>
        <v/>
      </c>
      <c r="BD70" s="55" t="str">
        <f t="shared" si="13"/>
        <v/>
      </c>
      <c r="BE70" s="54" t="str">
        <f t="shared" si="14"/>
        <v/>
      </c>
      <c r="BF70" s="55" t="str">
        <f>IF(T70="","",VLOOKUP(T70,'MNB árfolyam'!A:B,2,0))</f>
        <v/>
      </c>
      <c r="BG70" s="55" t="str">
        <f t="shared" si="15"/>
        <v/>
      </c>
      <c r="BH70" s="55" t="str">
        <f t="shared" si="16"/>
        <v/>
      </c>
      <c r="BI70" s="55" t="str">
        <f t="shared" si="17"/>
        <v/>
      </c>
      <c r="BJ70" s="51" t="str">
        <f t="shared" si="18"/>
        <v/>
      </c>
      <c r="BK70" s="51" t="str">
        <f t="shared" si="19"/>
        <v/>
      </c>
      <c r="BL70" s="51" t="str">
        <f t="shared" si="20"/>
        <v/>
      </c>
      <c r="BM70" s="51" t="str">
        <f t="shared" si="21"/>
        <v/>
      </c>
      <c r="BN70" s="51" t="str">
        <f t="shared" si="22"/>
        <v/>
      </c>
      <c r="BO70" s="51" t="str">
        <f t="shared" si="23"/>
        <v/>
      </c>
      <c r="BP70" s="51" t="str">
        <f t="shared" si="24"/>
        <v/>
      </c>
      <c r="BQ70" s="51" t="str">
        <f t="shared" si="25"/>
        <v/>
      </c>
    </row>
    <row r="71" spans="1:69" x14ac:dyDescent="0.25">
      <c r="A71" s="446"/>
      <c r="B71" s="447"/>
      <c r="C71" s="448"/>
      <c r="D71" s="448"/>
      <c r="E71" s="1"/>
      <c r="F71" s="1"/>
      <c r="G71" s="447"/>
      <c r="H71" s="449"/>
      <c r="I71" s="449"/>
      <c r="J71" s="448"/>
      <c r="K71" s="448"/>
      <c r="L71" s="1"/>
      <c r="M71" s="1"/>
      <c r="N71" s="447"/>
      <c r="O71" s="449"/>
      <c r="P71" s="449"/>
      <c r="Q71" s="448"/>
      <c r="R71" s="448"/>
      <c r="S71" s="1"/>
      <c r="T71" s="1"/>
      <c r="U71" s="447"/>
      <c r="V71" s="449"/>
      <c r="W71" s="516"/>
      <c r="AW71" s="50" t="str">
        <f t="shared" si="8"/>
        <v/>
      </c>
      <c r="AX71" s="51" t="str">
        <f>IF(F71="","",VLOOKUP(F71,'MNB árfolyam'!A:B,2,0))</f>
        <v/>
      </c>
      <c r="AY71" s="52" t="str">
        <f t="shared" si="9"/>
        <v/>
      </c>
      <c r="AZ71" s="53" t="str">
        <f t="shared" si="10"/>
        <v/>
      </c>
      <c r="BA71" s="54" t="str">
        <f t="shared" si="11"/>
        <v/>
      </c>
      <c r="BB71" s="51" t="str">
        <f>IF(M71="","",VLOOKUP(M71,'MNB árfolyam'!A:B,2,0))</f>
        <v/>
      </c>
      <c r="BC71" s="51" t="str">
        <f t="shared" si="12"/>
        <v/>
      </c>
      <c r="BD71" s="55" t="str">
        <f t="shared" si="13"/>
        <v/>
      </c>
      <c r="BE71" s="54" t="str">
        <f t="shared" si="14"/>
        <v/>
      </c>
      <c r="BF71" s="55" t="str">
        <f>IF(T71="","",VLOOKUP(T71,'MNB árfolyam'!A:B,2,0))</f>
        <v/>
      </c>
      <c r="BG71" s="55" t="str">
        <f t="shared" si="15"/>
        <v/>
      </c>
      <c r="BH71" s="55" t="str">
        <f t="shared" si="16"/>
        <v/>
      </c>
      <c r="BI71" s="55" t="str">
        <f t="shared" si="17"/>
        <v/>
      </c>
      <c r="BJ71" s="51" t="str">
        <f t="shared" si="18"/>
        <v/>
      </c>
      <c r="BK71" s="51" t="str">
        <f t="shared" si="19"/>
        <v/>
      </c>
      <c r="BL71" s="51" t="str">
        <f t="shared" si="20"/>
        <v/>
      </c>
      <c r="BM71" s="51" t="str">
        <f t="shared" si="21"/>
        <v/>
      </c>
      <c r="BN71" s="51" t="str">
        <f t="shared" si="22"/>
        <v/>
      </c>
      <c r="BO71" s="51" t="str">
        <f t="shared" si="23"/>
        <v/>
      </c>
      <c r="BP71" s="51" t="str">
        <f t="shared" si="24"/>
        <v/>
      </c>
      <c r="BQ71" s="51" t="str">
        <f t="shared" si="25"/>
        <v/>
      </c>
    </row>
    <row r="72" spans="1:69" x14ac:dyDescent="0.25">
      <c r="A72" s="446"/>
      <c r="B72" s="447"/>
      <c r="C72" s="448"/>
      <c r="D72" s="448"/>
      <c r="E72" s="1"/>
      <c r="F72" s="1"/>
      <c r="G72" s="447"/>
      <c r="H72" s="449"/>
      <c r="I72" s="449"/>
      <c r="J72" s="448"/>
      <c r="K72" s="448"/>
      <c r="L72" s="1"/>
      <c r="M72" s="1"/>
      <c r="N72" s="447"/>
      <c r="O72" s="449"/>
      <c r="P72" s="449"/>
      <c r="Q72" s="448"/>
      <c r="R72" s="448"/>
      <c r="S72" s="1"/>
      <c r="T72" s="1"/>
      <c r="U72" s="447"/>
      <c r="V72" s="449"/>
      <c r="W72" s="516"/>
      <c r="AW72" s="50" t="str">
        <f t="shared" si="8"/>
        <v/>
      </c>
      <c r="AX72" s="51" t="str">
        <f>IF(F72="","",VLOOKUP(F72,'MNB árfolyam'!A:B,2,0))</f>
        <v/>
      </c>
      <c r="AY72" s="52" t="str">
        <f t="shared" si="9"/>
        <v/>
      </c>
      <c r="AZ72" s="53" t="str">
        <f t="shared" si="10"/>
        <v/>
      </c>
      <c r="BA72" s="54" t="str">
        <f t="shared" si="11"/>
        <v/>
      </c>
      <c r="BB72" s="51" t="str">
        <f>IF(M72="","",VLOOKUP(M72,'MNB árfolyam'!A:B,2,0))</f>
        <v/>
      </c>
      <c r="BC72" s="51" t="str">
        <f t="shared" si="12"/>
        <v/>
      </c>
      <c r="BD72" s="55" t="str">
        <f t="shared" si="13"/>
        <v/>
      </c>
      <c r="BE72" s="54" t="str">
        <f t="shared" si="14"/>
        <v/>
      </c>
      <c r="BF72" s="55" t="str">
        <f>IF(T72="","",VLOOKUP(T72,'MNB árfolyam'!A:B,2,0))</f>
        <v/>
      </c>
      <c r="BG72" s="55" t="str">
        <f t="shared" si="15"/>
        <v/>
      </c>
      <c r="BH72" s="55" t="str">
        <f t="shared" si="16"/>
        <v/>
      </c>
      <c r="BI72" s="55" t="str">
        <f t="shared" si="17"/>
        <v/>
      </c>
      <c r="BJ72" s="51" t="str">
        <f t="shared" si="18"/>
        <v/>
      </c>
      <c r="BK72" s="51" t="str">
        <f t="shared" si="19"/>
        <v/>
      </c>
      <c r="BL72" s="51" t="str">
        <f t="shared" si="20"/>
        <v/>
      </c>
      <c r="BM72" s="51" t="str">
        <f t="shared" si="21"/>
        <v/>
      </c>
      <c r="BN72" s="51" t="str">
        <f t="shared" si="22"/>
        <v/>
      </c>
      <c r="BO72" s="51" t="str">
        <f t="shared" si="23"/>
        <v/>
      </c>
      <c r="BP72" s="51" t="str">
        <f t="shared" si="24"/>
        <v/>
      </c>
      <c r="BQ72" s="51" t="str">
        <f t="shared" si="25"/>
        <v/>
      </c>
    </row>
    <row r="73" spans="1:69" x14ac:dyDescent="0.25">
      <c r="A73" s="446"/>
      <c r="B73" s="447"/>
      <c r="C73" s="448"/>
      <c r="D73" s="448"/>
      <c r="E73" s="1"/>
      <c r="F73" s="1"/>
      <c r="G73" s="447"/>
      <c r="H73" s="449"/>
      <c r="I73" s="449"/>
      <c r="J73" s="448"/>
      <c r="K73" s="448"/>
      <c r="L73" s="1"/>
      <c r="M73" s="1"/>
      <c r="N73" s="447"/>
      <c r="O73" s="449"/>
      <c r="P73" s="449"/>
      <c r="Q73" s="448"/>
      <c r="R73" s="448"/>
      <c r="S73" s="1"/>
      <c r="T73" s="1"/>
      <c r="U73" s="447"/>
      <c r="V73" s="449"/>
      <c r="W73" s="516"/>
      <c r="AW73" s="50" t="str">
        <f t="shared" si="8"/>
        <v/>
      </c>
      <c r="AX73" s="51" t="str">
        <f>IF(F73="","",VLOOKUP(F73,'MNB árfolyam'!A:B,2,0))</f>
        <v/>
      </c>
      <c r="AY73" s="52" t="str">
        <f t="shared" si="9"/>
        <v/>
      </c>
      <c r="AZ73" s="53" t="str">
        <f t="shared" si="10"/>
        <v/>
      </c>
      <c r="BA73" s="54" t="str">
        <f t="shared" si="11"/>
        <v/>
      </c>
      <c r="BB73" s="51" t="str">
        <f>IF(M73="","",VLOOKUP(M73,'MNB árfolyam'!A:B,2,0))</f>
        <v/>
      </c>
      <c r="BC73" s="51" t="str">
        <f t="shared" si="12"/>
        <v/>
      </c>
      <c r="BD73" s="55" t="str">
        <f t="shared" si="13"/>
        <v/>
      </c>
      <c r="BE73" s="54" t="str">
        <f t="shared" si="14"/>
        <v/>
      </c>
      <c r="BF73" s="55" t="str">
        <f>IF(T73="","",VLOOKUP(T73,'MNB árfolyam'!A:B,2,0))</f>
        <v/>
      </c>
      <c r="BG73" s="55" t="str">
        <f t="shared" si="15"/>
        <v/>
      </c>
      <c r="BH73" s="55" t="str">
        <f t="shared" si="16"/>
        <v/>
      </c>
      <c r="BI73" s="55" t="str">
        <f t="shared" si="17"/>
        <v/>
      </c>
      <c r="BJ73" s="51" t="str">
        <f t="shared" si="18"/>
        <v/>
      </c>
      <c r="BK73" s="51" t="str">
        <f t="shared" si="19"/>
        <v/>
      </c>
      <c r="BL73" s="51" t="str">
        <f t="shared" si="20"/>
        <v/>
      </c>
      <c r="BM73" s="51" t="str">
        <f t="shared" si="21"/>
        <v/>
      </c>
      <c r="BN73" s="51" t="str">
        <f t="shared" si="22"/>
        <v/>
      </c>
      <c r="BO73" s="51" t="str">
        <f t="shared" si="23"/>
        <v/>
      </c>
      <c r="BP73" s="51" t="str">
        <f t="shared" si="24"/>
        <v/>
      </c>
      <c r="BQ73" s="51" t="str">
        <f t="shared" si="25"/>
        <v/>
      </c>
    </row>
    <row r="74" spans="1:69" x14ac:dyDescent="0.25">
      <c r="A74" s="446"/>
      <c r="B74" s="447"/>
      <c r="C74" s="448"/>
      <c r="D74" s="448"/>
      <c r="E74" s="1"/>
      <c r="F74" s="1"/>
      <c r="G74" s="447"/>
      <c r="H74" s="449"/>
      <c r="I74" s="449"/>
      <c r="J74" s="448"/>
      <c r="K74" s="448"/>
      <c r="L74" s="1"/>
      <c r="M74" s="1"/>
      <c r="N74" s="447"/>
      <c r="O74" s="449"/>
      <c r="P74" s="449"/>
      <c r="Q74" s="448"/>
      <c r="R74" s="448"/>
      <c r="S74" s="1"/>
      <c r="T74" s="1"/>
      <c r="U74" s="447"/>
      <c r="V74" s="449"/>
      <c r="W74" s="516"/>
      <c r="AW74" s="50" t="str">
        <f t="shared" si="8"/>
        <v/>
      </c>
      <c r="AX74" s="51" t="str">
        <f>IF(F74="","",VLOOKUP(F74,'MNB árfolyam'!A:B,2,0))</f>
        <v/>
      </c>
      <c r="AY74" s="52" t="str">
        <f t="shared" si="9"/>
        <v/>
      </c>
      <c r="AZ74" s="53" t="str">
        <f t="shared" si="10"/>
        <v/>
      </c>
      <c r="BA74" s="54" t="str">
        <f t="shared" si="11"/>
        <v/>
      </c>
      <c r="BB74" s="51" t="str">
        <f>IF(M74="","",VLOOKUP(M74,'MNB árfolyam'!A:B,2,0))</f>
        <v/>
      </c>
      <c r="BC74" s="51" t="str">
        <f t="shared" si="12"/>
        <v/>
      </c>
      <c r="BD74" s="55" t="str">
        <f t="shared" si="13"/>
        <v/>
      </c>
      <c r="BE74" s="54" t="str">
        <f t="shared" si="14"/>
        <v/>
      </c>
      <c r="BF74" s="55" t="str">
        <f>IF(T74="","",VLOOKUP(T74,'MNB árfolyam'!A:B,2,0))</f>
        <v/>
      </c>
      <c r="BG74" s="55" t="str">
        <f t="shared" si="15"/>
        <v/>
      </c>
      <c r="BH74" s="55" t="str">
        <f t="shared" si="16"/>
        <v/>
      </c>
      <c r="BI74" s="55" t="str">
        <f t="shared" si="17"/>
        <v/>
      </c>
      <c r="BJ74" s="51" t="str">
        <f t="shared" si="18"/>
        <v/>
      </c>
      <c r="BK74" s="51" t="str">
        <f t="shared" si="19"/>
        <v/>
      </c>
      <c r="BL74" s="51" t="str">
        <f t="shared" si="20"/>
        <v/>
      </c>
      <c r="BM74" s="51" t="str">
        <f t="shared" si="21"/>
        <v/>
      </c>
      <c r="BN74" s="51" t="str">
        <f t="shared" si="22"/>
        <v/>
      </c>
      <c r="BO74" s="51" t="str">
        <f t="shared" si="23"/>
        <v/>
      </c>
      <c r="BP74" s="51" t="str">
        <f t="shared" si="24"/>
        <v/>
      </c>
      <c r="BQ74" s="51" t="str">
        <f t="shared" si="25"/>
        <v/>
      </c>
    </row>
    <row r="75" spans="1:69" x14ac:dyDescent="0.25">
      <c r="A75" s="446"/>
      <c r="B75" s="447"/>
      <c r="C75" s="448"/>
      <c r="D75" s="448"/>
      <c r="E75" s="1"/>
      <c r="F75" s="1"/>
      <c r="G75" s="447"/>
      <c r="H75" s="449"/>
      <c r="I75" s="449"/>
      <c r="J75" s="448"/>
      <c r="K75" s="448"/>
      <c r="L75" s="1"/>
      <c r="M75" s="1"/>
      <c r="N75" s="447"/>
      <c r="O75" s="449"/>
      <c r="P75" s="449"/>
      <c r="Q75" s="448"/>
      <c r="R75" s="448"/>
      <c r="S75" s="1"/>
      <c r="T75" s="1"/>
      <c r="U75" s="447"/>
      <c r="V75" s="449"/>
      <c r="W75" s="516"/>
      <c r="AW75" s="50" t="str">
        <f t="shared" si="8"/>
        <v/>
      </c>
      <c r="AX75" s="51" t="str">
        <f>IF(F75="","",VLOOKUP(F75,'MNB árfolyam'!A:B,2,0))</f>
        <v/>
      </c>
      <c r="AY75" s="52" t="str">
        <f t="shared" si="9"/>
        <v/>
      </c>
      <c r="AZ75" s="53" t="str">
        <f t="shared" si="10"/>
        <v/>
      </c>
      <c r="BA75" s="54" t="str">
        <f t="shared" si="11"/>
        <v/>
      </c>
      <c r="BB75" s="51" t="str">
        <f>IF(M75="","",VLOOKUP(M75,'MNB árfolyam'!A:B,2,0))</f>
        <v/>
      </c>
      <c r="BC75" s="51" t="str">
        <f t="shared" si="12"/>
        <v/>
      </c>
      <c r="BD75" s="55" t="str">
        <f t="shared" si="13"/>
        <v/>
      </c>
      <c r="BE75" s="54" t="str">
        <f t="shared" si="14"/>
        <v/>
      </c>
      <c r="BF75" s="55" t="str">
        <f>IF(T75="","",VLOOKUP(T75,'MNB árfolyam'!A:B,2,0))</f>
        <v/>
      </c>
      <c r="BG75" s="55" t="str">
        <f t="shared" si="15"/>
        <v/>
      </c>
      <c r="BH75" s="55" t="str">
        <f t="shared" si="16"/>
        <v/>
      </c>
      <c r="BI75" s="55" t="str">
        <f t="shared" si="17"/>
        <v/>
      </c>
      <c r="BJ75" s="51" t="str">
        <f t="shared" si="18"/>
        <v/>
      </c>
      <c r="BK75" s="51" t="str">
        <f t="shared" si="19"/>
        <v/>
      </c>
      <c r="BL75" s="51" t="str">
        <f t="shared" si="20"/>
        <v/>
      </c>
      <c r="BM75" s="51" t="str">
        <f t="shared" si="21"/>
        <v/>
      </c>
      <c r="BN75" s="51" t="str">
        <f t="shared" si="22"/>
        <v/>
      </c>
      <c r="BO75" s="51" t="str">
        <f t="shared" si="23"/>
        <v/>
      </c>
      <c r="BP75" s="51" t="str">
        <f t="shared" si="24"/>
        <v/>
      </c>
      <c r="BQ75" s="51" t="str">
        <f t="shared" si="25"/>
        <v/>
      </c>
    </row>
    <row r="76" spans="1:69" x14ac:dyDescent="0.25">
      <c r="A76" s="446"/>
      <c r="B76" s="447"/>
      <c r="C76" s="448"/>
      <c r="D76" s="448"/>
      <c r="E76" s="1"/>
      <c r="F76" s="1"/>
      <c r="G76" s="447"/>
      <c r="H76" s="449"/>
      <c r="I76" s="449"/>
      <c r="J76" s="448"/>
      <c r="K76" s="448"/>
      <c r="L76" s="1"/>
      <c r="M76" s="1"/>
      <c r="N76" s="447"/>
      <c r="O76" s="449"/>
      <c r="P76" s="449"/>
      <c r="Q76" s="448"/>
      <c r="R76" s="448"/>
      <c r="S76" s="1"/>
      <c r="T76" s="1"/>
      <c r="U76" s="447"/>
      <c r="V76" s="449"/>
      <c r="W76" s="516"/>
      <c r="AW76" s="50" t="str">
        <f t="shared" si="8"/>
        <v/>
      </c>
      <c r="AX76" s="51" t="str">
        <f>IF(F76="","",VLOOKUP(F76,'MNB árfolyam'!A:B,2,0))</f>
        <v/>
      </c>
      <c r="AY76" s="52" t="str">
        <f t="shared" si="9"/>
        <v/>
      </c>
      <c r="AZ76" s="53" t="str">
        <f t="shared" si="10"/>
        <v/>
      </c>
      <c r="BA76" s="54" t="str">
        <f t="shared" si="11"/>
        <v/>
      </c>
      <c r="BB76" s="51" t="str">
        <f>IF(M76="","",VLOOKUP(M76,'MNB árfolyam'!A:B,2,0))</f>
        <v/>
      </c>
      <c r="BC76" s="51" t="str">
        <f t="shared" si="12"/>
        <v/>
      </c>
      <c r="BD76" s="55" t="str">
        <f t="shared" si="13"/>
        <v/>
      </c>
      <c r="BE76" s="54" t="str">
        <f t="shared" si="14"/>
        <v/>
      </c>
      <c r="BF76" s="55" t="str">
        <f>IF(T76="","",VLOOKUP(T76,'MNB árfolyam'!A:B,2,0))</f>
        <v/>
      </c>
      <c r="BG76" s="55" t="str">
        <f t="shared" si="15"/>
        <v/>
      </c>
      <c r="BH76" s="55" t="str">
        <f t="shared" si="16"/>
        <v/>
      </c>
      <c r="BI76" s="55" t="str">
        <f t="shared" si="17"/>
        <v/>
      </c>
      <c r="BJ76" s="51" t="str">
        <f t="shared" si="18"/>
        <v/>
      </c>
      <c r="BK76" s="51" t="str">
        <f t="shared" si="19"/>
        <v/>
      </c>
      <c r="BL76" s="51" t="str">
        <f t="shared" si="20"/>
        <v/>
      </c>
      <c r="BM76" s="51" t="str">
        <f t="shared" si="21"/>
        <v/>
      </c>
      <c r="BN76" s="51" t="str">
        <f t="shared" si="22"/>
        <v/>
      </c>
      <c r="BO76" s="51" t="str">
        <f t="shared" si="23"/>
        <v/>
      </c>
      <c r="BP76" s="51" t="str">
        <f t="shared" si="24"/>
        <v/>
      </c>
      <c r="BQ76" s="51" t="str">
        <f t="shared" si="25"/>
        <v/>
      </c>
    </row>
    <row r="77" spans="1:69" x14ac:dyDescent="0.25">
      <c r="A77" s="446"/>
      <c r="B77" s="447"/>
      <c r="C77" s="448"/>
      <c r="D77" s="448"/>
      <c r="E77" s="1"/>
      <c r="F77" s="1"/>
      <c r="G77" s="447"/>
      <c r="H77" s="449"/>
      <c r="I77" s="449"/>
      <c r="J77" s="448"/>
      <c r="K77" s="448"/>
      <c r="L77" s="1"/>
      <c r="M77" s="1"/>
      <c r="N77" s="447"/>
      <c r="O77" s="449"/>
      <c r="P77" s="449"/>
      <c r="Q77" s="448"/>
      <c r="R77" s="448"/>
      <c r="S77" s="1"/>
      <c r="T77" s="1"/>
      <c r="U77" s="447"/>
      <c r="V77" s="449"/>
      <c r="W77" s="516"/>
      <c r="AW77" s="50" t="str">
        <f t="shared" si="8"/>
        <v/>
      </c>
      <c r="AX77" s="51" t="str">
        <f>IF(F77="","",VLOOKUP(F77,'MNB árfolyam'!A:B,2,0))</f>
        <v/>
      </c>
      <c r="AY77" s="52" t="str">
        <f t="shared" si="9"/>
        <v/>
      </c>
      <c r="AZ77" s="53" t="str">
        <f t="shared" si="10"/>
        <v/>
      </c>
      <c r="BA77" s="54" t="str">
        <f t="shared" si="11"/>
        <v/>
      </c>
      <c r="BB77" s="51" t="str">
        <f>IF(M77="","",VLOOKUP(M77,'MNB árfolyam'!A:B,2,0))</f>
        <v/>
      </c>
      <c r="BC77" s="51" t="str">
        <f t="shared" si="12"/>
        <v/>
      </c>
      <c r="BD77" s="55" t="str">
        <f t="shared" si="13"/>
        <v/>
      </c>
      <c r="BE77" s="54" t="str">
        <f t="shared" si="14"/>
        <v/>
      </c>
      <c r="BF77" s="55" t="str">
        <f>IF(T77="","",VLOOKUP(T77,'MNB árfolyam'!A:B,2,0))</f>
        <v/>
      </c>
      <c r="BG77" s="55" t="str">
        <f t="shared" si="15"/>
        <v/>
      </c>
      <c r="BH77" s="55" t="str">
        <f t="shared" si="16"/>
        <v/>
      </c>
      <c r="BI77" s="55" t="str">
        <f t="shared" si="17"/>
        <v/>
      </c>
      <c r="BJ77" s="51" t="str">
        <f t="shared" si="18"/>
        <v/>
      </c>
      <c r="BK77" s="51" t="str">
        <f t="shared" si="19"/>
        <v/>
      </c>
      <c r="BL77" s="51" t="str">
        <f t="shared" si="20"/>
        <v/>
      </c>
      <c r="BM77" s="51" t="str">
        <f t="shared" si="21"/>
        <v/>
      </c>
      <c r="BN77" s="51" t="str">
        <f t="shared" si="22"/>
        <v/>
      </c>
      <c r="BO77" s="51" t="str">
        <f t="shared" si="23"/>
        <v/>
      </c>
      <c r="BP77" s="51" t="str">
        <f t="shared" si="24"/>
        <v/>
      </c>
      <c r="BQ77" s="51" t="str">
        <f t="shared" si="25"/>
        <v/>
      </c>
    </row>
    <row r="78" spans="1:69" x14ac:dyDescent="0.25">
      <c r="A78" s="446"/>
      <c r="B78" s="447"/>
      <c r="C78" s="448"/>
      <c r="D78" s="448"/>
      <c r="E78" s="1"/>
      <c r="F78" s="1"/>
      <c r="G78" s="447"/>
      <c r="H78" s="449"/>
      <c r="I78" s="449"/>
      <c r="J78" s="448"/>
      <c r="K78" s="448"/>
      <c r="L78" s="1"/>
      <c r="M78" s="1"/>
      <c r="N78" s="447"/>
      <c r="O78" s="449"/>
      <c r="P78" s="449"/>
      <c r="Q78" s="448"/>
      <c r="R78" s="448"/>
      <c r="S78" s="1"/>
      <c r="T78" s="1"/>
      <c r="U78" s="447"/>
      <c r="V78" s="449"/>
      <c r="W78" s="516"/>
      <c r="AW78" s="50" t="str">
        <f t="shared" si="8"/>
        <v/>
      </c>
      <c r="AX78" s="51" t="str">
        <f>IF(F78="","",VLOOKUP(F78,'MNB árfolyam'!A:B,2,0))</f>
        <v/>
      </c>
      <c r="AY78" s="52" t="str">
        <f t="shared" si="9"/>
        <v/>
      </c>
      <c r="AZ78" s="53" t="str">
        <f t="shared" si="10"/>
        <v/>
      </c>
      <c r="BA78" s="54" t="str">
        <f t="shared" si="11"/>
        <v/>
      </c>
      <c r="BB78" s="51" t="str">
        <f>IF(M78="","",VLOOKUP(M78,'MNB árfolyam'!A:B,2,0))</f>
        <v/>
      </c>
      <c r="BC78" s="51" t="str">
        <f t="shared" si="12"/>
        <v/>
      </c>
      <c r="BD78" s="55" t="str">
        <f t="shared" si="13"/>
        <v/>
      </c>
      <c r="BE78" s="54" t="str">
        <f t="shared" si="14"/>
        <v/>
      </c>
      <c r="BF78" s="55" t="str">
        <f>IF(T78="","",VLOOKUP(T78,'MNB árfolyam'!A:B,2,0))</f>
        <v/>
      </c>
      <c r="BG78" s="55" t="str">
        <f t="shared" si="15"/>
        <v/>
      </c>
      <c r="BH78" s="55" t="str">
        <f t="shared" si="16"/>
        <v/>
      </c>
      <c r="BI78" s="55" t="str">
        <f t="shared" si="17"/>
        <v/>
      </c>
      <c r="BJ78" s="51" t="str">
        <f t="shared" si="18"/>
        <v/>
      </c>
      <c r="BK78" s="51" t="str">
        <f t="shared" si="19"/>
        <v/>
      </c>
      <c r="BL78" s="51" t="str">
        <f t="shared" si="20"/>
        <v/>
      </c>
      <c r="BM78" s="51" t="str">
        <f t="shared" si="21"/>
        <v/>
      </c>
      <c r="BN78" s="51" t="str">
        <f t="shared" si="22"/>
        <v/>
      </c>
      <c r="BO78" s="51" t="str">
        <f t="shared" si="23"/>
        <v/>
      </c>
      <c r="BP78" s="51" t="str">
        <f t="shared" si="24"/>
        <v/>
      </c>
      <c r="BQ78" s="51" t="str">
        <f t="shared" si="25"/>
        <v/>
      </c>
    </row>
    <row r="79" spans="1:69" x14ac:dyDescent="0.25">
      <c r="A79" s="446"/>
      <c r="B79" s="447"/>
      <c r="C79" s="448"/>
      <c r="D79" s="448"/>
      <c r="E79" s="1"/>
      <c r="F79" s="1"/>
      <c r="G79" s="447"/>
      <c r="H79" s="449"/>
      <c r="I79" s="449"/>
      <c r="J79" s="448"/>
      <c r="K79" s="448"/>
      <c r="L79" s="1"/>
      <c r="M79" s="1"/>
      <c r="N79" s="447"/>
      <c r="O79" s="449"/>
      <c r="P79" s="449"/>
      <c r="Q79" s="448"/>
      <c r="R79" s="448"/>
      <c r="S79" s="1"/>
      <c r="T79" s="1"/>
      <c r="U79" s="447"/>
      <c r="V79" s="449"/>
      <c r="W79" s="516"/>
      <c r="AW79" s="50" t="str">
        <f t="shared" si="8"/>
        <v/>
      </c>
      <c r="AX79" s="51" t="str">
        <f>IF(F79="","",VLOOKUP(F79,'MNB árfolyam'!A:B,2,0))</f>
        <v/>
      </c>
      <c r="AY79" s="52" t="str">
        <f t="shared" si="9"/>
        <v/>
      </c>
      <c r="AZ79" s="53" t="str">
        <f t="shared" si="10"/>
        <v/>
      </c>
      <c r="BA79" s="54" t="str">
        <f t="shared" si="11"/>
        <v/>
      </c>
      <c r="BB79" s="51" t="str">
        <f>IF(M79="","",VLOOKUP(M79,'MNB árfolyam'!A:B,2,0))</f>
        <v/>
      </c>
      <c r="BC79" s="51" t="str">
        <f t="shared" si="12"/>
        <v/>
      </c>
      <c r="BD79" s="55" t="str">
        <f t="shared" si="13"/>
        <v/>
      </c>
      <c r="BE79" s="54" t="str">
        <f t="shared" si="14"/>
        <v/>
      </c>
      <c r="BF79" s="55" t="str">
        <f>IF(T79="","",VLOOKUP(T79,'MNB árfolyam'!A:B,2,0))</f>
        <v/>
      </c>
      <c r="BG79" s="55" t="str">
        <f t="shared" si="15"/>
        <v/>
      </c>
      <c r="BH79" s="55" t="str">
        <f t="shared" si="16"/>
        <v/>
      </c>
      <c r="BI79" s="55" t="str">
        <f t="shared" si="17"/>
        <v/>
      </c>
      <c r="BJ79" s="51" t="str">
        <f t="shared" si="18"/>
        <v/>
      </c>
      <c r="BK79" s="51" t="str">
        <f t="shared" si="19"/>
        <v/>
      </c>
      <c r="BL79" s="51" t="str">
        <f t="shared" si="20"/>
        <v/>
      </c>
      <c r="BM79" s="51" t="str">
        <f t="shared" si="21"/>
        <v/>
      </c>
      <c r="BN79" s="51" t="str">
        <f t="shared" si="22"/>
        <v/>
      </c>
      <c r="BO79" s="51" t="str">
        <f t="shared" si="23"/>
        <v/>
      </c>
      <c r="BP79" s="51" t="str">
        <f t="shared" si="24"/>
        <v/>
      </c>
      <c r="BQ79" s="51" t="str">
        <f t="shared" si="25"/>
        <v/>
      </c>
    </row>
    <row r="80" spans="1:69" ht="15.75" thickBot="1" x14ac:dyDescent="0.3">
      <c r="A80" s="450"/>
      <c r="B80" s="451"/>
      <c r="C80" s="452"/>
      <c r="D80" s="452"/>
      <c r="E80" s="7"/>
      <c r="F80" s="7"/>
      <c r="G80" s="451"/>
      <c r="H80" s="453"/>
      <c r="I80" s="453"/>
      <c r="J80" s="452"/>
      <c r="K80" s="452"/>
      <c r="L80" s="7"/>
      <c r="M80" s="7"/>
      <c r="N80" s="451"/>
      <c r="O80" s="453"/>
      <c r="P80" s="453"/>
      <c r="Q80" s="452"/>
      <c r="R80" s="452"/>
      <c r="S80" s="7"/>
      <c r="T80" s="7"/>
      <c r="U80" s="451"/>
      <c r="V80" s="453"/>
      <c r="W80" s="517"/>
      <c r="AW80" s="50" t="str">
        <f t="shared" si="8"/>
        <v/>
      </c>
      <c r="AX80" s="51" t="str">
        <f>IF(F80="","",VLOOKUP(F80,'MNB árfolyam'!A:B,2,0))</f>
        <v/>
      </c>
      <c r="AY80" s="52" t="str">
        <f t="shared" si="9"/>
        <v/>
      </c>
      <c r="AZ80" s="53" t="str">
        <f t="shared" si="10"/>
        <v/>
      </c>
      <c r="BA80" s="54" t="str">
        <f t="shared" si="11"/>
        <v/>
      </c>
      <c r="BB80" s="51" t="str">
        <f>IF(M80="","",VLOOKUP(M80,'MNB árfolyam'!A:B,2,0))</f>
        <v/>
      </c>
      <c r="BC80" s="51" t="str">
        <f t="shared" si="12"/>
        <v/>
      </c>
      <c r="BD80" s="55" t="str">
        <f t="shared" si="13"/>
        <v/>
      </c>
      <c r="BE80" s="54" t="str">
        <f t="shared" si="14"/>
        <v/>
      </c>
      <c r="BF80" s="55" t="str">
        <f>IF(T80="","",VLOOKUP(T80,'MNB árfolyam'!A:B,2,0))</f>
        <v/>
      </c>
      <c r="BG80" s="55" t="str">
        <f t="shared" si="15"/>
        <v/>
      </c>
      <c r="BH80" s="55" t="str">
        <f t="shared" si="16"/>
        <v/>
      </c>
      <c r="BI80" s="55" t="str">
        <f t="shared" si="17"/>
        <v/>
      </c>
      <c r="BJ80" s="51" t="str">
        <f t="shared" si="18"/>
        <v/>
      </c>
      <c r="BK80" s="51" t="str">
        <f t="shared" si="19"/>
        <v/>
      </c>
      <c r="BL80" s="51" t="str">
        <f t="shared" si="20"/>
        <v/>
      </c>
      <c r="BM80" s="51" t="str">
        <f t="shared" si="21"/>
        <v/>
      </c>
      <c r="BN80" s="51" t="str">
        <f t="shared" si="22"/>
        <v/>
      </c>
      <c r="BO80" s="51" t="str">
        <f t="shared" si="23"/>
        <v/>
      </c>
      <c r="BP80" s="51" t="str">
        <f t="shared" si="24"/>
        <v/>
      </c>
      <c r="BQ80" s="51" t="str">
        <f t="shared" si="25"/>
        <v/>
      </c>
    </row>
    <row r="81" spans="1:23" x14ac:dyDescent="0.25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</row>
  </sheetData>
  <sheetProtection algorithmName="SHA-512" hashValue="XZSWVK6tINjwG2MnByU0CeV4Ac/g5n1jD01KXG6KOmTdmG84cFobCkzk02nb4JSMsWwYbFwWwyCeLyMpcgFfnQ==" saltValue="cfGMMZF6byKV8AgqziiFZg==" spinCount="100000" sheet="1" formatColumns="0" formatRows="0"/>
  <mergeCells count="12">
    <mergeCell ref="A24:D24"/>
    <mergeCell ref="A53:H53"/>
    <mergeCell ref="A54:F54"/>
    <mergeCell ref="A1:D1"/>
    <mergeCell ref="A11:F11"/>
    <mergeCell ref="A18:F19"/>
    <mergeCell ref="A22:H22"/>
    <mergeCell ref="A23:F23"/>
    <mergeCell ref="A7:XFD7"/>
    <mergeCell ref="A12:D12"/>
    <mergeCell ref="A21:W21"/>
    <mergeCell ref="A52:W52"/>
  </mergeCells>
  <dataValidations count="8">
    <dataValidation type="date" allowBlank="1" showInputMessage="1" showErrorMessage="1" sqref="B20:C20" xr:uid="{FC02BD23-B441-4A24-8197-679B522E8149}">
      <formula1>43831</formula1>
      <formula2>46022</formula2>
    </dataValidation>
    <dataValidation type="date" allowBlank="1" showInputMessage="1" showErrorMessage="1" sqref="C26:D50 S56:T80 B14:C16" xr:uid="{C3E7F4B7-C844-4D83-AA2B-C23D0C37CE39}">
      <formula1>36526</formula1>
      <formula2>54789</formula2>
    </dataValidation>
    <dataValidation type="whole" allowBlank="1" showInputMessage="1" showErrorMessage="1" sqref="E14:F16" xr:uid="{E380E3FA-6A48-4977-B38E-8A077CD2679D}">
      <formula1>0</formula1>
      <formula2>9.99999999999999E+32</formula2>
    </dataValidation>
    <dataValidation type="date" allowBlank="1" showInputMessage="1" showErrorMessage="1" sqref="E56:F80 L56:M80" xr:uid="{CBB92BCE-022C-4300-845B-0D6992FFCE2A}">
      <formula1>36526</formula1>
      <formula2>55153</formula2>
    </dataValidation>
    <dataValidation type="whole" allowBlank="1" showInputMessage="1" showErrorMessage="1" sqref="H56:I80" xr:uid="{870EA7BE-CEFC-4382-A0E1-0BFFF75DB35F}">
      <formula1>0</formula1>
      <formula2>9.99999999999999E+37</formula2>
    </dataValidation>
    <dataValidation type="whole" allowBlank="1" showInputMessage="1" showErrorMessage="1" sqref="F26:G50" xr:uid="{3BC83113-DBDE-4F55-AC35-84C1CC0493A6}">
      <formula1>0</formula1>
      <formula2>9.99999999999999E+43</formula2>
    </dataValidation>
    <dataValidation type="whole" allowBlank="1" showInputMessage="1" showErrorMessage="1" sqref="K26:L50" xr:uid="{FCB13DCC-A88D-4A1C-8906-0781AD3EE1EF}">
      <formula1>0</formula1>
      <formula2>9.99999999999999E+41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C56:D80 J56:K80 Q56:R80" xr:uid="{7B5D36EE-4B9D-4DA4-9A46-4E880C1FD378}">
      <formula1>0</formula1>
      <formula2>0.5</formula2>
    </dataValidation>
  </dataValidations>
  <hyperlinks>
    <hyperlink ref="F1" location="PÁLYÁZÓ!A1" display="VISSZA A PÁLYÁZÓ FÜLRE" xr:uid="{0DC3C6A2-BBD3-49B2-B2D0-306357590615}"/>
  </hyperlink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2686-4C03-4537-B913-4C3DF987A9A3}">
  <sheetPr codeName="Munka32">
    <tabColor theme="8" tint="-0.499984740745262"/>
  </sheetPr>
  <dimension ref="A1:BE57"/>
  <sheetViews>
    <sheetView zoomScale="90" zoomScaleNormal="90" workbookViewId="0">
      <selection activeCell="F1" sqref="F1"/>
    </sheetView>
  </sheetViews>
  <sheetFormatPr defaultColWidth="0" defaultRowHeight="15" zeroHeight="1" x14ac:dyDescent="0.25"/>
  <cols>
    <col min="1" max="1" width="35.7109375" style="32" customWidth="1"/>
    <col min="2" max="2" width="36.5703125" style="32" customWidth="1"/>
    <col min="3" max="4" width="34.7109375" style="32" customWidth="1"/>
    <col min="5" max="6" width="33.85546875" style="32" customWidth="1"/>
    <col min="7" max="7" width="25.5703125" style="32" customWidth="1"/>
    <col min="8" max="8" width="39.140625" style="32" customWidth="1"/>
    <col min="9" max="9" width="33" style="32" customWidth="1"/>
    <col min="10" max="11" width="25.5703125" style="32" customWidth="1"/>
    <col min="12" max="12" width="30.28515625" style="32" customWidth="1"/>
    <col min="13" max="13" width="33.85546875" style="32" customWidth="1"/>
    <col min="14" max="14" width="33.7109375" style="32" customWidth="1"/>
    <col min="15" max="15" width="27.7109375" style="32" customWidth="1"/>
    <col min="16" max="17" width="25.5703125" style="32" customWidth="1"/>
    <col min="18" max="18" width="25.5703125" style="32" hidden="1" customWidth="1"/>
    <col min="19" max="19" width="30.140625" style="32" hidden="1" customWidth="1"/>
    <col min="20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57" width="0" style="32" hidden="1" customWidth="1"/>
    <col min="58" max="16384" width="25.5703125" style="32" hidden="1"/>
  </cols>
  <sheetData>
    <row r="1" spans="1:17" ht="27" customHeight="1" thickBot="1" x14ac:dyDescent="0.3">
      <c r="A1" s="666" t="s">
        <v>60</v>
      </c>
      <c r="B1" s="667"/>
      <c r="C1" s="667"/>
      <c r="D1" s="668"/>
      <c r="E1" s="199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</row>
    <row r="2" spans="1:17" ht="30.75" thickBot="1" x14ac:dyDescent="0.3">
      <c r="A2" s="134"/>
      <c r="B2" s="336" t="s">
        <v>4</v>
      </c>
      <c r="C2" s="135" t="s">
        <v>8</v>
      </c>
      <c r="D2" s="337" t="s">
        <v>9</v>
      </c>
      <c r="E2" s="180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</row>
    <row r="3" spans="1:17" x14ac:dyDescent="0.25">
      <c r="A3" s="136" t="s">
        <v>10</v>
      </c>
      <c r="B3" s="454" t="str">
        <f>IF(OR(B15="",B16=""),"",(D23+E30)*B17)</f>
        <v/>
      </c>
      <c r="C3" s="320" t="str">
        <f>IF(OR(B15="",B16=""),"",(AX23+AX30)*B17)</f>
        <v/>
      </c>
      <c r="D3" s="321" t="str">
        <f>IF(OR(B15="",B16=""),"",(AY23+AY30)*B17)</f>
        <v/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</row>
    <row r="4" spans="1:17" x14ac:dyDescent="0.25">
      <c r="A4" s="137" t="s">
        <v>11</v>
      </c>
      <c r="B4" s="455" t="str">
        <f>IF(OR(C15="",C16=""),"",(D24+J30)*C17)</f>
        <v/>
      </c>
      <c r="C4" s="58" t="str">
        <f>IF(OR(C15="",C16=""),"",(AX24+BA30)*C17)</f>
        <v/>
      </c>
      <c r="D4" s="59" t="str">
        <f>IF(OR(C15="",C16=""),"",(AY24+BB30)*C17)</f>
        <v/>
      </c>
      <c r="E4" s="197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</row>
    <row r="5" spans="1:17" ht="15.75" thickBot="1" x14ac:dyDescent="0.3">
      <c r="A5" s="141" t="s">
        <v>12</v>
      </c>
      <c r="B5" s="456" t="str">
        <f>IF(OR(D15="",D16=""),"",(D25+O30)*D17)</f>
        <v/>
      </c>
      <c r="C5" s="60" t="str">
        <f>IF(OR(D15="",D16=""),"",(AX25+BD30)*D17)</f>
        <v/>
      </c>
      <c r="D5" s="61" t="str">
        <f>IF(OR(D15="",D16=""),"",(AY25+BE30)*D17)</f>
        <v/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</row>
    <row r="6" spans="1:17" x14ac:dyDescent="0.25">
      <c r="A6" s="110"/>
      <c r="B6" s="198"/>
      <c r="C6" s="197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</row>
    <row r="7" spans="1:17" s="729" customFormat="1" ht="12.75" customHeight="1" thickBot="1" x14ac:dyDescent="0.3">
      <c r="A7" s="692" t="s">
        <v>242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</row>
    <row r="8" spans="1:17" ht="46.5" customHeight="1" x14ac:dyDescent="0.25">
      <c r="A8" s="205" t="s">
        <v>57</v>
      </c>
      <c r="B8" s="46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</row>
    <row r="9" spans="1:17" ht="30" customHeight="1" thickBot="1" x14ac:dyDescent="0.3">
      <c r="A9" s="207" t="s">
        <v>58</v>
      </c>
      <c r="B9" s="464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</row>
    <row r="10" spans="1:17" x14ac:dyDescent="0.25">
      <c r="A10" s="116"/>
      <c r="B10" s="99"/>
      <c r="C10" s="173"/>
      <c r="D10" s="110"/>
      <c r="E10" s="196"/>
      <c r="F10" s="196"/>
      <c r="G10" s="196"/>
      <c r="H10" s="173"/>
      <c r="I10" s="173"/>
      <c r="J10" s="173"/>
      <c r="K10" s="173"/>
      <c r="L10" s="173"/>
      <c r="M10" s="173"/>
      <c r="N10" s="173"/>
      <c r="O10" s="173"/>
      <c r="P10" s="173"/>
      <c r="Q10" s="173"/>
    </row>
    <row r="11" spans="1:17" ht="15.75" customHeight="1" thickBot="1" x14ac:dyDescent="0.3">
      <c r="A11" s="690" t="s">
        <v>243</v>
      </c>
      <c r="B11" s="691"/>
      <c r="C11" s="691"/>
      <c r="D11" s="691"/>
      <c r="E11" s="691"/>
      <c r="F11" s="691"/>
      <c r="G11" s="691"/>
      <c r="H11" s="691"/>
      <c r="I11" s="691"/>
      <c r="J11" s="691"/>
      <c r="K11" s="691"/>
      <c r="L11" s="691"/>
      <c r="M11" s="691"/>
      <c r="N11" s="691"/>
      <c r="O11" s="691"/>
      <c r="P11" s="691"/>
      <c r="Q11" s="691"/>
    </row>
    <row r="12" spans="1:17" ht="63.75" customHeight="1" thickBot="1" x14ac:dyDescent="0.3">
      <c r="A12" s="715" t="s">
        <v>261</v>
      </c>
      <c r="B12" s="716"/>
      <c r="C12" s="716"/>
      <c r="D12" s="717"/>
      <c r="E12" s="196"/>
      <c r="F12" s="196"/>
      <c r="G12" s="196"/>
      <c r="H12" s="173"/>
      <c r="I12" s="173"/>
      <c r="J12" s="173"/>
      <c r="K12" s="173"/>
      <c r="L12" s="173"/>
      <c r="M12" s="173"/>
      <c r="N12" s="173"/>
      <c r="O12" s="173"/>
      <c r="P12" s="173"/>
      <c r="Q12" s="173"/>
    </row>
    <row r="13" spans="1:17" ht="29.25" customHeight="1" thickBot="1" x14ac:dyDescent="0.3">
      <c r="A13" s="696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13" s="697" t="b">
        <f>IF(PÁLYÁZÓ!E20&lt;&gt;"","A pályázó vállalkozás három üzleti évre adta meg az adatokat, ezért a kapcsolódó vállalkozás esetén is három évre kérünk adatot, ha a vállalkozás működött ebben az időtartamban.",IF(PÁLYÁZÓ!E19&lt;&gt;"","A pályázó vállalkozás két üzleti évre adta meg az adatokat, ezért a kapcsolódó vállalkozás esetén is két évre kérünk adatot, ha a vállalkozás működött ebben az időtartamban.",IF(PÁLYÁZÓ!E18&lt;&gt;"","A pályázó vállalkozás egy üzleti évre adta meg az adatokat, ezért a kapcsolódó vállalkozás esetén is egy évre kérünk adatot, ha a vállalkozás működött ebben az időtartamban.")))</f>
        <v>0</v>
      </c>
      <c r="C13" s="697" t="b">
        <f>IF(PÁLYÁZÓ!F20&lt;&gt;"","A pályázó vállalkozás három üzleti évre adta meg az adatokat, ezért a kapcsolódó vállalkozás esetén is három évre kérünk adatot, ha a vállalkozás működött ebben az időtartamban.",IF(PÁLYÁZÓ!F19&lt;&gt;"","A pályázó vállalkozás két üzleti évre adta meg az adatokat, ezért a kapcsolódó vállalkozás esetén is két évre kérünk adatot, ha a vállalkozás működött ebben az időtartamban.",IF(PÁLYÁZÓ!F18&lt;&gt;"","A pályázó vállalkozás egy üzleti évre adta meg az adatokat, ezért a kapcsolódó vállalkozás esetén is egy évre kérünk adatot, ha a vállalkozás működött ebben az időtartamban.")))</f>
        <v>0</v>
      </c>
      <c r="D13" s="698" t="b">
        <f>IF(PÁLYÁZÓ!G20&lt;&gt;"","A pályázó vállalkozás három üzleti évre adta meg az adatokat, ezért a kapcsolódó vállalkozás esetén is három évre kérünk adatot, ha a vállalkozás működött ebben az időtartamban.",IF(PÁLYÁZÓ!G19&lt;&gt;"","A pályázó vállalkozás két üzleti évre adta meg az adatokat, ezért a kapcsolódó vállalkozás esetén is két évre kérünk adatot, ha a vállalkozás működött ebben az időtartamban.",IF(PÁLYÁZÓ!G18&lt;&gt;"","A pályázó vállalkozás egy üzleti évre adta meg az adatokat, ezért a kapcsolódó vállalkozás esetén is egy évre kérünk adatot, ha a vállalkozás működött ebben az időtartamban.")))</f>
        <v>0</v>
      </c>
      <c r="E13" s="196"/>
      <c r="F13" s="196"/>
      <c r="G13" s="196"/>
      <c r="H13" s="173"/>
      <c r="I13" s="173"/>
      <c r="J13" s="173"/>
      <c r="K13" s="173"/>
      <c r="L13" s="173"/>
      <c r="M13" s="173"/>
      <c r="N13" s="173"/>
      <c r="O13" s="173"/>
      <c r="P13" s="173"/>
      <c r="Q13" s="173"/>
    </row>
    <row r="14" spans="1:17" x14ac:dyDescent="0.25">
      <c r="A14" s="215"/>
      <c r="B14" s="216" t="s">
        <v>10</v>
      </c>
      <c r="C14" s="216" t="s">
        <v>11</v>
      </c>
      <c r="D14" s="217" t="s">
        <v>12</v>
      </c>
      <c r="E14" s="196"/>
      <c r="F14" s="196"/>
      <c r="G14" s="196"/>
      <c r="H14" s="173"/>
      <c r="I14" s="173"/>
      <c r="J14" s="173"/>
      <c r="K14" s="173"/>
      <c r="L14" s="173"/>
      <c r="M14" s="173"/>
      <c r="N14" s="173"/>
      <c r="O14" s="173"/>
      <c r="P14" s="173"/>
      <c r="Q14" s="173"/>
    </row>
    <row r="15" spans="1:17" x14ac:dyDescent="0.25">
      <c r="A15" s="83" t="s">
        <v>59</v>
      </c>
      <c r="B15" s="4"/>
      <c r="C15" s="4"/>
      <c r="D15" s="13"/>
      <c r="E15" s="196"/>
      <c r="F15" s="196"/>
      <c r="G15" s="196"/>
      <c r="H15" s="173"/>
      <c r="I15" s="173"/>
      <c r="J15" s="173"/>
      <c r="K15" s="173"/>
      <c r="L15" s="173"/>
      <c r="M15" s="173"/>
      <c r="N15" s="173"/>
      <c r="O15" s="173"/>
      <c r="P15" s="173"/>
      <c r="Q15" s="173"/>
    </row>
    <row r="16" spans="1:17" x14ac:dyDescent="0.25">
      <c r="A16" s="83" t="s">
        <v>13</v>
      </c>
      <c r="B16" s="4"/>
      <c r="C16" s="4"/>
      <c r="D16" s="13"/>
      <c r="E16" s="196"/>
      <c r="F16" s="196"/>
      <c r="G16" s="196"/>
      <c r="H16" s="173"/>
      <c r="I16" s="173"/>
      <c r="J16" s="173"/>
      <c r="K16" s="173"/>
      <c r="L16" s="173"/>
      <c r="M16" s="173"/>
      <c r="N16" s="173"/>
      <c r="O16" s="173"/>
      <c r="P16" s="173"/>
      <c r="Q16" s="173"/>
    </row>
    <row r="17" spans="1:57" ht="26.25" thickBot="1" x14ac:dyDescent="0.3">
      <c r="A17" s="84" t="s">
        <v>14</v>
      </c>
      <c r="B17" s="208" t="str">
        <f>IF(OR(B15="",B16=""),"Kérjük mind a tőkeérdekeltéség, mind a szavazati arány megadását!",MAX(B15,B16))</f>
        <v>Kérjük mind a tőkeérdekeltéség, mind a szavazati arány megadását!</v>
      </c>
      <c r="C17" s="208" t="str">
        <f>IF(OR(C15="",C16=""),"Kérjük mind a tőkeérdekeltéség, mind a szavazati arány megadását!",MAX(C15,C16))</f>
        <v>Kérjük mind a tőkeérdekeltéség, mind a szavazati arány megadását!</v>
      </c>
      <c r="D17" s="218" t="str">
        <f>IF(OR(D15="",D16=""),"Kérjük mind a tőkeérdekeltéség, mind a szavazati arány megadását!",MAX(D15,D16))</f>
        <v>Kérjük mind a tőkeérdekeltéség, mind a szavazati arány megadását!</v>
      </c>
      <c r="E17" s="196"/>
      <c r="F17" s="196"/>
      <c r="G17" s="196"/>
      <c r="H17" s="173"/>
      <c r="I17" s="173"/>
      <c r="J17" s="173"/>
      <c r="K17" s="173"/>
      <c r="L17" s="173"/>
      <c r="M17" s="173"/>
      <c r="N17" s="173"/>
      <c r="O17" s="173"/>
      <c r="P17" s="173"/>
      <c r="Q17" s="173"/>
    </row>
    <row r="18" spans="1:57" ht="15.75" thickBot="1" x14ac:dyDescent="0.3">
      <c r="A18" s="116"/>
      <c r="B18" s="99"/>
      <c r="C18" s="173"/>
      <c r="D18" s="110"/>
      <c r="E18" s="196"/>
      <c r="F18" s="196"/>
      <c r="G18" s="196"/>
      <c r="H18" s="173"/>
      <c r="I18" s="173"/>
      <c r="J18" s="173"/>
      <c r="K18" s="173"/>
      <c r="L18" s="173"/>
      <c r="M18" s="173"/>
      <c r="N18" s="173"/>
      <c r="O18" s="173"/>
      <c r="P18" s="173"/>
      <c r="Q18" s="173"/>
    </row>
    <row r="19" spans="1:57" ht="354.95" customHeight="1" thickBot="1" x14ac:dyDescent="0.3">
      <c r="A19" s="702" t="s">
        <v>258</v>
      </c>
      <c r="B19" s="703"/>
      <c r="C19" s="703"/>
      <c r="D19" s="703"/>
      <c r="E19" s="703"/>
      <c r="F19" s="704"/>
      <c r="G19" s="196"/>
      <c r="H19" s="173"/>
      <c r="I19" s="173"/>
      <c r="J19" s="173"/>
      <c r="K19" s="173"/>
      <c r="L19" s="173"/>
      <c r="M19" s="173"/>
      <c r="N19" s="173"/>
      <c r="O19" s="173"/>
      <c r="P19" s="173"/>
      <c r="Q19" s="173"/>
    </row>
    <row r="20" spans="1:57" ht="19.5" customHeight="1" thickBot="1" x14ac:dyDescent="0.3">
      <c r="A20" s="617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20" s="618"/>
      <c r="C20" s="618"/>
      <c r="D20" s="618"/>
      <c r="E20" s="618"/>
      <c r="F20" s="619"/>
      <c r="G20" s="196"/>
      <c r="H20" s="173"/>
      <c r="I20" s="173"/>
      <c r="J20" s="173"/>
      <c r="K20" s="173"/>
      <c r="L20" s="173"/>
      <c r="M20" s="173"/>
      <c r="N20" s="173"/>
      <c r="O20" s="173"/>
      <c r="P20" s="173"/>
      <c r="Q20" s="173"/>
    </row>
    <row r="21" spans="1:57" ht="15.75" thickBot="1" x14ac:dyDescent="0.3">
      <c r="A21" s="116"/>
      <c r="B21" s="99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57" ht="36" customHeight="1" x14ac:dyDescent="0.25">
      <c r="A22" s="212"/>
      <c r="B22" s="200" t="s">
        <v>2</v>
      </c>
      <c r="C22" s="200" t="s">
        <v>3</v>
      </c>
      <c r="D22" s="201" t="s">
        <v>4</v>
      </c>
      <c r="E22" s="200" t="s">
        <v>5</v>
      </c>
      <c r="F22" s="202" t="s">
        <v>6</v>
      </c>
      <c r="G22" s="173"/>
      <c r="H22" s="173"/>
      <c r="I22" s="173"/>
      <c r="J22" s="173"/>
      <c r="K22" s="98"/>
      <c r="L22" s="173"/>
      <c r="M22" s="173"/>
      <c r="N22" s="173"/>
      <c r="O22" s="173"/>
      <c r="P22" s="173"/>
      <c r="Q22" s="173"/>
      <c r="AW22" s="33" t="s">
        <v>7</v>
      </c>
      <c r="AX22" s="33" t="s">
        <v>8</v>
      </c>
      <c r="AY22" s="33" t="s">
        <v>9</v>
      </c>
    </row>
    <row r="23" spans="1:57" x14ac:dyDescent="0.25">
      <c r="A23" s="83" t="s">
        <v>10</v>
      </c>
      <c r="B23" s="1"/>
      <c r="C23" s="1"/>
      <c r="D23" s="5"/>
      <c r="E23" s="3"/>
      <c r="F23" s="9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AW23" s="34" t="e">
        <f>VLOOKUP(C23,'MNB árfolyam'!A:B,2,0)</f>
        <v>#N/A</v>
      </c>
      <c r="AX23" s="35">
        <f>IFERROR(ROUND(E23/AW23,0),0)</f>
        <v>0</v>
      </c>
      <c r="AY23" s="35">
        <f>IFERROR(ROUND(F23/AW23,0),0)</f>
        <v>0</v>
      </c>
    </row>
    <row r="24" spans="1:57" x14ac:dyDescent="0.25">
      <c r="A24" s="83" t="s">
        <v>11</v>
      </c>
      <c r="B24" s="1"/>
      <c r="C24" s="1"/>
      <c r="D24" s="2"/>
      <c r="E24" s="3"/>
      <c r="F24" s="9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AW24" s="34" t="e">
        <f>VLOOKUP(C24,'MNB árfolyam'!A:B,2,0)</f>
        <v>#N/A</v>
      </c>
      <c r="AX24" s="35">
        <f>IFERROR(ROUND(E24/AW24,0),0)</f>
        <v>0</v>
      </c>
      <c r="AY24" s="35">
        <f>IFERROR(ROUND(F24/AW24,0),0)</f>
        <v>0</v>
      </c>
    </row>
    <row r="25" spans="1:57" ht="15.75" thickBot="1" x14ac:dyDescent="0.3">
      <c r="A25" s="84" t="s">
        <v>12</v>
      </c>
      <c r="B25" s="7"/>
      <c r="C25" s="7"/>
      <c r="D25" s="10"/>
      <c r="E25" s="11"/>
      <c r="F25" s="12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AW25" s="34" t="e">
        <f>VLOOKUP(C25,'MNB árfolyam'!A:B,2,0)</f>
        <v>#N/A</v>
      </c>
      <c r="AX25" s="35">
        <f>IFERROR(ROUND(E25/AW25,0),0)</f>
        <v>0</v>
      </c>
      <c r="AY25" s="35">
        <f>IFERROR(ROUND(F25/AW25,0),0)</f>
        <v>0</v>
      </c>
    </row>
    <row r="26" spans="1:57" x14ac:dyDescent="0.25">
      <c r="A26" s="116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</row>
    <row r="27" spans="1:57" s="37" customFormat="1" ht="15.75" thickBot="1" x14ac:dyDescent="0.3">
      <c r="A27" s="714" t="str">
        <f>CONCATENATE(B8," ","KAPCSOLÓDÓ VÁLLALKOZÁSAI:")</f>
        <v xml:space="preserve"> KAPCSOLÓDÓ VÁLLALKOZÁSAI:</v>
      </c>
      <c r="B27" s="714"/>
      <c r="C27" s="714"/>
      <c r="D27" s="714"/>
      <c r="E27" s="714"/>
      <c r="F27" s="714"/>
      <c r="G27" s="714"/>
      <c r="H27" s="714"/>
      <c r="I27" s="714"/>
      <c r="J27" s="714"/>
      <c r="K27" s="714"/>
      <c r="L27" s="714"/>
      <c r="M27" s="714"/>
      <c r="N27" s="714"/>
      <c r="O27" s="714"/>
      <c r="P27" s="714"/>
      <c r="Q27" s="714"/>
      <c r="R27" s="36"/>
      <c r="S27" s="39"/>
      <c r="T27" s="39"/>
      <c r="U27" s="36"/>
      <c r="V27" s="39"/>
      <c r="W27" s="39"/>
      <c r="X27" s="39"/>
      <c r="Y27" s="36"/>
      <c r="Z27" s="36"/>
    </row>
    <row r="28" spans="1:57" s="37" customFormat="1" ht="375" customHeight="1" thickBot="1" x14ac:dyDescent="0.3">
      <c r="A28" s="699" t="s">
        <v>259</v>
      </c>
      <c r="B28" s="700"/>
      <c r="C28" s="700"/>
      <c r="D28" s="700"/>
      <c r="E28" s="700"/>
      <c r="F28" s="701"/>
      <c r="G28" s="177"/>
      <c r="H28" s="177"/>
      <c r="I28" s="175"/>
      <c r="J28" s="175"/>
      <c r="K28" s="176"/>
      <c r="L28" s="176"/>
      <c r="M28" s="175"/>
      <c r="N28" s="176"/>
      <c r="O28" s="176"/>
      <c r="P28" s="176"/>
      <c r="Q28" s="175"/>
      <c r="R28" s="36"/>
      <c r="S28" s="39"/>
      <c r="T28" s="39"/>
      <c r="U28" s="36"/>
      <c r="V28" s="39"/>
      <c r="W28" s="39"/>
      <c r="X28" s="39"/>
      <c r="Y28" s="36"/>
      <c r="Z28" s="36"/>
    </row>
    <row r="29" spans="1:57" s="37" customFormat="1" ht="18.75" customHeight="1" thickBot="1" x14ac:dyDescent="0.3">
      <c r="A29" s="681" t="str">
        <f>IF(PÁLYÁZÓ!D16&lt;&gt;"","A pályázó vállalkozás három üzleti évre adta meg az adatokat, ezért a partner vállalkozás kapcsolódó vállalkozása esetén is három évre kérünk adatot, ha a vállalkozás működött ebben az időtartamban.",IF(PÁLYÁZÓ!D15&lt;&gt;"","A pályázó vállalkozás két üzleti évre adta meg az adatokat, ezért a partner vállalkozás kapcsolódó vállalkozása esetén is két évre kérünk adatot, ha a vállalkozás működött ebben az időtartamban.",IF(PÁLYÁZÓ!D14&lt;&gt;"","A pályázó vállalkozás egy üzleti évre adta meg az adatokat, ezért a partner vállalkozás kapcsolódó vállalkozása H32esetén is egy évre kérünk adatot, ha a vállalkozás működött ebben az időtartamban.","")))</f>
        <v/>
      </c>
      <c r="B29" s="682"/>
      <c r="C29" s="682"/>
      <c r="D29" s="682"/>
      <c r="E29" s="682"/>
      <c r="F29" s="683"/>
      <c r="G29" s="177"/>
      <c r="H29" s="177"/>
      <c r="I29" s="175"/>
      <c r="J29" s="175"/>
      <c r="K29" s="176"/>
      <c r="L29" s="176"/>
      <c r="M29" s="175"/>
      <c r="N29" s="176"/>
      <c r="O29" s="176"/>
      <c r="P29" s="176"/>
      <c r="Q29" s="175"/>
      <c r="R29" s="36"/>
      <c r="S29" s="39"/>
      <c r="T29" s="39"/>
      <c r="U29" s="36"/>
      <c r="V29" s="39"/>
      <c r="W29" s="39"/>
      <c r="X29" s="39"/>
      <c r="Y29" s="36"/>
      <c r="Z29" s="36"/>
    </row>
    <row r="30" spans="1:57" s="37" customFormat="1" ht="21.75" customHeight="1" thickBot="1" x14ac:dyDescent="0.3">
      <c r="A30" s="194"/>
      <c r="B30" s="194"/>
      <c r="C30" s="194"/>
      <c r="D30" s="194"/>
      <c r="E30" s="195">
        <f>SUM(E32:E56)</f>
        <v>0</v>
      </c>
      <c r="F30" s="194"/>
      <c r="G30" s="194"/>
      <c r="H30" s="194"/>
      <c r="I30" s="175"/>
      <c r="J30" s="195">
        <f>SUM(J32:J56)</f>
        <v>0</v>
      </c>
      <c r="K30" s="176"/>
      <c r="L30" s="176"/>
      <c r="M30" s="175"/>
      <c r="N30" s="176"/>
      <c r="O30" s="195">
        <f>SUM(O32:O56)</f>
        <v>0</v>
      </c>
      <c r="P30" s="176"/>
      <c r="Q30" s="175"/>
      <c r="R30" s="36"/>
      <c r="S30" s="39"/>
      <c r="T30" s="39"/>
      <c r="U30" s="36"/>
      <c r="V30" s="39"/>
      <c r="W30" s="39"/>
      <c r="X30" s="39"/>
      <c r="Y30" s="36"/>
      <c r="Z30" s="36"/>
      <c r="AX30" s="62">
        <f>SUM(AX32:AX56)</f>
        <v>0</v>
      </c>
      <c r="AY30" s="62">
        <f t="shared" ref="AY30:BE30" si="0">SUM(AY32:AY56)</f>
        <v>0</v>
      </c>
      <c r="AZ30" s="63"/>
      <c r="BA30" s="62">
        <f t="shared" si="0"/>
        <v>0</v>
      </c>
      <c r="BB30" s="62">
        <f t="shared" si="0"/>
        <v>0</v>
      </c>
      <c r="BC30" s="63"/>
      <c r="BD30" s="62">
        <f t="shared" si="0"/>
        <v>0</v>
      </c>
      <c r="BE30" s="62">
        <f t="shared" si="0"/>
        <v>0</v>
      </c>
    </row>
    <row r="31" spans="1:57" s="37" customFormat="1" ht="70.5" customHeight="1" x14ac:dyDescent="0.25">
      <c r="A31" s="205" t="s">
        <v>19</v>
      </c>
      <c r="B31" s="203" t="s">
        <v>20</v>
      </c>
      <c r="C31" s="201" t="s">
        <v>115</v>
      </c>
      <c r="D31" s="201" t="s">
        <v>114</v>
      </c>
      <c r="E31" s="201" t="s">
        <v>116</v>
      </c>
      <c r="F31" s="201" t="s">
        <v>128</v>
      </c>
      <c r="G31" s="201" t="s">
        <v>117</v>
      </c>
      <c r="H31" s="201" t="s">
        <v>118</v>
      </c>
      <c r="I31" s="201" t="s">
        <v>119</v>
      </c>
      <c r="J31" s="201" t="s">
        <v>120</v>
      </c>
      <c r="K31" s="201" t="s">
        <v>126</v>
      </c>
      <c r="L31" s="201" t="s">
        <v>121</v>
      </c>
      <c r="M31" s="201" t="s">
        <v>122</v>
      </c>
      <c r="N31" s="201" t="s">
        <v>123</v>
      </c>
      <c r="O31" s="201" t="s">
        <v>124</v>
      </c>
      <c r="P31" s="201" t="s">
        <v>125</v>
      </c>
      <c r="Q31" s="204" t="s">
        <v>127</v>
      </c>
      <c r="AW31" s="42" t="s">
        <v>34</v>
      </c>
      <c r="AX31" s="43" t="s">
        <v>22</v>
      </c>
      <c r="AY31" s="43" t="s">
        <v>23</v>
      </c>
      <c r="AZ31" s="42" t="s">
        <v>37</v>
      </c>
      <c r="BA31" s="43" t="s">
        <v>47</v>
      </c>
      <c r="BB31" s="43" t="s">
        <v>39</v>
      </c>
      <c r="BC31" s="42" t="s">
        <v>40</v>
      </c>
      <c r="BD31" s="43" t="s">
        <v>41</v>
      </c>
      <c r="BE31" s="43" t="s">
        <v>42</v>
      </c>
    </row>
    <row r="32" spans="1:57" s="37" customFormat="1" x14ac:dyDescent="0.25">
      <c r="A32" s="465"/>
      <c r="B32" s="466"/>
      <c r="C32" s="1"/>
      <c r="D32" s="1"/>
      <c r="E32" s="466"/>
      <c r="F32" s="467"/>
      <c r="G32" s="467"/>
      <c r="H32" s="1"/>
      <c r="I32" s="1"/>
      <c r="J32" s="466"/>
      <c r="K32" s="467"/>
      <c r="L32" s="467"/>
      <c r="M32" s="1"/>
      <c r="N32" s="1"/>
      <c r="O32" s="466"/>
      <c r="P32" s="467"/>
      <c r="Q32" s="467"/>
      <c r="AW32" s="44" t="e">
        <f>VLOOKUP(D32,'MNB árfolyam'!A:B,2,0)</f>
        <v>#N/A</v>
      </c>
      <c r="AX32" s="45" t="str">
        <f t="shared" ref="AX32:AX56" si="1">IF(ISBLANK(F32),"",ROUND(F32/AW32,0))</f>
        <v/>
      </c>
      <c r="AY32" s="45" t="str">
        <f t="shared" ref="AY32:AY56" si="2">IF(ISBLANK(G32),"",ROUND(G32/AW32,0))</f>
        <v/>
      </c>
      <c r="AZ32" s="44" t="e">
        <f>VLOOKUP(I32,'MNB árfolyam'!A:B,2,0)</f>
        <v>#N/A</v>
      </c>
      <c r="BA32" s="44" t="str">
        <f t="shared" ref="BA32:BA56" si="3">IF(ISBLANK(K32),"",ROUND(K32/AZ32,0))</f>
        <v/>
      </c>
      <c r="BB32" s="44" t="str">
        <f t="shared" ref="BB32:BB56" si="4">IF(ISBLANK(L32),"",ROUND(L32/AZ32,0))</f>
        <v/>
      </c>
      <c r="BC32" s="44" t="e">
        <f>VLOOKUP(I32,'MNB árfolyam'!A:B,2,0)</f>
        <v>#N/A</v>
      </c>
      <c r="BD32" s="44" t="str">
        <f t="shared" ref="BD32:BD56" si="5">IF(ISBLANK(P32),"",ROUND(P32/BC32,0))</f>
        <v/>
      </c>
      <c r="BE32" s="44" t="str">
        <f t="shared" ref="BE32:BE56" si="6">IF(ISBLANK(Q32),"",ROUND(Q32/BC32,0))</f>
        <v/>
      </c>
    </row>
    <row r="33" spans="1:57" s="37" customFormat="1" x14ac:dyDescent="0.25">
      <c r="A33" s="465"/>
      <c r="B33" s="466"/>
      <c r="C33" s="1"/>
      <c r="D33" s="1"/>
      <c r="E33" s="466"/>
      <c r="F33" s="467"/>
      <c r="G33" s="467"/>
      <c r="H33" s="1"/>
      <c r="I33" s="1"/>
      <c r="J33" s="466"/>
      <c r="K33" s="467"/>
      <c r="L33" s="467"/>
      <c r="M33" s="1"/>
      <c r="N33" s="1"/>
      <c r="O33" s="466"/>
      <c r="P33" s="467"/>
      <c r="Q33" s="467"/>
      <c r="AW33" s="44" t="e">
        <f>VLOOKUP(D33,'MNB árfolyam'!A:B,2,0)</f>
        <v>#N/A</v>
      </c>
      <c r="AX33" s="45" t="str">
        <f t="shared" si="1"/>
        <v/>
      </c>
      <c r="AY33" s="45" t="str">
        <f t="shared" si="2"/>
        <v/>
      </c>
      <c r="AZ33" s="44" t="e">
        <f>VLOOKUP(I33,'MNB árfolyam'!A:B,2,0)</f>
        <v>#N/A</v>
      </c>
      <c r="BA33" s="44" t="str">
        <f t="shared" si="3"/>
        <v/>
      </c>
      <c r="BB33" s="44" t="str">
        <f t="shared" si="4"/>
        <v/>
      </c>
      <c r="BC33" s="44" t="e">
        <f>VLOOKUP(I33,'MNB árfolyam'!A:B,2,0)</f>
        <v>#N/A</v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65"/>
      <c r="B34" s="466"/>
      <c r="C34" s="1"/>
      <c r="D34" s="1"/>
      <c r="E34" s="466"/>
      <c r="F34" s="467"/>
      <c r="G34" s="467"/>
      <c r="H34" s="1"/>
      <c r="I34" s="1"/>
      <c r="J34" s="466"/>
      <c r="K34" s="467"/>
      <c r="L34" s="467"/>
      <c r="M34" s="1"/>
      <c r="N34" s="1"/>
      <c r="O34" s="466"/>
      <c r="P34" s="467"/>
      <c r="Q34" s="467"/>
      <c r="AW34" s="44" t="e">
        <f>VLOOKUP(D34,'MNB árfolyam'!A:B,2,0)</f>
        <v>#N/A</v>
      </c>
      <c r="AX34" s="45" t="str">
        <f t="shared" si="1"/>
        <v/>
      </c>
      <c r="AY34" s="45" t="str">
        <f t="shared" si="2"/>
        <v/>
      </c>
      <c r="AZ34" s="44" t="e">
        <f>VLOOKUP(I34,'MNB árfolyam'!A:B,2,0)</f>
        <v>#N/A</v>
      </c>
      <c r="BA34" s="44" t="str">
        <f t="shared" si="3"/>
        <v/>
      </c>
      <c r="BB34" s="44" t="str">
        <f t="shared" si="4"/>
        <v/>
      </c>
      <c r="BC34" s="44" t="e">
        <f>VLOOKUP(I34,'MNB árfolyam'!A:B,2,0)</f>
        <v>#N/A</v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65"/>
      <c r="B35" s="466"/>
      <c r="C35" s="1"/>
      <c r="D35" s="1"/>
      <c r="E35" s="466"/>
      <c r="F35" s="467"/>
      <c r="G35" s="467"/>
      <c r="H35" s="1"/>
      <c r="I35" s="1"/>
      <c r="J35" s="466"/>
      <c r="K35" s="467"/>
      <c r="L35" s="467"/>
      <c r="M35" s="1"/>
      <c r="N35" s="1"/>
      <c r="O35" s="466"/>
      <c r="P35" s="467"/>
      <c r="Q35" s="467"/>
      <c r="AW35" s="44" t="e">
        <f>VLOOKUP(D35,'MNB árfolyam'!A:B,2,0)</f>
        <v>#N/A</v>
      </c>
      <c r="AX35" s="45" t="str">
        <f t="shared" si="1"/>
        <v/>
      </c>
      <c r="AY35" s="45" t="str">
        <f t="shared" si="2"/>
        <v/>
      </c>
      <c r="AZ35" s="44" t="e">
        <f>VLOOKUP(I35,'MNB árfolyam'!A:B,2,0)</f>
        <v>#N/A</v>
      </c>
      <c r="BA35" s="44" t="str">
        <f t="shared" si="3"/>
        <v/>
      </c>
      <c r="BB35" s="44" t="str">
        <f t="shared" si="4"/>
        <v/>
      </c>
      <c r="BC35" s="44" t="e">
        <f>VLOOKUP(I35,'MNB árfolyam'!A:B,2,0)</f>
        <v>#N/A</v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65"/>
      <c r="B36" s="466"/>
      <c r="C36" s="1"/>
      <c r="D36" s="1"/>
      <c r="E36" s="466"/>
      <c r="F36" s="467"/>
      <c r="G36" s="467"/>
      <c r="H36" s="1"/>
      <c r="I36" s="1"/>
      <c r="J36" s="466"/>
      <c r="K36" s="467"/>
      <c r="L36" s="467"/>
      <c r="M36" s="1"/>
      <c r="N36" s="1"/>
      <c r="O36" s="466"/>
      <c r="P36" s="467"/>
      <c r="Q36" s="467"/>
      <c r="AW36" s="44" t="e">
        <f>VLOOKUP(D36,'MNB árfolyam'!A:B,2,0)</f>
        <v>#N/A</v>
      </c>
      <c r="AX36" s="45" t="str">
        <f t="shared" si="1"/>
        <v/>
      </c>
      <c r="AY36" s="45" t="str">
        <f t="shared" si="2"/>
        <v/>
      </c>
      <c r="AZ36" s="44" t="e">
        <f>VLOOKUP(I36,'MNB árfolyam'!A:B,2,0)</f>
        <v>#N/A</v>
      </c>
      <c r="BA36" s="44" t="str">
        <f t="shared" si="3"/>
        <v/>
      </c>
      <c r="BB36" s="44" t="str">
        <f t="shared" si="4"/>
        <v/>
      </c>
      <c r="BC36" s="44" t="e">
        <f>VLOOKUP(I36,'MNB árfolyam'!A:B,2,0)</f>
        <v>#N/A</v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65"/>
      <c r="B37" s="466"/>
      <c r="C37" s="1"/>
      <c r="D37" s="1"/>
      <c r="E37" s="466"/>
      <c r="F37" s="467"/>
      <c r="G37" s="467"/>
      <c r="H37" s="1"/>
      <c r="I37" s="1"/>
      <c r="J37" s="466"/>
      <c r="K37" s="467"/>
      <c r="L37" s="467"/>
      <c r="M37" s="1"/>
      <c r="N37" s="1"/>
      <c r="O37" s="466"/>
      <c r="P37" s="467"/>
      <c r="Q37" s="467"/>
      <c r="AW37" s="44" t="e">
        <f>VLOOKUP(D37,'MNB árfolyam'!A:B,2,0)</f>
        <v>#N/A</v>
      </c>
      <c r="AX37" s="45" t="str">
        <f t="shared" si="1"/>
        <v/>
      </c>
      <c r="AY37" s="45" t="str">
        <f t="shared" si="2"/>
        <v/>
      </c>
      <c r="AZ37" s="44" t="e">
        <f>VLOOKUP(I37,'MNB árfolyam'!A:B,2,0)</f>
        <v>#N/A</v>
      </c>
      <c r="BA37" s="44" t="str">
        <f t="shared" si="3"/>
        <v/>
      </c>
      <c r="BB37" s="44" t="str">
        <f t="shared" si="4"/>
        <v/>
      </c>
      <c r="BC37" s="44" t="e">
        <f>VLOOKUP(I37,'MNB árfolyam'!A:B,2,0)</f>
        <v>#N/A</v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65"/>
      <c r="B38" s="466"/>
      <c r="C38" s="1"/>
      <c r="D38" s="1"/>
      <c r="E38" s="466"/>
      <c r="F38" s="467"/>
      <c r="G38" s="467"/>
      <c r="H38" s="1"/>
      <c r="I38" s="1"/>
      <c r="J38" s="466"/>
      <c r="K38" s="467"/>
      <c r="L38" s="467"/>
      <c r="M38" s="1"/>
      <c r="N38" s="1"/>
      <c r="O38" s="466"/>
      <c r="P38" s="467"/>
      <c r="Q38" s="467"/>
      <c r="AW38" s="44" t="e">
        <f>VLOOKUP(D38,'MNB árfolyam'!A:B,2,0)</f>
        <v>#N/A</v>
      </c>
      <c r="AX38" s="45" t="str">
        <f t="shared" si="1"/>
        <v/>
      </c>
      <c r="AY38" s="45" t="str">
        <f t="shared" si="2"/>
        <v/>
      </c>
      <c r="AZ38" s="44" t="e">
        <f>VLOOKUP(I38,'MNB árfolyam'!A:B,2,0)</f>
        <v>#N/A</v>
      </c>
      <c r="BA38" s="44" t="str">
        <f t="shared" si="3"/>
        <v/>
      </c>
      <c r="BB38" s="44" t="str">
        <f t="shared" si="4"/>
        <v/>
      </c>
      <c r="BC38" s="44" t="e">
        <f>VLOOKUP(I38,'MNB árfolyam'!A:B,2,0)</f>
        <v>#N/A</v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65"/>
      <c r="B39" s="466"/>
      <c r="C39" s="1"/>
      <c r="D39" s="1"/>
      <c r="E39" s="466"/>
      <c r="F39" s="467"/>
      <c r="G39" s="467"/>
      <c r="H39" s="1"/>
      <c r="I39" s="1"/>
      <c r="J39" s="466"/>
      <c r="K39" s="467"/>
      <c r="L39" s="467"/>
      <c r="M39" s="1"/>
      <c r="N39" s="1"/>
      <c r="O39" s="466"/>
      <c r="P39" s="467"/>
      <c r="Q39" s="467"/>
      <c r="AW39" s="44" t="e">
        <f>VLOOKUP(D39,'MNB árfolyam'!A:B,2,0)</f>
        <v>#N/A</v>
      </c>
      <c r="AX39" s="45" t="str">
        <f t="shared" si="1"/>
        <v/>
      </c>
      <c r="AY39" s="45" t="str">
        <f t="shared" si="2"/>
        <v/>
      </c>
      <c r="AZ39" s="44" t="e">
        <f>VLOOKUP(I39,'MNB árfolyam'!A:B,2,0)</f>
        <v>#N/A</v>
      </c>
      <c r="BA39" s="44" t="str">
        <f t="shared" si="3"/>
        <v/>
      </c>
      <c r="BB39" s="44" t="str">
        <f t="shared" si="4"/>
        <v/>
      </c>
      <c r="BC39" s="44" t="e">
        <f>VLOOKUP(I39,'MNB árfolyam'!A:B,2,0)</f>
        <v>#N/A</v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65"/>
      <c r="B40" s="466"/>
      <c r="C40" s="1"/>
      <c r="D40" s="1"/>
      <c r="E40" s="466"/>
      <c r="F40" s="467"/>
      <c r="G40" s="467"/>
      <c r="H40" s="1"/>
      <c r="I40" s="1"/>
      <c r="J40" s="466"/>
      <c r="K40" s="467"/>
      <c r="L40" s="467"/>
      <c r="M40" s="1"/>
      <c r="N40" s="1"/>
      <c r="O40" s="466"/>
      <c r="P40" s="467"/>
      <c r="Q40" s="467"/>
      <c r="AW40" s="44" t="e">
        <f>VLOOKUP(D40,'MNB árfolyam'!A:B,2,0)</f>
        <v>#N/A</v>
      </c>
      <c r="AX40" s="45" t="str">
        <f t="shared" si="1"/>
        <v/>
      </c>
      <c r="AY40" s="45" t="str">
        <f t="shared" si="2"/>
        <v/>
      </c>
      <c r="AZ40" s="44" t="e">
        <f>VLOOKUP(I40,'MNB árfolyam'!A:B,2,0)</f>
        <v>#N/A</v>
      </c>
      <c r="BA40" s="44" t="str">
        <f t="shared" si="3"/>
        <v/>
      </c>
      <c r="BB40" s="44" t="str">
        <f t="shared" si="4"/>
        <v/>
      </c>
      <c r="BC40" s="44" t="e">
        <f>VLOOKUP(I40,'MNB árfolyam'!A:B,2,0)</f>
        <v>#N/A</v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65"/>
      <c r="B41" s="466"/>
      <c r="C41" s="1"/>
      <c r="D41" s="1"/>
      <c r="E41" s="466"/>
      <c r="F41" s="467"/>
      <c r="G41" s="467"/>
      <c r="H41" s="1"/>
      <c r="I41" s="1"/>
      <c r="J41" s="466"/>
      <c r="K41" s="467"/>
      <c r="L41" s="467"/>
      <c r="M41" s="1"/>
      <c r="N41" s="1"/>
      <c r="O41" s="466"/>
      <c r="P41" s="467"/>
      <c r="Q41" s="467"/>
      <c r="AW41" s="44" t="e">
        <f>VLOOKUP(D41,'MNB árfolyam'!A:B,2,0)</f>
        <v>#N/A</v>
      </c>
      <c r="AX41" s="45" t="str">
        <f t="shared" si="1"/>
        <v/>
      </c>
      <c r="AY41" s="45" t="str">
        <f t="shared" si="2"/>
        <v/>
      </c>
      <c r="AZ41" s="44" t="e">
        <f>VLOOKUP(I41,'MNB árfolyam'!A:B,2,0)</f>
        <v>#N/A</v>
      </c>
      <c r="BA41" s="44" t="str">
        <f t="shared" si="3"/>
        <v/>
      </c>
      <c r="BB41" s="44" t="str">
        <f t="shared" si="4"/>
        <v/>
      </c>
      <c r="BC41" s="44" t="e">
        <f>VLOOKUP(I41,'MNB árfolyam'!A:B,2,0)</f>
        <v>#N/A</v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65"/>
      <c r="B42" s="466"/>
      <c r="C42" s="1"/>
      <c r="D42" s="1"/>
      <c r="E42" s="466"/>
      <c r="F42" s="467"/>
      <c r="G42" s="467"/>
      <c r="H42" s="1"/>
      <c r="I42" s="1"/>
      <c r="J42" s="466"/>
      <c r="K42" s="467"/>
      <c r="L42" s="467"/>
      <c r="M42" s="1"/>
      <c r="N42" s="1"/>
      <c r="O42" s="466"/>
      <c r="P42" s="467"/>
      <c r="Q42" s="467"/>
      <c r="AW42" s="44" t="e">
        <f>VLOOKUP(D42,'MNB árfolyam'!A:B,2,0)</f>
        <v>#N/A</v>
      </c>
      <c r="AX42" s="45" t="str">
        <f t="shared" si="1"/>
        <v/>
      </c>
      <c r="AY42" s="45" t="str">
        <f t="shared" si="2"/>
        <v/>
      </c>
      <c r="AZ42" s="44" t="e">
        <f>VLOOKUP(I42,'MNB árfolyam'!A:B,2,0)</f>
        <v>#N/A</v>
      </c>
      <c r="BA42" s="44" t="str">
        <f t="shared" si="3"/>
        <v/>
      </c>
      <c r="BB42" s="44" t="str">
        <f t="shared" si="4"/>
        <v/>
      </c>
      <c r="BC42" s="44" t="e">
        <f>VLOOKUP(I42,'MNB árfolyam'!A:B,2,0)</f>
        <v>#N/A</v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65"/>
      <c r="B43" s="466"/>
      <c r="C43" s="1"/>
      <c r="D43" s="1"/>
      <c r="E43" s="466"/>
      <c r="F43" s="467"/>
      <c r="G43" s="467"/>
      <c r="H43" s="1"/>
      <c r="I43" s="1"/>
      <c r="J43" s="466"/>
      <c r="K43" s="467"/>
      <c r="L43" s="467"/>
      <c r="M43" s="1"/>
      <c r="N43" s="1"/>
      <c r="O43" s="466"/>
      <c r="P43" s="467"/>
      <c r="Q43" s="467"/>
      <c r="AW43" s="44" t="e">
        <f>VLOOKUP(D43,'MNB árfolyam'!A:B,2,0)</f>
        <v>#N/A</v>
      </c>
      <c r="AX43" s="45" t="str">
        <f t="shared" si="1"/>
        <v/>
      </c>
      <c r="AY43" s="45" t="str">
        <f t="shared" si="2"/>
        <v/>
      </c>
      <c r="AZ43" s="44" t="e">
        <f>VLOOKUP(I43,'MNB árfolyam'!A:B,2,0)</f>
        <v>#N/A</v>
      </c>
      <c r="BA43" s="44" t="str">
        <f t="shared" si="3"/>
        <v/>
      </c>
      <c r="BB43" s="44" t="str">
        <f t="shared" si="4"/>
        <v/>
      </c>
      <c r="BC43" s="44" t="e">
        <f>VLOOKUP(I43,'MNB árfolyam'!A:B,2,0)</f>
        <v>#N/A</v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65"/>
      <c r="B44" s="466"/>
      <c r="C44" s="1"/>
      <c r="D44" s="1"/>
      <c r="E44" s="466"/>
      <c r="F44" s="467"/>
      <c r="G44" s="467"/>
      <c r="H44" s="1"/>
      <c r="I44" s="1"/>
      <c r="J44" s="466"/>
      <c r="K44" s="467"/>
      <c r="L44" s="467"/>
      <c r="M44" s="1"/>
      <c r="N44" s="1"/>
      <c r="O44" s="466"/>
      <c r="P44" s="467"/>
      <c r="Q44" s="467"/>
      <c r="AW44" s="44" t="e">
        <f>VLOOKUP(D44,'MNB árfolyam'!A:B,2,0)</f>
        <v>#N/A</v>
      </c>
      <c r="AX44" s="45" t="str">
        <f t="shared" si="1"/>
        <v/>
      </c>
      <c r="AY44" s="45" t="str">
        <f t="shared" si="2"/>
        <v/>
      </c>
      <c r="AZ44" s="44" t="e">
        <f>VLOOKUP(I44,'MNB árfolyam'!A:B,2,0)</f>
        <v>#N/A</v>
      </c>
      <c r="BA44" s="44" t="str">
        <f t="shared" si="3"/>
        <v/>
      </c>
      <c r="BB44" s="44" t="str">
        <f t="shared" si="4"/>
        <v/>
      </c>
      <c r="BC44" s="44" t="e">
        <f>VLOOKUP(I44,'MNB árfolyam'!A:B,2,0)</f>
        <v>#N/A</v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65"/>
      <c r="B45" s="466"/>
      <c r="C45" s="1"/>
      <c r="D45" s="1"/>
      <c r="E45" s="466"/>
      <c r="F45" s="467"/>
      <c r="G45" s="467"/>
      <c r="H45" s="1"/>
      <c r="I45" s="1"/>
      <c r="J45" s="466"/>
      <c r="K45" s="467"/>
      <c r="L45" s="467"/>
      <c r="M45" s="1"/>
      <c r="N45" s="1"/>
      <c r="O45" s="466"/>
      <c r="P45" s="467"/>
      <c r="Q45" s="467"/>
      <c r="AW45" s="44" t="e">
        <f>VLOOKUP(D45,'MNB árfolyam'!A:B,2,0)</f>
        <v>#N/A</v>
      </c>
      <c r="AX45" s="45" t="str">
        <f t="shared" si="1"/>
        <v/>
      </c>
      <c r="AY45" s="45" t="str">
        <f t="shared" si="2"/>
        <v/>
      </c>
      <c r="AZ45" s="44" t="e">
        <f>VLOOKUP(I45,'MNB árfolyam'!A:B,2,0)</f>
        <v>#N/A</v>
      </c>
      <c r="BA45" s="44" t="str">
        <f t="shared" si="3"/>
        <v/>
      </c>
      <c r="BB45" s="44" t="str">
        <f t="shared" si="4"/>
        <v/>
      </c>
      <c r="BC45" s="44" t="e">
        <f>VLOOKUP(I45,'MNB árfolyam'!A:B,2,0)</f>
        <v>#N/A</v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65"/>
      <c r="B46" s="466"/>
      <c r="C46" s="1"/>
      <c r="D46" s="1"/>
      <c r="E46" s="466"/>
      <c r="F46" s="467"/>
      <c r="G46" s="467"/>
      <c r="H46" s="1"/>
      <c r="I46" s="1"/>
      <c r="J46" s="466"/>
      <c r="K46" s="467"/>
      <c r="L46" s="467"/>
      <c r="M46" s="1"/>
      <c r="N46" s="1"/>
      <c r="O46" s="466"/>
      <c r="P46" s="467"/>
      <c r="Q46" s="467"/>
      <c r="AW46" s="44" t="e">
        <f>VLOOKUP(D46,'MNB árfolyam'!A:B,2,0)</f>
        <v>#N/A</v>
      </c>
      <c r="AX46" s="45" t="str">
        <f t="shared" si="1"/>
        <v/>
      </c>
      <c r="AY46" s="45" t="str">
        <f t="shared" si="2"/>
        <v/>
      </c>
      <c r="AZ46" s="44" t="e">
        <f>VLOOKUP(I46,'MNB árfolyam'!A:B,2,0)</f>
        <v>#N/A</v>
      </c>
      <c r="BA46" s="44" t="str">
        <f t="shared" si="3"/>
        <v/>
      </c>
      <c r="BB46" s="44" t="str">
        <f t="shared" si="4"/>
        <v/>
      </c>
      <c r="BC46" s="44" t="e">
        <f>VLOOKUP(I46,'MNB árfolyam'!A:B,2,0)</f>
        <v>#N/A</v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65"/>
      <c r="B47" s="466"/>
      <c r="C47" s="1"/>
      <c r="D47" s="1"/>
      <c r="E47" s="466"/>
      <c r="F47" s="467"/>
      <c r="G47" s="467"/>
      <c r="H47" s="1"/>
      <c r="I47" s="1"/>
      <c r="J47" s="466"/>
      <c r="K47" s="467"/>
      <c r="L47" s="467"/>
      <c r="M47" s="1"/>
      <c r="N47" s="1"/>
      <c r="O47" s="466"/>
      <c r="P47" s="467"/>
      <c r="Q47" s="467"/>
      <c r="AW47" s="44" t="e">
        <f>VLOOKUP(D47,'MNB árfolyam'!A:B,2,0)</f>
        <v>#N/A</v>
      </c>
      <c r="AX47" s="45" t="str">
        <f t="shared" si="1"/>
        <v/>
      </c>
      <c r="AY47" s="45" t="str">
        <f t="shared" si="2"/>
        <v/>
      </c>
      <c r="AZ47" s="44" t="e">
        <f>VLOOKUP(I47,'MNB árfolyam'!A:B,2,0)</f>
        <v>#N/A</v>
      </c>
      <c r="BA47" s="44" t="str">
        <f t="shared" si="3"/>
        <v/>
      </c>
      <c r="BB47" s="44" t="str">
        <f t="shared" si="4"/>
        <v/>
      </c>
      <c r="BC47" s="44" t="e">
        <f>VLOOKUP(I47,'MNB árfolyam'!A:B,2,0)</f>
        <v>#N/A</v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65"/>
      <c r="B48" s="466"/>
      <c r="C48" s="1"/>
      <c r="D48" s="1"/>
      <c r="E48" s="466"/>
      <c r="F48" s="467"/>
      <c r="G48" s="467"/>
      <c r="H48" s="1"/>
      <c r="I48" s="1"/>
      <c r="J48" s="466"/>
      <c r="K48" s="467"/>
      <c r="L48" s="467"/>
      <c r="M48" s="1"/>
      <c r="N48" s="1"/>
      <c r="O48" s="466"/>
      <c r="P48" s="467"/>
      <c r="Q48" s="467"/>
      <c r="AW48" s="44" t="e">
        <f>VLOOKUP(D48,'MNB árfolyam'!A:B,2,0)</f>
        <v>#N/A</v>
      </c>
      <c r="AX48" s="45" t="str">
        <f t="shared" si="1"/>
        <v/>
      </c>
      <c r="AY48" s="45" t="str">
        <f t="shared" si="2"/>
        <v/>
      </c>
      <c r="AZ48" s="44" t="e">
        <f>VLOOKUP(I48,'MNB árfolyam'!A:B,2,0)</f>
        <v>#N/A</v>
      </c>
      <c r="BA48" s="44" t="str">
        <f t="shared" si="3"/>
        <v/>
      </c>
      <c r="BB48" s="44" t="str">
        <f t="shared" si="4"/>
        <v/>
      </c>
      <c r="BC48" s="44" t="e">
        <f>VLOOKUP(I48,'MNB árfolyam'!A:B,2,0)</f>
        <v>#N/A</v>
      </c>
      <c r="BD48" s="44" t="str">
        <f t="shared" si="5"/>
        <v/>
      </c>
      <c r="BE48" s="44" t="str">
        <f t="shared" si="6"/>
        <v/>
      </c>
    </row>
    <row r="49" spans="1:57" s="37" customFormat="1" x14ac:dyDescent="0.25">
      <c r="A49" s="465"/>
      <c r="B49" s="466"/>
      <c r="C49" s="1"/>
      <c r="D49" s="1"/>
      <c r="E49" s="466"/>
      <c r="F49" s="467"/>
      <c r="G49" s="467"/>
      <c r="H49" s="1"/>
      <c r="I49" s="1"/>
      <c r="J49" s="466"/>
      <c r="K49" s="467"/>
      <c r="L49" s="467"/>
      <c r="M49" s="1"/>
      <c r="N49" s="1"/>
      <c r="O49" s="466"/>
      <c r="P49" s="467"/>
      <c r="Q49" s="467"/>
      <c r="AW49" s="44" t="e">
        <f>VLOOKUP(D49,'MNB árfolyam'!A:B,2,0)</f>
        <v>#N/A</v>
      </c>
      <c r="AX49" s="45" t="str">
        <f t="shared" si="1"/>
        <v/>
      </c>
      <c r="AY49" s="45" t="str">
        <f t="shared" si="2"/>
        <v/>
      </c>
      <c r="AZ49" s="44" t="e">
        <f>VLOOKUP(I49,'MNB árfolyam'!A:B,2,0)</f>
        <v>#N/A</v>
      </c>
      <c r="BA49" s="44" t="str">
        <f t="shared" si="3"/>
        <v/>
      </c>
      <c r="BB49" s="44" t="str">
        <f t="shared" si="4"/>
        <v/>
      </c>
      <c r="BC49" s="44" t="e">
        <f>VLOOKUP(I49,'MNB árfolyam'!A:B,2,0)</f>
        <v>#N/A</v>
      </c>
      <c r="BD49" s="44" t="str">
        <f t="shared" si="5"/>
        <v/>
      </c>
      <c r="BE49" s="44" t="str">
        <f t="shared" si="6"/>
        <v/>
      </c>
    </row>
    <row r="50" spans="1:57" s="37" customFormat="1" x14ac:dyDescent="0.25">
      <c r="A50" s="465"/>
      <c r="B50" s="466"/>
      <c r="C50" s="1"/>
      <c r="D50" s="1"/>
      <c r="E50" s="466"/>
      <c r="F50" s="467"/>
      <c r="G50" s="467"/>
      <c r="H50" s="1"/>
      <c r="I50" s="1"/>
      <c r="J50" s="466"/>
      <c r="K50" s="467"/>
      <c r="L50" s="467"/>
      <c r="M50" s="1"/>
      <c r="N50" s="1"/>
      <c r="O50" s="466"/>
      <c r="P50" s="467"/>
      <c r="Q50" s="467"/>
      <c r="AW50" s="44" t="e">
        <f>VLOOKUP(D50,'MNB árfolyam'!A:B,2,0)</f>
        <v>#N/A</v>
      </c>
      <c r="AX50" s="45" t="str">
        <f t="shared" si="1"/>
        <v/>
      </c>
      <c r="AY50" s="45" t="str">
        <f t="shared" si="2"/>
        <v/>
      </c>
      <c r="AZ50" s="44" t="e">
        <f>VLOOKUP(I50,'MNB árfolyam'!A:B,2,0)</f>
        <v>#N/A</v>
      </c>
      <c r="BA50" s="44" t="str">
        <f t="shared" si="3"/>
        <v/>
      </c>
      <c r="BB50" s="44" t="str">
        <f t="shared" si="4"/>
        <v/>
      </c>
      <c r="BC50" s="44" t="e">
        <f>VLOOKUP(I50,'MNB árfolyam'!A:B,2,0)</f>
        <v>#N/A</v>
      </c>
      <c r="BD50" s="44" t="str">
        <f t="shared" si="5"/>
        <v/>
      </c>
      <c r="BE50" s="44" t="str">
        <f t="shared" si="6"/>
        <v/>
      </c>
    </row>
    <row r="51" spans="1:57" s="37" customFormat="1" x14ac:dyDescent="0.25">
      <c r="A51" s="465"/>
      <c r="B51" s="466"/>
      <c r="C51" s="1"/>
      <c r="D51" s="1"/>
      <c r="E51" s="466"/>
      <c r="F51" s="467"/>
      <c r="G51" s="467"/>
      <c r="H51" s="1"/>
      <c r="I51" s="1"/>
      <c r="J51" s="466"/>
      <c r="K51" s="467"/>
      <c r="L51" s="467"/>
      <c r="M51" s="1"/>
      <c r="N51" s="1"/>
      <c r="O51" s="466"/>
      <c r="P51" s="467"/>
      <c r="Q51" s="467"/>
      <c r="AW51" s="44" t="e">
        <f>VLOOKUP(D51,'MNB árfolyam'!A:B,2,0)</f>
        <v>#N/A</v>
      </c>
      <c r="AX51" s="45" t="str">
        <f t="shared" si="1"/>
        <v/>
      </c>
      <c r="AY51" s="45" t="str">
        <f t="shared" si="2"/>
        <v/>
      </c>
      <c r="AZ51" s="44" t="e">
        <f>VLOOKUP(I51,'MNB árfolyam'!A:B,2,0)</f>
        <v>#N/A</v>
      </c>
      <c r="BA51" s="44" t="str">
        <f t="shared" si="3"/>
        <v/>
      </c>
      <c r="BB51" s="44" t="str">
        <f t="shared" si="4"/>
        <v/>
      </c>
      <c r="BC51" s="44" t="e">
        <f>VLOOKUP(I51,'MNB árfolyam'!A:B,2,0)</f>
        <v>#N/A</v>
      </c>
      <c r="BD51" s="44" t="str">
        <f t="shared" si="5"/>
        <v/>
      </c>
      <c r="BE51" s="44" t="str">
        <f t="shared" si="6"/>
        <v/>
      </c>
    </row>
    <row r="52" spans="1:57" s="37" customFormat="1" x14ac:dyDescent="0.25">
      <c r="A52" s="465"/>
      <c r="B52" s="466"/>
      <c r="C52" s="1"/>
      <c r="D52" s="1"/>
      <c r="E52" s="466"/>
      <c r="F52" s="467"/>
      <c r="G52" s="467"/>
      <c r="H52" s="1"/>
      <c r="I52" s="1"/>
      <c r="J52" s="466"/>
      <c r="K52" s="467"/>
      <c r="L52" s="467"/>
      <c r="M52" s="1"/>
      <c r="N52" s="1"/>
      <c r="O52" s="466"/>
      <c r="P52" s="467"/>
      <c r="Q52" s="467"/>
      <c r="AW52" s="44" t="e">
        <f>VLOOKUP(D52,'MNB árfolyam'!A:B,2,0)</f>
        <v>#N/A</v>
      </c>
      <c r="AX52" s="45" t="str">
        <f t="shared" si="1"/>
        <v/>
      </c>
      <c r="AY52" s="45" t="str">
        <f t="shared" si="2"/>
        <v/>
      </c>
      <c r="AZ52" s="44" t="e">
        <f>VLOOKUP(I52,'MNB árfolyam'!A:B,2,0)</f>
        <v>#N/A</v>
      </c>
      <c r="BA52" s="44" t="str">
        <f t="shared" si="3"/>
        <v/>
      </c>
      <c r="BB52" s="44" t="str">
        <f t="shared" si="4"/>
        <v/>
      </c>
      <c r="BC52" s="44" t="e">
        <f>VLOOKUP(I52,'MNB árfolyam'!A:B,2,0)</f>
        <v>#N/A</v>
      </c>
      <c r="BD52" s="44" t="str">
        <f t="shared" si="5"/>
        <v/>
      </c>
      <c r="BE52" s="44" t="str">
        <f t="shared" si="6"/>
        <v/>
      </c>
    </row>
    <row r="53" spans="1:57" s="37" customFormat="1" x14ac:dyDescent="0.25">
      <c r="A53" s="465"/>
      <c r="B53" s="466"/>
      <c r="C53" s="1"/>
      <c r="D53" s="1"/>
      <c r="E53" s="466"/>
      <c r="F53" s="467"/>
      <c r="G53" s="467"/>
      <c r="H53" s="1"/>
      <c r="I53" s="1"/>
      <c r="J53" s="466"/>
      <c r="K53" s="467"/>
      <c r="L53" s="467"/>
      <c r="M53" s="1"/>
      <c r="N53" s="1"/>
      <c r="O53" s="466"/>
      <c r="P53" s="467"/>
      <c r="Q53" s="467"/>
      <c r="AW53" s="44" t="e">
        <f>VLOOKUP(D53,'MNB árfolyam'!A:B,2,0)</f>
        <v>#N/A</v>
      </c>
      <c r="AX53" s="45" t="str">
        <f t="shared" si="1"/>
        <v/>
      </c>
      <c r="AY53" s="45" t="str">
        <f t="shared" si="2"/>
        <v/>
      </c>
      <c r="AZ53" s="44" t="e">
        <f>VLOOKUP(I53,'MNB árfolyam'!A:B,2,0)</f>
        <v>#N/A</v>
      </c>
      <c r="BA53" s="44" t="str">
        <f t="shared" si="3"/>
        <v/>
      </c>
      <c r="BB53" s="44" t="str">
        <f t="shared" si="4"/>
        <v/>
      </c>
      <c r="BC53" s="44" t="e">
        <f>VLOOKUP(I53,'MNB árfolyam'!A:B,2,0)</f>
        <v>#N/A</v>
      </c>
      <c r="BD53" s="44" t="str">
        <f t="shared" si="5"/>
        <v/>
      </c>
      <c r="BE53" s="44" t="str">
        <f t="shared" si="6"/>
        <v/>
      </c>
    </row>
    <row r="54" spans="1:57" s="37" customFormat="1" x14ac:dyDescent="0.25">
      <c r="A54" s="465"/>
      <c r="B54" s="466"/>
      <c r="C54" s="1"/>
      <c r="D54" s="1"/>
      <c r="E54" s="466"/>
      <c r="F54" s="467"/>
      <c r="G54" s="467"/>
      <c r="H54" s="1"/>
      <c r="I54" s="1"/>
      <c r="J54" s="466"/>
      <c r="K54" s="467"/>
      <c r="L54" s="467"/>
      <c r="M54" s="1"/>
      <c r="N54" s="1"/>
      <c r="O54" s="466"/>
      <c r="P54" s="467"/>
      <c r="Q54" s="467"/>
      <c r="AW54" s="44" t="e">
        <f>VLOOKUP(D54,'MNB árfolyam'!A:B,2,0)</f>
        <v>#N/A</v>
      </c>
      <c r="AX54" s="45" t="str">
        <f t="shared" si="1"/>
        <v/>
      </c>
      <c r="AY54" s="45" t="str">
        <f t="shared" si="2"/>
        <v/>
      </c>
      <c r="AZ54" s="44" t="e">
        <f>VLOOKUP(I54,'MNB árfolyam'!A:B,2,0)</f>
        <v>#N/A</v>
      </c>
      <c r="BA54" s="44" t="str">
        <f t="shared" si="3"/>
        <v/>
      </c>
      <c r="BB54" s="44" t="str">
        <f t="shared" si="4"/>
        <v/>
      </c>
      <c r="BC54" s="44" t="e">
        <f>VLOOKUP(I54,'MNB árfolyam'!A:B,2,0)</f>
        <v>#N/A</v>
      </c>
      <c r="BD54" s="44" t="str">
        <f t="shared" si="5"/>
        <v/>
      </c>
      <c r="BE54" s="44" t="str">
        <f t="shared" si="6"/>
        <v/>
      </c>
    </row>
    <row r="55" spans="1:57" s="37" customFormat="1" x14ac:dyDescent="0.25">
      <c r="A55" s="465"/>
      <c r="B55" s="466"/>
      <c r="C55" s="1"/>
      <c r="D55" s="1"/>
      <c r="E55" s="466"/>
      <c r="F55" s="467"/>
      <c r="G55" s="467"/>
      <c r="H55" s="1"/>
      <c r="I55" s="1"/>
      <c r="J55" s="466"/>
      <c r="K55" s="467"/>
      <c r="L55" s="467"/>
      <c r="M55" s="1"/>
      <c r="N55" s="1"/>
      <c r="O55" s="466"/>
      <c r="P55" s="467"/>
      <c r="Q55" s="467"/>
      <c r="AW55" s="44" t="e">
        <f>VLOOKUP(D55,'MNB árfolyam'!A:B,2,0)</f>
        <v>#N/A</v>
      </c>
      <c r="AX55" s="45" t="str">
        <f t="shared" si="1"/>
        <v/>
      </c>
      <c r="AY55" s="45" t="str">
        <f t="shared" si="2"/>
        <v/>
      </c>
      <c r="AZ55" s="44" t="e">
        <f>VLOOKUP(I55,'MNB árfolyam'!A:B,2,0)</f>
        <v>#N/A</v>
      </c>
      <c r="BA55" s="44" t="str">
        <f t="shared" si="3"/>
        <v/>
      </c>
      <c r="BB55" s="44" t="str">
        <f t="shared" si="4"/>
        <v/>
      </c>
      <c r="BC55" s="44" t="e">
        <f>VLOOKUP(I55,'MNB árfolyam'!A:B,2,0)</f>
        <v>#N/A</v>
      </c>
      <c r="BD55" s="44" t="str">
        <f t="shared" si="5"/>
        <v/>
      </c>
      <c r="BE55" s="44" t="str">
        <f t="shared" si="6"/>
        <v/>
      </c>
    </row>
    <row r="56" spans="1:57" s="37" customFormat="1" x14ac:dyDescent="0.25">
      <c r="A56" s="465"/>
      <c r="B56" s="466"/>
      <c r="C56" s="1"/>
      <c r="D56" s="1"/>
      <c r="E56" s="466"/>
      <c r="F56" s="467"/>
      <c r="G56" s="467"/>
      <c r="H56" s="1"/>
      <c r="I56" s="1"/>
      <c r="J56" s="466"/>
      <c r="K56" s="467"/>
      <c r="L56" s="467"/>
      <c r="M56" s="1"/>
      <c r="N56" s="1"/>
      <c r="O56" s="466"/>
      <c r="P56" s="467"/>
      <c r="Q56" s="467"/>
      <c r="AW56" s="44" t="e">
        <f>VLOOKUP(D56,'MNB árfolyam'!A:B,2,0)</f>
        <v>#N/A</v>
      </c>
      <c r="AX56" s="45" t="str">
        <f t="shared" si="1"/>
        <v/>
      </c>
      <c r="AY56" s="45" t="str">
        <f t="shared" si="2"/>
        <v/>
      </c>
      <c r="AZ56" s="44" t="e">
        <f>VLOOKUP(I56,'MNB árfolyam'!A:B,2,0)</f>
        <v>#N/A</v>
      </c>
      <c r="BA56" s="44" t="str">
        <f t="shared" si="3"/>
        <v/>
      </c>
      <c r="BB56" s="44" t="str">
        <f t="shared" si="4"/>
        <v/>
      </c>
      <c r="BC56" s="44" t="e">
        <f>VLOOKUP(I56,'MNB árfolyam'!A:B,2,0)</f>
        <v>#N/A</v>
      </c>
      <c r="BD56" s="44" t="str">
        <f t="shared" si="5"/>
        <v/>
      </c>
      <c r="BE56" s="44" t="str">
        <f t="shared" si="6"/>
        <v/>
      </c>
    </row>
    <row r="57" spans="1:57" hidden="1" x14ac:dyDescent="0.25">
      <c r="A57" s="469"/>
      <c r="B57" s="469"/>
      <c r="C57" s="469"/>
      <c r="D57" s="469"/>
      <c r="E57" s="469"/>
      <c r="F57" s="469"/>
      <c r="G57" s="469"/>
      <c r="H57" s="469"/>
      <c r="I57" s="469"/>
      <c r="J57" s="469"/>
      <c r="K57" s="467"/>
      <c r="L57" s="467"/>
      <c r="M57" s="469"/>
      <c r="N57" s="469"/>
      <c r="O57" s="469"/>
      <c r="P57" s="467"/>
      <c r="Q57" s="467"/>
    </row>
  </sheetData>
  <sheetProtection algorithmName="SHA-512" hashValue="Dh/A3A/uCXCKOyRW+WLuBLxPVdN8WECE03Bg/lDYhigp2RXqSo+rG9RFN7PVezlrNTxlzxDAcdXPuhMQhfFxGA==" saltValue="Wi+lK70V1KhW0ynYuxOEsA==" spinCount="100000" sheet="1" formatColumns="0" formatRows="0"/>
  <mergeCells count="10">
    <mergeCell ref="A7:XFD7"/>
    <mergeCell ref="A11:Q11"/>
    <mergeCell ref="A27:Q27"/>
    <mergeCell ref="A1:D1"/>
    <mergeCell ref="A20:F20"/>
    <mergeCell ref="A28:F28"/>
    <mergeCell ref="A29:F29"/>
    <mergeCell ref="A12:D12"/>
    <mergeCell ref="A13:D13"/>
    <mergeCell ref="A19:F19"/>
  </mergeCells>
  <dataValidations count="6">
    <dataValidation type="whole" allowBlank="1" showInputMessage="1" showErrorMessage="1" sqref="K32:L56" xr:uid="{0A60C661-EF81-4ACC-B39F-AD808355EFC0}">
      <formula1>0</formula1>
      <formula2>9.99999999999999E+41</formula2>
    </dataValidation>
    <dataValidation type="whole" allowBlank="1" showInputMessage="1" showErrorMessage="1" sqref="F32:G56" xr:uid="{D43DAF8B-3889-4664-A9F8-3779EDBCB470}">
      <formula1>0</formula1>
      <formula2>9.99999999999999E+43</formula2>
    </dataValidation>
    <dataValidation type="whole" allowBlank="1" showInputMessage="1" showErrorMessage="1" sqref="E23:F25" xr:uid="{4F10B461-D56C-44D1-94D1-5071B6EEB2CC}">
      <formula1>0</formula1>
      <formula2>9.99999999999999E+32</formula2>
    </dataValidation>
    <dataValidation type="date" allowBlank="1" showInputMessage="1" showErrorMessage="1" sqref="C32:D56 B23:C25" xr:uid="{C2FCD7F2-3E78-4142-A887-9E242A26BD1B}">
      <formula1>36526</formula1>
      <formula2>54789</formula2>
    </dataValidation>
    <dataValidation type="date" allowBlank="1" showInputMessage="1" showErrorMessage="1" sqref="B26:C26" xr:uid="{13A279A2-BAB2-4607-B58C-15EBD215D9D3}">
      <formula1>43831</formula1>
      <formula2>46022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B15:D16" xr:uid="{90FADE9E-C5BD-4C01-A3DB-A8A2BB2D1A14}">
      <formula1>0</formula1>
      <formula2>0.5</formula2>
    </dataValidation>
  </dataValidations>
  <hyperlinks>
    <hyperlink ref="F1" location="PÁLYÁZÓ!A1" display="VISSZA A PÁLYÁZÓ FÜLRE" xr:uid="{CB035E04-B69C-47B1-A839-AB0EE25A612A}"/>
  </hyperlink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20E4-E244-4DC6-9AA6-6D6E4E3EBFFA}">
  <sheetPr codeName="Munka33">
    <tabColor theme="8" tint="-0.499984740745262"/>
  </sheetPr>
  <dimension ref="A1:BQ81"/>
  <sheetViews>
    <sheetView zoomScale="90" zoomScaleNormal="90" workbookViewId="0">
      <selection activeCell="F1" sqref="F1"/>
    </sheetView>
  </sheetViews>
  <sheetFormatPr defaultColWidth="0" defaultRowHeight="15" zeroHeight="1" x14ac:dyDescent="0.25"/>
  <cols>
    <col min="1" max="1" width="39.140625" style="32" customWidth="1"/>
    <col min="2" max="2" width="36.5703125" style="32" customWidth="1"/>
    <col min="3" max="3" width="34.7109375" style="32" customWidth="1"/>
    <col min="4" max="4" width="25.5703125" style="32" customWidth="1"/>
    <col min="5" max="5" width="30" style="32" customWidth="1"/>
    <col min="6" max="6" width="33.85546875" style="32" customWidth="1"/>
    <col min="7" max="7" width="29" style="32" customWidth="1"/>
    <col min="8" max="8" width="39.140625" style="32" customWidth="1"/>
    <col min="9" max="9" width="33" style="32" customWidth="1"/>
    <col min="10" max="10" width="28" style="32" customWidth="1"/>
    <col min="11" max="11" width="25.5703125" style="32" customWidth="1"/>
    <col min="12" max="12" width="40.28515625" style="32" customWidth="1"/>
    <col min="13" max="13" width="33.85546875" style="32" customWidth="1"/>
    <col min="14" max="14" width="33.7109375" style="32" customWidth="1"/>
    <col min="15" max="15" width="30" style="32" customWidth="1"/>
    <col min="16" max="18" width="25.5703125" style="32" customWidth="1"/>
    <col min="19" max="19" width="30.140625" style="32" customWidth="1"/>
    <col min="20" max="20" width="25.5703125" style="32" customWidth="1"/>
    <col min="21" max="21" width="28.85546875" style="32" customWidth="1"/>
    <col min="22" max="23" width="25.5703125" style="32" customWidth="1"/>
    <col min="24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60" width="25.5703125" style="32" hidden="1" customWidth="1"/>
    <col min="61" max="61" width="39.42578125" style="32" hidden="1" customWidth="1"/>
    <col min="62" max="62" width="31.5703125" style="32" hidden="1" customWidth="1"/>
    <col min="63" max="66" width="25.5703125" style="32" hidden="1" customWidth="1"/>
    <col min="67" max="67" width="33.140625" style="32" hidden="1" customWidth="1"/>
    <col min="68" max="68" width="27.28515625" style="32" hidden="1" customWidth="1"/>
    <col min="69" max="69" width="27.7109375" style="32" hidden="1" customWidth="1"/>
    <col min="70" max="16384" width="25.5703125" style="32" hidden="1"/>
  </cols>
  <sheetData>
    <row r="1" spans="1:51" ht="27" customHeight="1" thickBot="1" x14ac:dyDescent="0.3">
      <c r="A1" s="666" t="s">
        <v>104</v>
      </c>
      <c r="B1" s="667"/>
      <c r="C1" s="667"/>
      <c r="D1" s="668"/>
      <c r="E1" s="197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</row>
    <row r="2" spans="1:51" ht="30.75" thickBot="1" x14ac:dyDescent="0.3">
      <c r="A2" s="134"/>
      <c r="B2" s="336" t="s">
        <v>4</v>
      </c>
      <c r="C2" s="135" t="s">
        <v>8</v>
      </c>
      <c r="D2" s="337" t="s">
        <v>9</v>
      </c>
      <c r="E2" s="197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</row>
    <row r="3" spans="1:51" x14ac:dyDescent="0.25">
      <c r="A3" s="136" t="s">
        <v>10</v>
      </c>
      <c r="B3" s="454">
        <f>D14+E24+BI54</f>
        <v>0</v>
      </c>
      <c r="C3" s="320">
        <f>AX14+AX24+BJ54</f>
        <v>0</v>
      </c>
      <c r="D3" s="321">
        <f>AY14+AY24+BK54</f>
        <v>0</v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</row>
    <row r="4" spans="1:51" x14ac:dyDescent="0.25">
      <c r="A4" s="137" t="s">
        <v>11</v>
      </c>
      <c r="B4" s="455">
        <f>D15+J24+BL54</f>
        <v>0</v>
      </c>
      <c r="C4" s="58">
        <f>AX15+BA24+BM54</f>
        <v>0</v>
      </c>
      <c r="D4" s="59">
        <f>AY15+BB24+BN54</f>
        <v>0</v>
      </c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</row>
    <row r="5" spans="1:51" ht="15.75" thickBot="1" x14ac:dyDescent="0.3">
      <c r="A5" s="141" t="s">
        <v>12</v>
      </c>
      <c r="B5" s="456">
        <f>D16+O24+BO54</f>
        <v>0</v>
      </c>
      <c r="C5" s="60">
        <f>AX16+BD24+BP54</f>
        <v>0</v>
      </c>
      <c r="D5" s="61">
        <f>AY16+BE24+BQ54</f>
        <v>0</v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</row>
    <row r="6" spans="1:51" x14ac:dyDescent="0.25">
      <c r="A6" s="110"/>
      <c r="B6" s="198"/>
      <c r="C6" s="197"/>
      <c r="D6" s="197"/>
      <c r="E6" s="197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</row>
    <row r="7" spans="1:51" ht="21.75" customHeight="1" thickBot="1" x14ac:dyDescent="0.3">
      <c r="A7" s="684" t="s">
        <v>33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</row>
    <row r="8" spans="1:51" ht="46.5" customHeight="1" x14ac:dyDescent="0.25">
      <c r="A8" s="209" t="s">
        <v>15</v>
      </c>
      <c r="B8" s="206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</row>
    <row r="9" spans="1:51" ht="30" customHeight="1" thickBot="1" x14ac:dyDescent="0.3">
      <c r="A9" s="210" t="s">
        <v>16</v>
      </c>
      <c r="B9" s="56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</row>
    <row r="10" spans="1:51" ht="15.75" thickBot="1" x14ac:dyDescent="0.3">
      <c r="A10" s="116"/>
      <c r="B10" s="99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</row>
    <row r="11" spans="1:51" ht="350.1" customHeight="1" thickBot="1" x14ac:dyDescent="0.3">
      <c r="A11" s="702" t="s">
        <v>254</v>
      </c>
      <c r="B11" s="703"/>
      <c r="C11" s="703"/>
      <c r="D11" s="703"/>
      <c r="E11" s="703"/>
      <c r="F11" s="704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</row>
    <row r="12" spans="1:51" ht="15" customHeight="1" thickBot="1" x14ac:dyDescent="0.3">
      <c r="A12" s="687" t="str">
        <f>IF(PÁLYÁZÓ!D16&lt;&gt;"","A pályázó vállalkozás három üzleti évre adta meg az adatokat, ezért a kapcsolódó vállalkozás esetén is három évre kérünk adatot, ha a vállalkozás működött ebben az időtartamban.",IF(PÁLYÁZÓ!D15&lt;&gt;"","A pályázó vállalkozás két üzleti évre adta meg az adatokat, ezért a kapcsolódó vállalkozás esetén is két évre kérünk adatot, ha a vállalkozás működött ebben az időtartamban.",IF(PÁLYÁZÓ!D14&lt;&gt;"","A pályázó vállalkozás egy üzleti évre adta meg az adatokat, ezért a kapcsolódó vállalkozás esetén is egy évre kérünk adatot, ha a vállalkozás működött ebben az időtartamban.","")))</f>
        <v/>
      </c>
      <c r="B12" s="688"/>
      <c r="C12" s="688"/>
      <c r="D12" s="688"/>
      <c r="E12" s="688"/>
      <c r="F12" s="689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</row>
    <row r="13" spans="1:51" ht="45" x14ac:dyDescent="0.25">
      <c r="A13" s="212"/>
      <c r="B13" s="200" t="s">
        <v>2</v>
      </c>
      <c r="C13" s="200" t="s">
        <v>3</v>
      </c>
      <c r="D13" s="201" t="s">
        <v>4</v>
      </c>
      <c r="E13" s="200" t="s">
        <v>5</v>
      </c>
      <c r="F13" s="202" t="s">
        <v>6</v>
      </c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AW13" s="33" t="s">
        <v>7</v>
      </c>
      <c r="AX13" s="33" t="s">
        <v>8</v>
      </c>
      <c r="AY13" s="33" t="s">
        <v>9</v>
      </c>
    </row>
    <row r="14" spans="1:51" x14ac:dyDescent="0.25">
      <c r="A14" s="83" t="s">
        <v>10</v>
      </c>
      <c r="B14" s="1"/>
      <c r="C14" s="1"/>
      <c r="D14" s="5"/>
      <c r="E14" s="3"/>
      <c r="F14" s="9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AW14" s="34" t="str">
        <f>IF(C14="","",VLOOKUP(C14,'MNB árfolyam'!A:B,2,0))</f>
        <v/>
      </c>
      <c r="AX14" s="35">
        <f>IFERROR(ROUND(E14/AW14,0),0)</f>
        <v>0</v>
      </c>
      <c r="AY14" s="35">
        <f>IFERROR(ROUND(F14/AW14,0),0)</f>
        <v>0</v>
      </c>
    </row>
    <row r="15" spans="1:51" x14ac:dyDescent="0.25">
      <c r="A15" s="83" t="s">
        <v>11</v>
      </c>
      <c r="B15" s="1"/>
      <c r="C15" s="1"/>
      <c r="D15" s="2"/>
      <c r="E15" s="3"/>
      <c r="F15" s="9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AW15" s="34" t="str">
        <f>IF(C15="","",VLOOKUP(C15,'MNB árfolyam'!A:B,2,0))</f>
        <v/>
      </c>
      <c r="AX15" s="35">
        <f>IFERROR(ROUND(E15/AW15,0),0)</f>
        <v>0</v>
      </c>
      <c r="AY15" s="35">
        <f>IFERROR(ROUND(F15/AW15,0),0)</f>
        <v>0</v>
      </c>
    </row>
    <row r="16" spans="1:51" ht="15.75" thickBot="1" x14ac:dyDescent="0.3">
      <c r="A16" s="84" t="s">
        <v>12</v>
      </c>
      <c r="B16" s="7"/>
      <c r="C16" s="7"/>
      <c r="D16" s="10"/>
      <c r="E16" s="11"/>
      <c r="F16" s="12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AW16" s="34" t="str">
        <f>IF(C16="","",VLOOKUP(C16,'MNB árfolyam'!A:B,2,0))</f>
        <v/>
      </c>
      <c r="AX16" s="35">
        <f>IFERROR(ROUND(E16/AW16,0),0)</f>
        <v>0</v>
      </c>
      <c r="AY16" s="35">
        <f>IFERROR(ROUND(F16/AW16,0),0)</f>
        <v>0</v>
      </c>
    </row>
    <row r="17" spans="1:57" ht="15.75" thickBot="1" x14ac:dyDescent="0.3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</row>
    <row r="18" spans="1:57" ht="15" customHeight="1" x14ac:dyDescent="0.25">
      <c r="A18" s="705" t="s">
        <v>137</v>
      </c>
      <c r="B18" s="706"/>
      <c r="C18" s="706"/>
      <c r="D18" s="706"/>
      <c r="E18" s="706"/>
      <c r="F18" s="707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</row>
    <row r="19" spans="1:57" ht="31.5" customHeight="1" thickBot="1" x14ac:dyDescent="0.3">
      <c r="A19" s="708"/>
      <c r="B19" s="709"/>
      <c r="C19" s="709"/>
      <c r="D19" s="709"/>
      <c r="E19" s="709"/>
      <c r="F19" s="710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</row>
    <row r="20" spans="1:57" x14ac:dyDescent="0.25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</row>
    <row r="21" spans="1:57" s="37" customFormat="1" ht="15.75" thickBot="1" x14ac:dyDescent="0.3">
      <c r="A21" s="714" t="str">
        <f>CONCATENATE(B8," ","KAPCSOLÓDÓ VÁLLALKOZÁSAI:")</f>
        <v xml:space="preserve"> KAPCSOLÓDÓ VÁLLALKOZÁSAI: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39"/>
      <c r="Y21" s="36"/>
      <c r="Z21" s="36"/>
    </row>
    <row r="22" spans="1:57" s="37" customFormat="1" ht="320.10000000000002" customHeight="1" thickBot="1" x14ac:dyDescent="0.3">
      <c r="A22" s="711" t="s">
        <v>260</v>
      </c>
      <c r="B22" s="712"/>
      <c r="C22" s="712"/>
      <c r="D22" s="712"/>
      <c r="E22" s="712"/>
      <c r="F22" s="712"/>
      <c r="G22" s="712"/>
      <c r="H22" s="713"/>
      <c r="I22" s="174"/>
      <c r="J22" s="174"/>
      <c r="K22" s="174"/>
      <c r="L22" s="174"/>
      <c r="M22" s="174"/>
      <c r="N22" s="174"/>
      <c r="O22" s="174"/>
      <c r="P22" s="174"/>
      <c r="Q22" s="174"/>
      <c r="R22" s="175"/>
      <c r="S22" s="176"/>
      <c r="T22" s="176"/>
      <c r="U22" s="175"/>
      <c r="V22" s="176"/>
      <c r="W22" s="176"/>
      <c r="X22" s="39"/>
      <c r="Y22" s="36"/>
      <c r="Z22" s="36"/>
    </row>
    <row r="23" spans="1:57" s="37" customFormat="1" ht="22.5" customHeight="1" thickBot="1" x14ac:dyDescent="0.3">
      <c r="A23" s="681" t="str">
        <f>A12</f>
        <v/>
      </c>
      <c r="B23" s="682"/>
      <c r="C23" s="682"/>
      <c r="D23" s="682"/>
      <c r="E23" s="682"/>
      <c r="F23" s="683"/>
      <c r="G23" s="178"/>
      <c r="H23" s="178"/>
      <c r="I23" s="174"/>
      <c r="J23" s="174"/>
      <c r="K23" s="174"/>
      <c r="L23" s="174"/>
      <c r="M23" s="174"/>
      <c r="N23" s="174"/>
      <c r="O23" s="174"/>
      <c r="P23" s="174"/>
      <c r="Q23" s="174"/>
      <c r="R23" s="175"/>
      <c r="S23" s="176"/>
      <c r="T23" s="176"/>
      <c r="U23" s="175"/>
      <c r="V23" s="176"/>
      <c r="W23" s="176"/>
      <c r="X23" s="39"/>
      <c r="Y23" s="36"/>
      <c r="Z23" s="36"/>
    </row>
    <row r="24" spans="1:57" s="37" customFormat="1" ht="17.25" customHeight="1" thickBot="1" x14ac:dyDescent="0.3">
      <c r="A24" s="721"/>
      <c r="B24" s="721"/>
      <c r="C24" s="721"/>
      <c r="D24" s="721"/>
      <c r="E24" s="177">
        <f>SUM(E26:E50)</f>
        <v>0</v>
      </c>
      <c r="F24" s="177"/>
      <c r="G24" s="176"/>
      <c r="H24" s="176"/>
      <c r="I24" s="175"/>
      <c r="J24" s="177">
        <f>SUM(J26:J50)</f>
        <v>0</v>
      </c>
      <c r="K24" s="176"/>
      <c r="L24" s="176"/>
      <c r="M24" s="175"/>
      <c r="N24" s="176"/>
      <c r="O24" s="177">
        <f>SUM(O26:O50)</f>
        <v>0</v>
      </c>
      <c r="P24" s="176"/>
      <c r="Q24" s="175"/>
      <c r="R24" s="175"/>
      <c r="S24" s="176"/>
      <c r="T24" s="176"/>
      <c r="U24" s="175"/>
      <c r="V24" s="176"/>
      <c r="W24" s="176"/>
      <c r="X24" s="39"/>
      <c r="Y24" s="36"/>
      <c r="Z24" s="36"/>
      <c r="AX24" s="41">
        <f>SUM(AX26:AX50)</f>
        <v>0</v>
      </c>
      <c r="AY24" s="41">
        <f t="shared" ref="AY24:BE24" si="0">SUM(AY26:AY50)</f>
        <v>0</v>
      </c>
      <c r="AZ24" s="41"/>
      <c r="BA24" s="41">
        <f t="shared" si="0"/>
        <v>0</v>
      </c>
      <c r="BB24" s="41">
        <f t="shared" si="0"/>
        <v>0</v>
      </c>
      <c r="BC24" s="41"/>
      <c r="BD24" s="41">
        <f t="shared" si="0"/>
        <v>0</v>
      </c>
      <c r="BE24" s="41">
        <f t="shared" si="0"/>
        <v>0</v>
      </c>
    </row>
    <row r="25" spans="1:57" s="37" customFormat="1" ht="45.75" thickBot="1" x14ac:dyDescent="0.3">
      <c r="A25" s="508" t="str">
        <f>CONCATENATE(B8," ","Kapcsolódó vállalkozásának neve")</f>
        <v xml:space="preserve"> Kapcsolódó vállalkozásának neve</v>
      </c>
      <c r="B25" s="509" t="s">
        <v>20</v>
      </c>
      <c r="C25" s="510" t="s">
        <v>115</v>
      </c>
      <c r="D25" s="510" t="s">
        <v>114</v>
      </c>
      <c r="E25" s="510" t="s">
        <v>116</v>
      </c>
      <c r="F25" s="510" t="s">
        <v>128</v>
      </c>
      <c r="G25" s="510" t="s">
        <v>117</v>
      </c>
      <c r="H25" s="510" t="s">
        <v>118</v>
      </c>
      <c r="I25" s="510" t="s">
        <v>119</v>
      </c>
      <c r="J25" s="510" t="s">
        <v>120</v>
      </c>
      <c r="K25" s="510" t="s">
        <v>126</v>
      </c>
      <c r="L25" s="510" t="s">
        <v>121</v>
      </c>
      <c r="M25" s="510" t="s">
        <v>122</v>
      </c>
      <c r="N25" s="510" t="s">
        <v>123</v>
      </c>
      <c r="O25" s="510" t="s">
        <v>124</v>
      </c>
      <c r="P25" s="510" t="s">
        <v>125</v>
      </c>
      <c r="Q25" s="511" t="s">
        <v>127</v>
      </c>
      <c r="R25" s="176"/>
      <c r="S25" s="176"/>
      <c r="T25" s="176"/>
      <c r="U25" s="176"/>
      <c r="V25" s="176"/>
      <c r="W25" s="176"/>
      <c r="AW25" s="42" t="s">
        <v>34</v>
      </c>
      <c r="AX25" s="43" t="s">
        <v>22</v>
      </c>
      <c r="AY25" s="43" t="s">
        <v>23</v>
      </c>
      <c r="AZ25" s="42" t="s">
        <v>37</v>
      </c>
      <c r="BA25" s="43" t="s">
        <v>47</v>
      </c>
      <c r="BB25" s="43" t="s">
        <v>39</v>
      </c>
      <c r="BC25" s="42" t="s">
        <v>40</v>
      </c>
      <c r="BD25" s="43" t="s">
        <v>41</v>
      </c>
      <c r="BE25" s="43" t="s">
        <v>42</v>
      </c>
    </row>
    <row r="26" spans="1:57" s="37" customFormat="1" x14ac:dyDescent="0.25">
      <c r="A26" s="518"/>
      <c r="B26" s="519"/>
      <c r="C26" s="411"/>
      <c r="D26" s="411"/>
      <c r="E26" s="519"/>
      <c r="F26" s="520"/>
      <c r="G26" s="520"/>
      <c r="H26" s="411"/>
      <c r="I26" s="411"/>
      <c r="J26" s="519"/>
      <c r="K26" s="520"/>
      <c r="L26" s="520"/>
      <c r="M26" s="411"/>
      <c r="N26" s="411"/>
      <c r="O26" s="519"/>
      <c r="P26" s="520"/>
      <c r="Q26" s="521"/>
      <c r="R26" s="176"/>
      <c r="S26" s="176"/>
      <c r="T26" s="176"/>
      <c r="U26" s="176"/>
      <c r="V26" s="176"/>
      <c r="W26" s="176"/>
      <c r="AW26" s="44" t="str">
        <f>IF(D26="","",VLOOKUP(D26,'MNB árfolyam'!A:B,2,0))</f>
        <v/>
      </c>
      <c r="AX26" s="45" t="str">
        <f>IF(ISBLANK(F26),"",ROUND(F26/AW26,0))</f>
        <v/>
      </c>
      <c r="AY26" s="45" t="str">
        <f>IF(ISBLANK(G26),"",ROUND(G26/AW26,0))</f>
        <v/>
      </c>
      <c r="AZ26" s="44" t="str">
        <f>IF(I26="","",VLOOKUP(I26,'MNB árfolyam'!A:B,2,0))</f>
        <v/>
      </c>
      <c r="BA26" s="44" t="str">
        <f>IF(ISBLANK(K26),"",ROUND(K26/AZ26,0))</f>
        <v/>
      </c>
      <c r="BB26" s="44" t="str">
        <f>IF(ISBLANK(L26),"",ROUND(L26/AZ26,0))</f>
        <v/>
      </c>
      <c r="BC26" s="44" t="str">
        <f>IF(N26="","",VLOOKUP(N26,'MNB árfolyam'!A:B,2,0))</f>
        <v/>
      </c>
      <c r="BD26" s="44" t="str">
        <f>IF(ISBLANK(P26),"",ROUND(P26/BC26,0))</f>
        <v/>
      </c>
      <c r="BE26" s="44" t="str">
        <f>IF(ISBLANK(Q26),"",ROUND(Q26/BC26,0))</f>
        <v/>
      </c>
    </row>
    <row r="27" spans="1:57" s="37" customFormat="1" x14ac:dyDescent="0.25">
      <c r="A27" s="457"/>
      <c r="B27" s="458"/>
      <c r="C27" s="1"/>
      <c r="D27" s="1"/>
      <c r="E27" s="458"/>
      <c r="F27" s="459"/>
      <c r="G27" s="459"/>
      <c r="H27" s="1"/>
      <c r="I27" s="1"/>
      <c r="J27" s="458"/>
      <c r="K27" s="459"/>
      <c r="L27" s="459"/>
      <c r="M27" s="1"/>
      <c r="N27" s="1"/>
      <c r="O27" s="458"/>
      <c r="P27" s="459"/>
      <c r="Q27" s="522"/>
      <c r="R27" s="176"/>
      <c r="S27" s="176"/>
      <c r="T27" s="176"/>
      <c r="U27" s="176"/>
      <c r="V27" s="176"/>
      <c r="W27" s="176"/>
      <c r="AW27" s="44" t="str">
        <f>IF(D27="","",VLOOKUP(D27,'MNB árfolyam'!A:B,2,0))</f>
        <v/>
      </c>
      <c r="AX27" s="45" t="str">
        <f t="shared" ref="AX27:AX50" si="1">IF(ISBLANK(F27),"",ROUND(F27/AW27,0))</f>
        <v/>
      </c>
      <c r="AY27" s="45" t="str">
        <f t="shared" ref="AY27:AY50" si="2">IF(ISBLANK(G27),"",ROUND(G27/AW27,0))</f>
        <v/>
      </c>
      <c r="AZ27" s="44" t="str">
        <f>IF(I27="","",VLOOKUP(I27,'MNB árfolyam'!A:B,2,0))</f>
        <v/>
      </c>
      <c r="BA27" s="44" t="str">
        <f t="shared" ref="BA27:BA50" si="3">IF(ISBLANK(K27),"",ROUND(K27/AZ27,0))</f>
        <v/>
      </c>
      <c r="BB27" s="44" t="str">
        <f t="shared" ref="BB27:BB50" si="4">IF(ISBLANK(L27),"",ROUND(L27/AZ27,0))</f>
        <v/>
      </c>
      <c r="BC27" s="44" t="str">
        <f>IF(N27="","",VLOOKUP(N27,'MNB árfolyam'!A:B,2,0))</f>
        <v/>
      </c>
      <c r="BD27" s="44" t="str">
        <f t="shared" ref="BD27:BD50" si="5">IF(ISBLANK(P27),"",ROUND(P27/BC27,0))</f>
        <v/>
      </c>
      <c r="BE27" s="44" t="str">
        <f t="shared" ref="BE27:BE50" si="6">IF(ISBLANK(Q27),"",ROUND(Q27/BC27,0))</f>
        <v/>
      </c>
    </row>
    <row r="28" spans="1:57" s="37" customFormat="1" x14ac:dyDescent="0.25">
      <c r="A28" s="457"/>
      <c r="B28" s="458"/>
      <c r="C28" s="1"/>
      <c r="D28" s="1"/>
      <c r="E28" s="458"/>
      <c r="F28" s="459"/>
      <c r="G28" s="459"/>
      <c r="H28" s="1"/>
      <c r="I28" s="1"/>
      <c r="J28" s="458"/>
      <c r="K28" s="459"/>
      <c r="L28" s="459"/>
      <c r="M28" s="1"/>
      <c r="N28" s="1"/>
      <c r="O28" s="458"/>
      <c r="P28" s="459"/>
      <c r="Q28" s="522"/>
      <c r="R28" s="176"/>
      <c r="S28" s="176"/>
      <c r="T28" s="176"/>
      <c r="U28" s="176"/>
      <c r="V28" s="176"/>
      <c r="W28" s="176"/>
      <c r="AW28" s="44" t="str">
        <f>IF(D28="","",VLOOKUP(D28,'MNB árfolyam'!A:B,2,0))</f>
        <v/>
      </c>
      <c r="AX28" s="45" t="str">
        <f t="shared" si="1"/>
        <v/>
      </c>
      <c r="AY28" s="45" t="str">
        <f t="shared" si="2"/>
        <v/>
      </c>
      <c r="AZ28" s="44" t="str">
        <f>IF(I28="","",VLOOKUP(I28,'MNB árfolyam'!A:B,2,0))</f>
        <v/>
      </c>
      <c r="BA28" s="44" t="str">
        <f t="shared" si="3"/>
        <v/>
      </c>
      <c r="BB28" s="44" t="str">
        <f t="shared" si="4"/>
        <v/>
      </c>
      <c r="BC28" s="44" t="str">
        <f>IF(N28="","",VLOOKUP(N28,'MNB árfolyam'!A:B,2,0))</f>
        <v/>
      </c>
      <c r="BD28" s="44" t="str">
        <f t="shared" si="5"/>
        <v/>
      </c>
      <c r="BE28" s="44" t="str">
        <f t="shared" si="6"/>
        <v/>
      </c>
    </row>
    <row r="29" spans="1:57" s="37" customFormat="1" x14ac:dyDescent="0.25">
      <c r="A29" s="457"/>
      <c r="B29" s="458"/>
      <c r="C29" s="1"/>
      <c r="D29" s="1"/>
      <c r="E29" s="458"/>
      <c r="F29" s="459"/>
      <c r="G29" s="459"/>
      <c r="H29" s="1"/>
      <c r="I29" s="1"/>
      <c r="J29" s="458"/>
      <c r="K29" s="459"/>
      <c r="L29" s="459"/>
      <c r="M29" s="1"/>
      <c r="N29" s="1"/>
      <c r="O29" s="458"/>
      <c r="P29" s="459"/>
      <c r="Q29" s="522"/>
      <c r="R29" s="176"/>
      <c r="S29" s="176"/>
      <c r="T29" s="176"/>
      <c r="U29" s="176"/>
      <c r="V29" s="176"/>
      <c r="W29" s="176"/>
      <c r="AW29" s="44" t="str">
        <f>IF(D29="","",VLOOKUP(D29,'MNB árfolyam'!A:B,2,0))</f>
        <v/>
      </c>
      <c r="AX29" s="45" t="str">
        <f t="shared" si="1"/>
        <v/>
      </c>
      <c r="AY29" s="45" t="str">
        <f t="shared" si="2"/>
        <v/>
      </c>
      <c r="AZ29" s="44" t="str">
        <f>IF(I29="","",VLOOKUP(I29,'MNB árfolyam'!A:B,2,0))</f>
        <v/>
      </c>
      <c r="BA29" s="44" t="str">
        <f t="shared" si="3"/>
        <v/>
      </c>
      <c r="BB29" s="44" t="str">
        <f t="shared" si="4"/>
        <v/>
      </c>
      <c r="BC29" s="44" t="str">
        <f>IF(N29="","",VLOOKUP(N29,'MNB árfolyam'!A:B,2,0))</f>
        <v/>
      </c>
      <c r="BD29" s="44" t="str">
        <f t="shared" si="5"/>
        <v/>
      </c>
      <c r="BE29" s="44" t="str">
        <f t="shared" si="6"/>
        <v/>
      </c>
    </row>
    <row r="30" spans="1:57" s="37" customFormat="1" x14ac:dyDescent="0.25">
      <c r="A30" s="457"/>
      <c r="B30" s="458"/>
      <c r="C30" s="1"/>
      <c r="D30" s="1"/>
      <c r="E30" s="458"/>
      <c r="F30" s="459"/>
      <c r="G30" s="459"/>
      <c r="H30" s="1"/>
      <c r="I30" s="1"/>
      <c r="J30" s="458"/>
      <c r="K30" s="459"/>
      <c r="L30" s="459"/>
      <c r="M30" s="1"/>
      <c r="N30" s="1"/>
      <c r="O30" s="458"/>
      <c r="P30" s="459"/>
      <c r="Q30" s="522"/>
      <c r="R30" s="176"/>
      <c r="S30" s="176"/>
      <c r="T30" s="176"/>
      <c r="U30" s="176"/>
      <c r="V30" s="176"/>
      <c r="W30" s="176"/>
      <c r="AW30" s="44" t="str">
        <f>IF(D30="","",VLOOKUP(D30,'MNB árfolyam'!A:B,2,0))</f>
        <v/>
      </c>
      <c r="AX30" s="45" t="str">
        <f t="shared" si="1"/>
        <v/>
      </c>
      <c r="AY30" s="45" t="str">
        <f t="shared" si="2"/>
        <v/>
      </c>
      <c r="AZ30" s="44" t="str">
        <f>IF(I30="","",VLOOKUP(I30,'MNB árfolyam'!A:B,2,0))</f>
        <v/>
      </c>
      <c r="BA30" s="44" t="str">
        <f t="shared" si="3"/>
        <v/>
      </c>
      <c r="BB30" s="44" t="str">
        <f t="shared" si="4"/>
        <v/>
      </c>
      <c r="BC30" s="44" t="str">
        <f>IF(N30="","",VLOOKUP(N30,'MNB árfolyam'!A:B,2,0))</f>
        <v/>
      </c>
      <c r="BD30" s="44" t="str">
        <f t="shared" si="5"/>
        <v/>
      </c>
      <c r="BE30" s="44" t="str">
        <f t="shared" si="6"/>
        <v/>
      </c>
    </row>
    <row r="31" spans="1:57" s="37" customFormat="1" x14ac:dyDescent="0.25">
      <c r="A31" s="457"/>
      <c r="B31" s="458"/>
      <c r="C31" s="1"/>
      <c r="D31" s="1"/>
      <c r="E31" s="458"/>
      <c r="F31" s="459"/>
      <c r="G31" s="459"/>
      <c r="H31" s="1"/>
      <c r="I31" s="1"/>
      <c r="J31" s="458"/>
      <c r="K31" s="459"/>
      <c r="L31" s="459"/>
      <c r="M31" s="1"/>
      <c r="N31" s="1"/>
      <c r="O31" s="458"/>
      <c r="P31" s="459"/>
      <c r="Q31" s="522"/>
      <c r="R31" s="176"/>
      <c r="S31" s="176"/>
      <c r="T31" s="176"/>
      <c r="U31" s="176"/>
      <c r="V31" s="176"/>
      <c r="W31" s="176"/>
      <c r="AW31" s="44" t="str">
        <f>IF(D31="","",VLOOKUP(D31,'MNB árfolyam'!A:B,2,0))</f>
        <v/>
      </c>
      <c r="AX31" s="45" t="str">
        <f t="shared" si="1"/>
        <v/>
      </c>
      <c r="AY31" s="45" t="str">
        <f t="shared" si="2"/>
        <v/>
      </c>
      <c r="AZ31" s="44" t="str">
        <f>IF(I31="","",VLOOKUP(I31,'MNB árfolyam'!A:B,2,0))</f>
        <v/>
      </c>
      <c r="BA31" s="44" t="str">
        <f t="shared" si="3"/>
        <v/>
      </c>
      <c r="BB31" s="44" t="str">
        <f t="shared" si="4"/>
        <v/>
      </c>
      <c r="BC31" s="44" t="str">
        <f>IF(N31="","",VLOOKUP(N31,'MNB árfolyam'!A:B,2,0))</f>
        <v/>
      </c>
      <c r="BD31" s="44" t="str">
        <f t="shared" si="5"/>
        <v/>
      </c>
      <c r="BE31" s="44" t="str">
        <f t="shared" si="6"/>
        <v/>
      </c>
    </row>
    <row r="32" spans="1:57" s="37" customFormat="1" x14ac:dyDescent="0.25">
      <c r="A32" s="457"/>
      <c r="B32" s="458"/>
      <c r="C32" s="1"/>
      <c r="D32" s="1"/>
      <c r="E32" s="458"/>
      <c r="F32" s="459"/>
      <c r="G32" s="459"/>
      <c r="H32" s="1"/>
      <c r="I32" s="1"/>
      <c r="J32" s="458"/>
      <c r="K32" s="459"/>
      <c r="L32" s="459"/>
      <c r="M32" s="1"/>
      <c r="N32" s="1"/>
      <c r="O32" s="458"/>
      <c r="P32" s="459"/>
      <c r="Q32" s="522"/>
      <c r="R32" s="176"/>
      <c r="S32" s="176"/>
      <c r="T32" s="176"/>
      <c r="U32" s="176"/>
      <c r="V32" s="176"/>
      <c r="W32" s="176"/>
      <c r="AW32" s="44" t="str">
        <f>IF(D32="","",VLOOKUP(D32,'MNB árfolyam'!A:B,2,0))</f>
        <v/>
      </c>
      <c r="AX32" s="45" t="str">
        <f t="shared" si="1"/>
        <v/>
      </c>
      <c r="AY32" s="45" t="str">
        <f t="shared" si="2"/>
        <v/>
      </c>
      <c r="AZ32" s="44" t="str">
        <f>IF(I32="","",VLOOKUP(I32,'MNB árfolyam'!A:B,2,0))</f>
        <v/>
      </c>
      <c r="BA32" s="44" t="str">
        <f t="shared" si="3"/>
        <v/>
      </c>
      <c r="BB32" s="44" t="str">
        <f t="shared" si="4"/>
        <v/>
      </c>
      <c r="BC32" s="44" t="str">
        <f>IF(N32="","",VLOOKUP(N32,'MNB árfolyam'!A:B,2,0))</f>
        <v/>
      </c>
      <c r="BD32" s="44" t="str">
        <f t="shared" si="5"/>
        <v/>
      </c>
      <c r="BE32" s="44" t="str">
        <f t="shared" si="6"/>
        <v/>
      </c>
    </row>
    <row r="33" spans="1:57" s="37" customFormat="1" x14ac:dyDescent="0.25">
      <c r="A33" s="457"/>
      <c r="B33" s="458"/>
      <c r="C33" s="1"/>
      <c r="D33" s="1"/>
      <c r="E33" s="458"/>
      <c r="F33" s="459"/>
      <c r="G33" s="459"/>
      <c r="H33" s="1"/>
      <c r="I33" s="1"/>
      <c r="J33" s="458"/>
      <c r="K33" s="459"/>
      <c r="L33" s="459"/>
      <c r="M33" s="1"/>
      <c r="N33" s="1"/>
      <c r="O33" s="458"/>
      <c r="P33" s="459"/>
      <c r="Q33" s="522"/>
      <c r="R33" s="176"/>
      <c r="S33" s="176"/>
      <c r="T33" s="176"/>
      <c r="U33" s="176"/>
      <c r="V33" s="176"/>
      <c r="W33" s="176"/>
      <c r="AW33" s="44" t="str">
        <f>IF(D33="","",VLOOKUP(D33,'MNB árfolyam'!A:B,2,0))</f>
        <v/>
      </c>
      <c r="AX33" s="45" t="str">
        <f t="shared" si="1"/>
        <v/>
      </c>
      <c r="AY33" s="45" t="str">
        <f t="shared" si="2"/>
        <v/>
      </c>
      <c r="AZ33" s="44" t="str">
        <f>IF(I33="","",VLOOKUP(I33,'MNB árfolyam'!A:B,2,0))</f>
        <v/>
      </c>
      <c r="BA33" s="44" t="str">
        <f t="shared" si="3"/>
        <v/>
      </c>
      <c r="BB33" s="44" t="str">
        <f t="shared" si="4"/>
        <v/>
      </c>
      <c r="BC33" s="44" t="str">
        <f>IF(N33="","",VLOOKUP(N33,'MNB árfolyam'!A:B,2,0))</f>
        <v/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57"/>
      <c r="B34" s="458"/>
      <c r="C34" s="1"/>
      <c r="D34" s="1"/>
      <c r="E34" s="458"/>
      <c r="F34" s="459"/>
      <c r="G34" s="459"/>
      <c r="H34" s="1"/>
      <c r="I34" s="1"/>
      <c r="J34" s="458"/>
      <c r="K34" s="459"/>
      <c r="L34" s="459"/>
      <c r="M34" s="1"/>
      <c r="N34" s="1"/>
      <c r="O34" s="458"/>
      <c r="P34" s="459"/>
      <c r="Q34" s="522"/>
      <c r="R34" s="176"/>
      <c r="S34" s="176"/>
      <c r="T34" s="176"/>
      <c r="U34" s="176"/>
      <c r="V34" s="176"/>
      <c r="W34" s="176"/>
      <c r="AW34" s="44" t="str">
        <f>IF(D34="","",VLOOKUP(D34,'MNB árfolyam'!A:B,2,0))</f>
        <v/>
      </c>
      <c r="AX34" s="45" t="str">
        <f t="shared" si="1"/>
        <v/>
      </c>
      <c r="AY34" s="45" t="str">
        <f t="shared" si="2"/>
        <v/>
      </c>
      <c r="AZ34" s="44" t="str">
        <f>IF(I34="","",VLOOKUP(I34,'MNB árfolyam'!A:B,2,0))</f>
        <v/>
      </c>
      <c r="BA34" s="44" t="str">
        <f t="shared" si="3"/>
        <v/>
      </c>
      <c r="BB34" s="44" t="str">
        <f t="shared" si="4"/>
        <v/>
      </c>
      <c r="BC34" s="44" t="str">
        <f>IF(N34="","",VLOOKUP(N34,'MNB árfolyam'!A:B,2,0))</f>
        <v/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57"/>
      <c r="B35" s="458"/>
      <c r="C35" s="1"/>
      <c r="D35" s="1"/>
      <c r="E35" s="458"/>
      <c r="F35" s="459"/>
      <c r="G35" s="459"/>
      <c r="H35" s="1"/>
      <c r="I35" s="1"/>
      <c r="J35" s="458"/>
      <c r="K35" s="459"/>
      <c r="L35" s="459"/>
      <c r="M35" s="1"/>
      <c r="N35" s="1"/>
      <c r="O35" s="458"/>
      <c r="P35" s="459"/>
      <c r="Q35" s="522"/>
      <c r="R35" s="176"/>
      <c r="S35" s="176"/>
      <c r="T35" s="176"/>
      <c r="U35" s="176"/>
      <c r="V35" s="176"/>
      <c r="W35" s="176"/>
      <c r="AW35" s="44" t="str">
        <f>IF(D35="","",VLOOKUP(D35,'MNB árfolyam'!A:B,2,0))</f>
        <v/>
      </c>
      <c r="AX35" s="45" t="str">
        <f t="shared" si="1"/>
        <v/>
      </c>
      <c r="AY35" s="45" t="str">
        <f t="shared" si="2"/>
        <v/>
      </c>
      <c r="AZ35" s="44" t="str">
        <f>IF(I35="","",VLOOKUP(I35,'MNB árfolyam'!A:B,2,0))</f>
        <v/>
      </c>
      <c r="BA35" s="44" t="str">
        <f t="shared" si="3"/>
        <v/>
      </c>
      <c r="BB35" s="44" t="str">
        <f t="shared" si="4"/>
        <v/>
      </c>
      <c r="BC35" s="44" t="str">
        <f>IF(N35="","",VLOOKUP(N35,'MNB árfolyam'!A:B,2,0))</f>
        <v/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57"/>
      <c r="B36" s="458"/>
      <c r="C36" s="1"/>
      <c r="D36" s="1"/>
      <c r="E36" s="458"/>
      <c r="F36" s="459"/>
      <c r="G36" s="459"/>
      <c r="H36" s="1"/>
      <c r="I36" s="1"/>
      <c r="J36" s="458"/>
      <c r="K36" s="459"/>
      <c r="L36" s="459"/>
      <c r="M36" s="1"/>
      <c r="N36" s="1"/>
      <c r="O36" s="458"/>
      <c r="P36" s="459"/>
      <c r="Q36" s="522"/>
      <c r="R36" s="176"/>
      <c r="S36" s="176"/>
      <c r="T36" s="176"/>
      <c r="U36" s="176"/>
      <c r="V36" s="176"/>
      <c r="W36" s="176"/>
      <c r="AW36" s="44" t="str">
        <f>IF(D36="","",VLOOKUP(D36,'MNB árfolyam'!A:B,2,0))</f>
        <v/>
      </c>
      <c r="AX36" s="45" t="str">
        <f t="shared" si="1"/>
        <v/>
      </c>
      <c r="AY36" s="45" t="str">
        <f t="shared" si="2"/>
        <v/>
      </c>
      <c r="AZ36" s="44" t="str">
        <f>IF(I36="","",VLOOKUP(I36,'MNB árfolyam'!A:B,2,0))</f>
        <v/>
      </c>
      <c r="BA36" s="44" t="str">
        <f t="shared" si="3"/>
        <v/>
      </c>
      <c r="BB36" s="44" t="str">
        <f t="shared" si="4"/>
        <v/>
      </c>
      <c r="BC36" s="44" t="str">
        <f>IF(N36="","",VLOOKUP(N36,'MNB árfolyam'!A:B,2,0))</f>
        <v/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57"/>
      <c r="B37" s="458"/>
      <c r="C37" s="1"/>
      <c r="D37" s="1"/>
      <c r="E37" s="458"/>
      <c r="F37" s="459"/>
      <c r="G37" s="459"/>
      <c r="H37" s="1"/>
      <c r="I37" s="1"/>
      <c r="J37" s="458"/>
      <c r="K37" s="459"/>
      <c r="L37" s="459"/>
      <c r="M37" s="1"/>
      <c r="N37" s="1"/>
      <c r="O37" s="458"/>
      <c r="P37" s="459"/>
      <c r="Q37" s="522"/>
      <c r="R37" s="176"/>
      <c r="S37" s="176"/>
      <c r="T37" s="176"/>
      <c r="U37" s="176"/>
      <c r="V37" s="176"/>
      <c r="W37" s="176"/>
      <c r="AW37" s="44" t="str">
        <f>IF(D37="","",VLOOKUP(D37,'MNB árfolyam'!A:B,2,0))</f>
        <v/>
      </c>
      <c r="AX37" s="45" t="str">
        <f t="shared" si="1"/>
        <v/>
      </c>
      <c r="AY37" s="45" t="str">
        <f t="shared" si="2"/>
        <v/>
      </c>
      <c r="AZ37" s="44" t="str">
        <f>IF(I37="","",VLOOKUP(I37,'MNB árfolyam'!A:B,2,0))</f>
        <v/>
      </c>
      <c r="BA37" s="44" t="str">
        <f t="shared" si="3"/>
        <v/>
      </c>
      <c r="BB37" s="44" t="str">
        <f t="shared" si="4"/>
        <v/>
      </c>
      <c r="BC37" s="44" t="str">
        <f>IF(N37="","",VLOOKUP(N37,'MNB árfolyam'!A:B,2,0))</f>
        <v/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57"/>
      <c r="B38" s="458"/>
      <c r="C38" s="1"/>
      <c r="D38" s="1"/>
      <c r="E38" s="458"/>
      <c r="F38" s="459"/>
      <c r="G38" s="459"/>
      <c r="H38" s="1"/>
      <c r="I38" s="1"/>
      <c r="J38" s="458"/>
      <c r="K38" s="459"/>
      <c r="L38" s="459"/>
      <c r="M38" s="1"/>
      <c r="N38" s="1"/>
      <c r="O38" s="458"/>
      <c r="P38" s="459"/>
      <c r="Q38" s="522"/>
      <c r="R38" s="176"/>
      <c r="S38" s="176"/>
      <c r="T38" s="176"/>
      <c r="U38" s="176"/>
      <c r="V38" s="176"/>
      <c r="W38" s="176"/>
      <c r="AW38" s="44" t="str">
        <f>IF(D38="","",VLOOKUP(D38,'MNB árfolyam'!A:B,2,0))</f>
        <v/>
      </c>
      <c r="AX38" s="45" t="str">
        <f t="shared" si="1"/>
        <v/>
      </c>
      <c r="AY38" s="45" t="str">
        <f t="shared" si="2"/>
        <v/>
      </c>
      <c r="AZ38" s="44" t="str">
        <f>IF(I38="","",VLOOKUP(I38,'MNB árfolyam'!A:B,2,0))</f>
        <v/>
      </c>
      <c r="BA38" s="44" t="str">
        <f t="shared" si="3"/>
        <v/>
      </c>
      <c r="BB38" s="44" t="str">
        <f t="shared" si="4"/>
        <v/>
      </c>
      <c r="BC38" s="44" t="str">
        <f>IF(N38="","",VLOOKUP(N38,'MNB árfolyam'!A:B,2,0))</f>
        <v/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57"/>
      <c r="B39" s="458"/>
      <c r="C39" s="1"/>
      <c r="D39" s="1"/>
      <c r="E39" s="458"/>
      <c r="F39" s="459"/>
      <c r="G39" s="459"/>
      <c r="H39" s="1"/>
      <c r="I39" s="1"/>
      <c r="J39" s="458"/>
      <c r="K39" s="459"/>
      <c r="L39" s="459"/>
      <c r="M39" s="1"/>
      <c r="N39" s="1"/>
      <c r="O39" s="458"/>
      <c r="P39" s="459"/>
      <c r="Q39" s="522"/>
      <c r="R39" s="176"/>
      <c r="S39" s="176"/>
      <c r="T39" s="176"/>
      <c r="U39" s="176"/>
      <c r="V39" s="176"/>
      <c r="W39" s="176"/>
      <c r="AW39" s="44" t="str">
        <f>IF(D39="","",VLOOKUP(D39,'MNB árfolyam'!A:B,2,0))</f>
        <v/>
      </c>
      <c r="AX39" s="45" t="str">
        <f t="shared" si="1"/>
        <v/>
      </c>
      <c r="AY39" s="45" t="str">
        <f t="shared" si="2"/>
        <v/>
      </c>
      <c r="AZ39" s="44" t="str">
        <f>IF(I39="","",VLOOKUP(I39,'MNB árfolyam'!A:B,2,0))</f>
        <v/>
      </c>
      <c r="BA39" s="44" t="str">
        <f t="shared" si="3"/>
        <v/>
      </c>
      <c r="BB39" s="44" t="str">
        <f t="shared" si="4"/>
        <v/>
      </c>
      <c r="BC39" s="44" t="str">
        <f>IF(N39="","",VLOOKUP(N39,'MNB árfolyam'!A:B,2,0))</f>
        <v/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57"/>
      <c r="B40" s="458"/>
      <c r="C40" s="1"/>
      <c r="D40" s="1"/>
      <c r="E40" s="458"/>
      <c r="F40" s="459"/>
      <c r="G40" s="459"/>
      <c r="H40" s="1"/>
      <c r="I40" s="1"/>
      <c r="J40" s="458"/>
      <c r="K40" s="459"/>
      <c r="L40" s="459"/>
      <c r="M40" s="1"/>
      <c r="N40" s="1"/>
      <c r="O40" s="458"/>
      <c r="P40" s="459"/>
      <c r="Q40" s="522"/>
      <c r="R40" s="176"/>
      <c r="S40" s="176"/>
      <c r="T40" s="176"/>
      <c r="U40" s="176"/>
      <c r="V40" s="176"/>
      <c r="W40" s="176"/>
      <c r="AW40" s="44" t="str">
        <f>IF(D40="","",VLOOKUP(D40,'MNB árfolyam'!A:B,2,0))</f>
        <v/>
      </c>
      <c r="AX40" s="45" t="str">
        <f t="shared" si="1"/>
        <v/>
      </c>
      <c r="AY40" s="45" t="str">
        <f t="shared" si="2"/>
        <v/>
      </c>
      <c r="AZ40" s="44" t="str">
        <f>IF(I40="","",VLOOKUP(I40,'MNB árfolyam'!A:B,2,0))</f>
        <v/>
      </c>
      <c r="BA40" s="44" t="str">
        <f t="shared" si="3"/>
        <v/>
      </c>
      <c r="BB40" s="44" t="str">
        <f t="shared" si="4"/>
        <v/>
      </c>
      <c r="BC40" s="44" t="str">
        <f>IF(N40="","",VLOOKUP(N40,'MNB árfolyam'!A:B,2,0))</f>
        <v/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57"/>
      <c r="B41" s="458"/>
      <c r="C41" s="1"/>
      <c r="D41" s="1"/>
      <c r="E41" s="458"/>
      <c r="F41" s="459"/>
      <c r="G41" s="459"/>
      <c r="H41" s="1"/>
      <c r="I41" s="1"/>
      <c r="J41" s="458"/>
      <c r="K41" s="459"/>
      <c r="L41" s="459"/>
      <c r="M41" s="1"/>
      <c r="N41" s="1"/>
      <c r="O41" s="458"/>
      <c r="P41" s="459"/>
      <c r="Q41" s="522"/>
      <c r="R41" s="176"/>
      <c r="S41" s="176"/>
      <c r="T41" s="176"/>
      <c r="U41" s="176"/>
      <c r="V41" s="176"/>
      <c r="W41" s="176"/>
      <c r="AW41" s="44" t="str">
        <f>IF(D41="","",VLOOKUP(D41,'MNB árfolyam'!A:B,2,0))</f>
        <v/>
      </c>
      <c r="AX41" s="45" t="str">
        <f t="shared" si="1"/>
        <v/>
      </c>
      <c r="AY41" s="45" t="str">
        <f t="shared" si="2"/>
        <v/>
      </c>
      <c r="AZ41" s="44" t="str">
        <f>IF(I41="","",VLOOKUP(I41,'MNB árfolyam'!A:B,2,0))</f>
        <v/>
      </c>
      <c r="BA41" s="44" t="str">
        <f t="shared" si="3"/>
        <v/>
      </c>
      <c r="BB41" s="44" t="str">
        <f t="shared" si="4"/>
        <v/>
      </c>
      <c r="BC41" s="44" t="str">
        <f>IF(N41="","",VLOOKUP(N41,'MNB árfolyam'!A:B,2,0))</f>
        <v/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57"/>
      <c r="B42" s="458"/>
      <c r="C42" s="1"/>
      <c r="D42" s="1"/>
      <c r="E42" s="458"/>
      <c r="F42" s="459"/>
      <c r="G42" s="459"/>
      <c r="H42" s="1"/>
      <c r="I42" s="1"/>
      <c r="J42" s="458"/>
      <c r="K42" s="459"/>
      <c r="L42" s="459"/>
      <c r="M42" s="1"/>
      <c r="N42" s="1"/>
      <c r="O42" s="458"/>
      <c r="P42" s="459"/>
      <c r="Q42" s="522"/>
      <c r="R42" s="176"/>
      <c r="S42" s="176"/>
      <c r="T42" s="176"/>
      <c r="U42" s="176"/>
      <c r="V42" s="176"/>
      <c r="W42" s="176"/>
      <c r="AW42" s="44" t="str">
        <f>IF(D42="","",VLOOKUP(D42,'MNB árfolyam'!A:B,2,0))</f>
        <v/>
      </c>
      <c r="AX42" s="45" t="str">
        <f t="shared" si="1"/>
        <v/>
      </c>
      <c r="AY42" s="45" t="str">
        <f t="shared" si="2"/>
        <v/>
      </c>
      <c r="AZ42" s="44" t="str">
        <f>IF(I42="","",VLOOKUP(I42,'MNB árfolyam'!A:B,2,0))</f>
        <v/>
      </c>
      <c r="BA42" s="44" t="str">
        <f t="shared" si="3"/>
        <v/>
      </c>
      <c r="BB42" s="44" t="str">
        <f t="shared" si="4"/>
        <v/>
      </c>
      <c r="BC42" s="44" t="str">
        <f>IF(N42="","",VLOOKUP(N42,'MNB árfolyam'!A:B,2,0))</f>
        <v/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57"/>
      <c r="B43" s="458"/>
      <c r="C43" s="1"/>
      <c r="D43" s="1"/>
      <c r="E43" s="458"/>
      <c r="F43" s="459"/>
      <c r="G43" s="459"/>
      <c r="H43" s="1"/>
      <c r="I43" s="1"/>
      <c r="J43" s="458"/>
      <c r="K43" s="459"/>
      <c r="L43" s="459"/>
      <c r="M43" s="1"/>
      <c r="N43" s="1"/>
      <c r="O43" s="458"/>
      <c r="P43" s="459"/>
      <c r="Q43" s="522"/>
      <c r="R43" s="176"/>
      <c r="S43" s="176"/>
      <c r="T43" s="176"/>
      <c r="U43" s="176"/>
      <c r="V43" s="176"/>
      <c r="W43" s="176"/>
      <c r="AW43" s="44" t="str">
        <f>IF(D43="","",VLOOKUP(D43,'MNB árfolyam'!A:B,2,0))</f>
        <v/>
      </c>
      <c r="AX43" s="45" t="str">
        <f t="shared" si="1"/>
        <v/>
      </c>
      <c r="AY43" s="45" t="str">
        <f t="shared" si="2"/>
        <v/>
      </c>
      <c r="AZ43" s="44" t="str">
        <f>IF(I43="","",VLOOKUP(I43,'MNB árfolyam'!A:B,2,0))</f>
        <v/>
      </c>
      <c r="BA43" s="44" t="str">
        <f t="shared" si="3"/>
        <v/>
      </c>
      <c r="BB43" s="44" t="str">
        <f t="shared" si="4"/>
        <v/>
      </c>
      <c r="BC43" s="44" t="str">
        <f>IF(N43="","",VLOOKUP(N43,'MNB árfolyam'!A:B,2,0))</f>
        <v/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57"/>
      <c r="B44" s="458"/>
      <c r="C44" s="1"/>
      <c r="D44" s="1"/>
      <c r="E44" s="458"/>
      <c r="F44" s="459"/>
      <c r="G44" s="459"/>
      <c r="H44" s="1"/>
      <c r="I44" s="1"/>
      <c r="J44" s="458"/>
      <c r="K44" s="459"/>
      <c r="L44" s="459"/>
      <c r="M44" s="1"/>
      <c r="N44" s="1"/>
      <c r="O44" s="458"/>
      <c r="P44" s="459"/>
      <c r="Q44" s="522"/>
      <c r="R44" s="176"/>
      <c r="S44" s="176"/>
      <c r="T44" s="176"/>
      <c r="U44" s="176"/>
      <c r="V44" s="176"/>
      <c r="W44" s="176"/>
      <c r="AW44" s="44" t="str">
        <f>IF(D44="","",VLOOKUP(D44,'MNB árfolyam'!A:B,2,0))</f>
        <v/>
      </c>
      <c r="AX44" s="45" t="str">
        <f t="shared" si="1"/>
        <v/>
      </c>
      <c r="AY44" s="45" t="str">
        <f t="shared" si="2"/>
        <v/>
      </c>
      <c r="AZ44" s="44" t="str">
        <f>IF(I44="","",VLOOKUP(I44,'MNB árfolyam'!A:B,2,0))</f>
        <v/>
      </c>
      <c r="BA44" s="44" t="str">
        <f t="shared" si="3"/>
        <v/>
      </c>
      <c r="BB44" s="44" t="str">
        <f t="shared" si="4"/>
        <v/>
      </c>
      <c r="BC44" s="44" t="str">
        <f>IF(N44="","",VLOOKUP(N44,'MNB árfolyam'!A:B,2,0))</f>
        <v/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57"/>
      <c r="B45" s="458"/>
      <c r="C45" s="1"/>
      <c r="D45" s="1"/>
      <c r="E45" s="458"/>
      <c r="F45" s="459"/>
      <c r="G45" s="459"/>
      <c r="H45" s="1"/>
      <c r="I45" s="1"/>
      <c r="J45" s="458"/>
      <c r="K45" s="459"/>
      <c r="L45" s="459"/>
      <c r="M45" s="1"/>
      <c r="N45" s="1"/>
      <c r="O45" s="458"/>
      <c r="P45" s="459"/>
      <c r="Q45" s="522"/>
      <c r="R45" s="176"/>
      <c r="S45" s="176"/>
      <c r="T45" s="176"/>
      <c r="U45" s="176"/>
      <c r="V45" s="176"/>
      <c r="W45" s="176"/>
      <c r="AW45" s="44" t="str">
        <f>IF(D45="","",VLOOKUP(D45,'MNB árfolyam'!A:B,2,0))</f>
        <v/>
      </c>
      <c r="AX45" s="45" t="str">
        <f t="shared" si="1"/>
        <v/>
      </c>
      <c r="AY45" s="45" t="str">
        <f t="shared" si="2"/>
        <v/>
      </c>
      <c r="AZ45" s="44" t="str">
        <f>IF(I45="","",VLOOKUP(I45,'MNB árfolyam'!A:B,2,0))</f>
        <v/>
      </c>
      <c r="BA45" s="44" t="str">
        <f t="shared" si="3"/>
        <v/>
      </c>
      <c r="BB45" s="44" t="str">
        <f t="shared" si="4"/>
        <v/>
      </c>
      <c r="BC45" s="44" t="str">
        <f>IF(N45="","",VLOOKUP(N45,'MNB árfolyam'!A:B,2,0))</f>
        <v/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57"/>
      <c r="B46" s="458"/>
      <c r="C46" s="1"/>
      <c r="D46" s="1"/>
      <c r="E46" s="458"/>
      <c r="F46" s="459"/>
      <c r="G46" s="459"/>
      <c r="H46" s="1"/>
      <c r="I46" s="1"/>
      <c r="J46" s="458"/>
      <c r="K46" s="459"/>
      <c r="L46" s="459"/>
      <c r="M46" s="1"/>
      <c r="N46" s="1"/>
      <c r="O46" s="458"/>
      <c r="P46" s="459"/>
      <c r="Q46" s="522"/>
      <c r="R46" s="176"/>
      <c r="S46" s="176"/>
      <c r="T46" s="176"/>
      <c r="U46" s="176"/>
      <c r="V46" s="176"/>
      <c r="W46" s="176"/>
      <c r="AW46" s="44" t="str">
        <f>IF(D46="","",VLOOKUP(D46,'MNB árfolyam'!A:B,2,0))</f>
        <v/>
      </c>
      <c r="AX46" s="45" t="str">
        <f t="shared" si="1"/>
        <v/>
      </c>
      <c r="AY46" s="45" t="str">
        <f t="shared" si="2"/>
        <v/>
      </c>
      <c r="AZ46" s="44" t="str">
        <f>IF(I46="","",VLOOKUP(I46,'MNB árfolyam'!A:B,2,0))</f>
        <v/>
      </c>
      <c r="BA46" s="44" t="str">
        <f t="shared" si="3"/>
        <v/>
      </c>
      <c r="BB46" s="44" t="str">
        <f t="shared" si="4"/>
        <v/>
      </c>
      <c r="BC46" s="44" t="str">
        <f>IF(N46="","",VLOOKUP(N46,'MNB árfolyam'!A:B,2,0))</f>
        <v/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57"/>
      <c r="B47" s="458"/>
      <c r="C47" s="1"/>
      <c r="D47" s="1"/>
      <c r="E47" s="458"/>
      <c r="F47" s="459"/>
      <c r="G47" s="459"/>
      <c r="H47" s="1"/>
      <c r="I47" s="1"/>
      <c r="J47" s="458"/>
      <c r="K47" s="459"/>
      <c r="L47" s="459"/>
      <c r="M47" s="1"/>
      <c r="N47" s="1"/>
      <c r="O47" s="458"/>
      <c r="P47" s="459"/>
      <c r="Q47" s="522"/>
      <c r="R47" s="176"/>
      <c r="S47" s="176"/>
      <c r="T47" s="176"/>
      <c r="U47" s="176"/>
      <c r="V47" s="176"/>
      <c r="W47" s="176"/>
      <c r="AW47" s="44" t="str">
        <f>IF(D47="","",VLOOKUP(D47,'MNB árfolyam'!A:B,2,0))</f>
        <v/>
      </c>
      <c r="AX47" s="45" t="str">
        <f t="shared" si="1"/>
        <v/>
      </c>
      <c r="AY47" s="45" t="str">
        <f t="shared" si="2"/>
        <v/>
      </c>
      <c r="AZ47" s="44" t="str">
        <f>IF(I47="","",VLOOKUP(I47,'MNB árfolyam'!A:B,2,0))</f>
        <v/>
      </c>
      <c r="BA47" s="44" t="str">
        <f t="shared" si="3"/>
        <v/>
      </c>
      <c r="BB47" s="44" t="str">
        <f t="shared" si="4"/>
        <v/>
      </c>
      <c r="BC47" s="44" t="str">
        <f>IF(N47="","",VLOOKUP(N47,'MNB árfolyam'!A:B,2,0))</f>
        <v/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57"/>
      <c r="B48" s="458"/>
      <c r="C48" s="1"/>
      <c r="D48" s="1"/>
      <c r="E48" s="458"/>
      <c r="F48" s="459"/>
      <c r="G48" s="459"/>
      <c r="H48" s="1"/>
      <c r="I48" s="1"/>
      <c r="J48" s="458"/>
      <c r="K48" s="459"/>
      <c r="L48" s="459"/>
      <c r="M48" s="1"/>
      <c r="N48" s="1"/>
      <c r="O48" s="458"/>
      <c r="P48" s="459"/>
      <c r="Q48" s="522"/>
      <c r="R48" s="176"/>
      <c r="S48" s="176"/>
      <c r="T48" s="176"/>
      <c r="U48" s="176"/>
      <c r="V48" s="176"/>
      <c r="W48" s="176"/>
      <c r="AW48" s="44" t="str">
        <f>IF(D48="","",VLOOKUP(D48,'MNB árfolyam'!A:B,2,0))</f>
        <v/>
      </c>
      <c r="AX48" s="45" t="str">
        <f t="shared" si="1"/>
        <v/>
      </c>
      <c r="AY48" s="45" t="str">
        <f t="shared" si="2"/>
        <v/>
      </c>
      <c r="AZ48" s="44" t="str">
        <f>IF(I48="","",VLOOKUP(I48,'MNB árfolyam'!A:B,2,0))</f>
        <v/>
      </c>
      <c r="BA48" s="44" t="str">
        <f t="shared" si="3"/>
        <v/>
      </c>
      <c r="BB48" s="44" t="str">
        <f t="shared" si="4"/>
        <v/>
      </c>
      <c r="BC48" s="44" t="str">
        <f>IF(N48="","",VLOOKUP(N48,'MNB árfolyam'!A:B,2,0))</f>
        <v/>
      </c>
      <c r="BD48" s="44" t="str">
        <f t="shared" si="5"/>
        <v/>
      </c>
      <c r="BE48" s="44" t="str">
        <f t="shared" si="6"/>
        <v/>
      </c>
    </row>
    <row r="49" spans="1:69" s="37" customFormat="1" x14ac:dyDescent="0.25">
      <c r="A49" s="457"/>
      <c r="B49" s="458"/>
      <c r="C49" s="1"/>
      <c r="D49" s="1"/>
      <c r="E49" s="458"/>
      <c r="F49" s="459"/>
      <c r="G49" s="459"/>
      <c r="H49" s="1"/>
      <c r="I49" s="1"/>
      <c r="J49" s="458"/>
      <c r="K49" s="459"/>
      <c r="L49" s="459"/>
      <c r="M49" s="1"/>
      <c r="N49" s="1"/>
      <c r="O49" s="458"/>
      <c r="P49" s="459"/>
      <c r="Q49" s="522"/>
      <c r="R49" s="176"/>
      <c r="S49" s="176"/>
      <c r="T49" s="176"/>
      <c r="U49" s="176"/>
      <c r="V49" s="176"/>
      <c r="W49" s="176"/>
      <c r="AW49" s="44" t="str">
        <f>IF(D49="","",VLOOKUP(D49,'MNB árfolyam'!A:B,2,0))</f>
        <v/>
      </c>
      <c r="AX49" s="45" t="str">
        <f t="shared" si="1"/>
        <v/>
      </c>
      <c r="AY49" s="45" t="str">
        <f t="shared" si="2"/>
        <v/>
      </c>
      <c r="AZ49" s="44" t="str">
        <f>IF(I49="","",VLOOKUP(I49,'MNB árfolyam'!A:B,2,0))</f>
        <v/>
      </c>
      <c r="BA49" s="44" t="str">
        <f t="shared" si="3"/>
        <v/>
      </c>
      <c r="BB49" s="44" t="str">
        <f t="shared" si="4"/>
        <v/>
      </c>
      <c r="BC49" s="44" t="str">
        <f>IF(N49="","",VLOOKUP(N49,'MNB árfolyam'!A:B,2,0))</f>
        <v/>
      </c>
      <c r="BD49" s="44" t="str">
        <f t="shared" si="5"/>
        <v/>
      </c>
      <c r="BE49" s="44" t="str">
        <f t="shared" si="6"/>
        <v/>
      </c>
    </row>
    <row r="50" spans="1:69" s="37" customFormat="1" ht="15.75" thickBot="1" x14ac:dyDescent="0.3">
      <c r="A50" s="460"/>
      <c r="B50" s="461"/>
      <c r="C50" s="7"/>
      <c r="D50" s="7"/>
      <c r="E50" s="461"/>
      <c r="F50" s="462"/>
      <c r="G50" s="462"/>
      <c r="H50" s="7"/>
      <c r="I50" s="7"/>
      <c r="J50" s="461"/>
      <c r="K50" s="462"/>
      <c r="L50" s="462"/>
      <c r="M50" s="7"/>
      <c r="N50" s="7"/>
      <c r="O50" s="461"/>
      <c r="P50" s="462"/>
      <c r="Q50" s="523"/>
      <c r="R50" s="176"/>
      <c r="S50" s="176"/>
      <c r="T50" s="176"/>
      <c r="U50" s="176"/>
      <c r="V50" s="176"/>
      <c r="W50" s="176"/>
      <c r="AW50" s="44" t="str">
        <f>IF(D50="","",VLOOKUP(D50,'MNB árfolyam'!A:B,2,0))</f>
        <v/>
      </c>
      <c r="AX50" s="45" t="str">
        <f t="shared" si="1"/>
        <v/>
      </c>
      <c r="AY50" s="45" t="str">
        <f t="shared" si="2"/>
        <v/>
      </c>
      <c r="AZ50" s="44" t="str">
        <f>IF(I50="","",VLOOKUP(I50,'MNB árfolyam'!A:B,2,0))</f>
        <v/>
      </c>
      <c r="BA50" s="44" t="str">
        <f t="shared" si="3"/>
        <v/>
      </c>
      <c r="BB50" s="44" t="str">
        <f t="shared" si="4"/>
        <v/>
      </c>
      <c r="BC50" s="44" t="str">
        <f>IF(N50="","",VLOOKUP(N50,'MNB árfolyam'!A:B,2,0))</f>
        <v/>
      </c>
      <c r="BD50" s="44" t="str">
        <f t="shared" si="5"/>
        <v/>
      </c>
      <c r="BE50" s="44" t="str">
        <f t="shared" si="6"/>
        <v/>
      </c>
    </row>
    <row r="51" spans="1:69" x14ac:dyDescent="0.25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</row>
    <row r="52" spans="1:69" ht="21.75" customHeight="1" thickBot="1" x14ac:dyDescent="0.3">
      <c r="A52" s="686" t="str">
        <f>CONCATENATE(B8," ","PARTNER VÁLLALKOZÁSAI:")</f>
        <v xml:space="preserve"> PARTNER VÁLLALKOZÁSAI:</v>
      </c>
      <c r="B52" s="686"/>
      <c r="C52" s="686"/>
      <c r="D52" s="686"/>
      <c r="E52" s="686"/>
      <c r="F52" s="686"/>
      <c r="G52" s="686"/>
      <c r="H52" s="686"/>
      <c r="I52" s="686"/>
      <c r="J52" s="686"/>
      <c r="K52" s="686"/>
      <c r="L52" s="686"/>
      <c r="M52" s="686"/>
      <c r="N52" s="686"/>
      <c r="O52" s="686"/>
      <c r="P52" s="686"/>
      <c r="Q52" s="686"/>
      <c r="R52" s="686"/>
      <c r="S52" s="686"/>
      <c r="T52" s="686"/>
      <c r="U52" s="686"/>
      <c r="V52" s="686"/>
      <c r="W52" s="68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</row>
    <row r="53" spans="1:69" ht="320.10000000000002" customHeight="1" thickBot="1" x14ac:dyDescent="0.3">
      <c r="A53" s="699" t="s">
        <v>256</v>
      </c>
      <c r="B53" s="700"/>
      <c r="C53" s="700"/>
      <c r="D53" s="700"/>
      <c r="E53" s="700"/>
      <c r="F53" s="700"/>
      <c r="G53" s="700"/>
      <c r="H53" s="701"/>
      <c r="I53" s="180"/>
      <c r="J53" s="180"/>
      <c r="K53" s="180"/>
      <c r="L53" s="180"/>
      <c r="M53" s="18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</row>
    <row r="54" spans="1:69" ht="19.5" customHeight="1" thickBot="1" x14ac:dyDescent="0.3">
      <c r="A54" s="681" t="str">
        <f>IF(PÁLYÁZÓ!D16&lt;&gt;"","A pályázó vállalkozás három üzleti évre adta meg az adatokat, ezért ezen vállalkozások esetében is három évre kérünk adatot, ha a vállalkozások működtek ebben az időtartamban.",IF(PÁLYÁZÓ!D15&lt;&gt;"","A pályázó vállalkozás két üzleti évre adta meg az adatokat, ezért ezen vállalkozások esetén is két évre kérünk adatot, ha a vállalkozások működtek ebben az időtartamban.",IF(PÁLYÁZÓ!D14&lt;&gt;"","A pályázó vállalkozás egy üzleti évre adta meg az adatokat, ezért ezen vállalkozások esetén is egy évre kérünk adatot, ha a vállalkozások működtek ebben az időtartamban.","")))</f>
        <v/>
      </c>
      <c r="B54" s="682"/>
      <c r="C54" s="682"/>
      <c r="D54" s="682"/>
      <c r="E54" s="682"/>
      <c r="F54" s="683"/>
      <c r="G54" s="40">
        <f>SUM(G56:G80)</f>
        <v>0</v>
      </c>
      <c r="H54" s="180"/>
      <c r="I54" s="180"/>
      <c r="J54" s="180"/>
      <c r="K54" s="180"/>
      <c r="L54" s="180"/>
      <c r="M54" s="180"/>
      <c r="N54" s="177">
        <f>SUM(N56:N80)</f>
        <v>0</v>
      </c>
      <c r="O54" s="110"/>
      <c r="P54" s="110"/>
      <c r="Q54" s="110"/>
      <c r="R54" s="110"/>
      <c r="S54" s="110"/>
      <c r="T54" s="110"/>
      <c r="U54" s="177">
        <f>SUM(U56:U80)</f>
        <v>0</v>
      </c>
      <c r="V54" s="110"/>
      <c r="W54" s="110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BI54" s="47">
        <f>SUM(BI56:BI80)</f>
        <v>0</v>
      </c>
      <c r="BJ54" s="47">
        <f t="shared" ref="BJ54:BQ54" si="7">SUM(BJ56:BJ80)</f>
        <v>0</v>
      </c>
      <c r="BK54" s="47">
        <f t="shared" si="7"/>
        <v>0</v>
      </c>
      <c r="BL54" s="47">
        <f t="shared" si="7"/>
        <v>0</v>
      </c>
      <c r="BM54" s="47">
        <f t="shared" si="7"/>
        <v>0</v>
      </c>
      <c r="BN54" s="47">
        <f t="shared" si="7"/>
        <v>0</v>
      </c>
      <c r="BO54" s="47">
        <f t="shared" si="7"/>
        <v>0</v>
      </c>
      <c r="BP54" s="47">
        <f t="shared" si="7"/>
        <v>0</v>
      </c>
      <c r="BQ54" s="47">
        <f t="shared" si="7"/>
        <v>0</v>
      </c>
    </row>
    <row r="55" spans="1:69" s="48" customFormat="1" ht="31.5" customHeight="1" thickBot="1" x14ac:dyDescent="0.3">
      <c r="A55" s="508" t="str">
        <f>CONCATENATE(B8," ","Partnervállalkozásának megnevezése")</f>
        <v xml:space="preserve"> Partnervállalkozásának megnevezése</v>
      </c>
      <c r="B55" s="514" t="s">
        <v>138</v>
      </c>
      <c r="C55" s="514" t="s">
        <v>130</v>
      </c>
      <c r="D55" s="514" t="s">
        <v>129</v>
      </c>
      <c r="E55" s="514" t="s">
        <v>115</v>
      </c>
      <c r="F55" s="514" t="s">
        <v>114</v>
      </c>
      <c r="G55" s="514" t="s">
        <v>116</v>
      </c>
      <c r="H55" s="514" t="s">
        <v>128</v>
      </c>
      <c r="I55" s="514" t="s">
        <v>117</v>
      </c>
      <c r="J55" s="514" t="s">
        <v>131</v>
      </c>
      <c r="K55" s="514" t="s">
        <v>132</v>
      </c>
      <c r="L55" s="514" t="s">
        <v>118</v>
      </c>
      <c r="M55" s="514" t="s">
        <v>119</v>
      </c>
      <c r="N55" s="514" t="s">
        <v>120</v>
      </c>
      <c r="O55" s="514" t="s">
        <v>126</v>
      </c>
      <c r="P55" s="514" t="s">
        <v>121</v>
      </c>
      <c r="Q55" s="514" t="s">
        <v>133</v>
      </c>
      <c r="R55" s="514" t="s">
        <v>134</v>
      </c>
      <c r="S55" s="514" t="s">
        <v>122</v>
      </c>
      <c r="T55" s="514" t="s">
        <v>123</v>
      </c>
      <c r="U55" s="514" t="s">
        <v>124</v>
      </c>
      <c r="V55" s="514" t="s">
        <v>125</v>
      </c>
      <c r="W55" s="515" t="s">
        <v>127</v>
      </c>
      <c r="AW55" s="43" t="s">
        <v>43</v>
      </c>
      <c r="AX55" s="43" t="s">
        <v>34</v>
      </c>
      <c r="AY55" s="43" t="s">
        <v>35</v>
      </c>
      <c r="AZ55" s="43" t="s">
        <v>36</v>
      </c>
      <c r="BA55" s="43" t="s">
        <v>44</v>
      </c>
      <c r="BB55" s="43" t="s">
        <v>37</v>
      </c>
      <c r="BC55" s="43" t="s">
        <v>38</v>
      </c>
      <c r="BD55" s="43" t="s">
        <v>39</v>
      </c>
      <c r="BE55" s="43" t="s">
        <v>45</v>
      </c>
      <c r="BF55" s="43" t="s">
        <v>40</v>
      </c>
      <c r="BG55" s="43" t="s">
        <v>41</v>
      </c>
      <c r="BH55" s="43" t="s">
        <v>42</v>
      </c>
      <c r="BI55" s="49" t="s">
        <v>50</v>
      </c>
      <c r="BJ55" s="49" t="s">
        <v>48</v>
      </c>
      <c r="BK55" s="49" t="s">
        <v>49</v>
      </c>
      <c r="BL55" s="49" t="s">
        <v>51</v>
      </c>
      <c r="BM55" s="49" t="s">
        <v>52</v>
      </c>
      <c r="BN55" s="49" t="s">
        <v>53</v>
      </c>
      <c r="BO55" s="49" t="s">
        <v>54</v>
      </c>
      <c r="BP55" s="49" t="s">
        <v>55</v>
      </c>
      <c r="BQ55" s="49" t="s">
        <v>56</v>
      </c>
    </row>
    <row r="56" spans="1:69" x14ac:dyDescent="0.25">
      <c r="A56" s="490"/>
      <c r="B56" s="493"/>
      <c r="C56" s="492"/>
      <c r="D56" s="492"/>
      <c r="E56" s="411"/>
      <c r="F56" s="411"/>
      <c r="G56" s="493"/>
      <c r="H56" s="494"/>
      <c r="I56" s="494"/>
      <c r="J56" s="492"/>
      <c r="K56" s="492"/>
      <c r="L56" s="411"/>
      <c r="M56" s="411"/>
      <c r="N56" s="493"/>
      <c r="O56" s="494"/>
      <c r="P56" s="494"/>
      <c r="Q56" s="492"/>
      <c r="R56" s="492"/>
      <c r="S56" s="411"/>
      <c r="T56" s="411"/>
      <c r="U56" s="493"/>
      <c r="V56" s="494"/>
      <c r="W56" s="495"/>
      <c r="AW56" s="50" t="str">
        <f>IF(OR(C56="",D56=""),"",MAX(C56,D56))</f>
        <v/>
      </c>
      <c r="AX56" s="51" t="str">
        <f>IF(F56="","",VLOOKUP(F56,'MNB árfolyam'!A:B,2,0))</f>
        <v/>
      </c>
      <c r="AY56" s="52" t="str">
        <f>IF(OR(AX56=0,AX56=""),"",ROUND(H56/AX56,0))</f>
        <v/>
      </c>
      <c r="AZ56" s="53" t="str">
        <f>IF(OR(AX56=0,AX56=""),"",ROUND(I56/AX56,0))</f>
        <v/>
      </c>
      <c r="BA56" s="54" t="str">
        <f>IF(OR(J56="",K56=""),"",MAX(J56,K56))</f>
        <v/>
      </c>
      <c r="BB56" s="51" t="str">
        <f>IF(M56="","",VLOOKUP(M56,'MNB árfolyam'!A:B,2,0))</f>
        <v/>
      </c>
      <c r="BC56" s="51" t="str">
        <f>IF(OR(BB56=0,BB56=""),"",ROUND(O56/BB56,0))</f>
        <v/>
      </c>
      <c r="BD56" s="55" t="str">
        <f>IF(OR(BB56=0,BB56=""),"",ROUND(P56/BB56,0))</f>
        <v/>
      </c>
      <c r="BE56" s="54" t="str">
        <f>IF(OR(Q56="",R56=""),"",MAX(Q56,R56))</f>
        <v/>
      </c>
      <c r="BF56" s="55" t="str">
        <f>IF(T56="","",VLOOKUP(T56,'MNB árfolyam'!A:B,2,0))</f>
        <v/>
      </c>
      <c r="BG56" s="55" t="str">
        <f>IF(OR(BF56=0,BF56=""),"",ROUND(V56/BF56,0))</f>
        <v/>
      </c>
      <c r="BH56" s="55" t="str">
        <f>IF(OR(BF56=0,BF56=""),"",ROUND(W56/BF56,0))</f>
        <v/>
      </c>
      <c r="BI56" s="55" t="str">
        <f>IF(OR(AW56="",G56=""),"",AW56*G56)</f>
        <v/>
      </c>
      <c r="BJ56" s="51" t="str">
        <f>IF(OR(AW56="",AY56=""),"",AW56*AY56)</f>
        <v/>
      </c>
      <c r="BK56" s="51" t="str">
        <f>IF(OR(AW56="",AZ56=""),"",AW56*AZ56)</f>
        <v/>
      </c>
      <c r="BL56" s="51" t="str">
        <f>IF(OR(BA56="",N56=""),"",BA56*N56)</f>
        <v/>
      </c>
      <c r="BM56" s="51" t="str">
        <f>IF(OR(BA56="",BC56=""),"",BA56*BC56)</f>
        <v/>
      </c>
      <c r="BN56" s="51" t="str">
        <f>IF(OR(BA56="",BD56=""),"",BA56*BD56)</f>
        <v/>
      </c>
      <c r="BO56" s="51" t="str">
        <f>IF(OR(BE56="",U56=""),"",BE56*U56)</f>
        <v/>
      </c>
      <c r="BP56" s="51" t="str">
        <f>IF(OR(BE56="",BG56=""),"",BE56*BG56)</f>
        <v/>
      </c>
      <c r="BQ56" s="51" t="str">
        <f>IF(OR(BE56="",BH56=""),"",BE56*BH56)</f>
        <v/>
      </c>
    </row>
    <row r="57" spans="1:69" x14ac:dyDescent="0.25">
      <c r="A57" s="446"/>
      <c r="B57" s="447"/>
      <c r="C57" s="448"/>
      <c r="D57" s="448"/>
      <c r="E57" s="1"/>
      <c r="F57" s="1"/>
      <c r="G57" s="447"/>
      <c r="H57" s="449"/>
      <c r="I57" s="449"/>
      <c r="J57" s="448"/>
      <c r="K57" s="448"/>
      <c r="L57" s="1"/>
      <c r="M57" s="1"/>
      <c r="N57" s="447"/>
      <c r="O57" s="449"/>
      <c r="P57" s="449"/>
      <c r="Q57" s="448"/>
      <c r="R57" s="448"/>
      <c r="S57" s="1"/>
      <c r="T57" s="1"/>
      <c r="U57" s="447"/>
      <c r="V57" s="449"/>
      <c r="W57" s="516"/>
      <c r="AW57" s="50" t="str">
        <f t="shared" ref="AW57:AW80" si="8">IF(OR(C57="",D57=""),"",MAX(C57,D57))</f>
        <v/>
      </c>
      <c r="AX57" s="51" t="str">
        <f>IF(F57="","",VLOOKUP(F57,'MNB árfolyam'!A:B,2,0))</f>
        <v/>
      </c>
      <c r="AY57" s="52" t="str">
        <f t="shared" ref="AY57:AY80" si="9">IF(OR(AX57=0,AX57=""),"",ROUND(H57/AX57,0))</f>
        <v/>
      </c>
      <c r="AZ57" s="53" t="str">
        <f t="shared" ref="AZ57:AZ80" si="10">IF(OR(AX57=0,AX57=""),"",ROUND(I57/AX57,0))</f>
        <v/>
      </c>
      <c r="BA57" s="54" t="str">
        <f t="shared" ref="BA57:BA80" si="11">IF(OR(J57="",K57=""),"",MAX(J57,K57))</f>
        <v/>
      </c>
      <c r="BB57" s="51" t="str">
        <f>IF(M57="","",VLOOKUP(M57,'MNB árfolyam'!A:B,2,0))</f>
        <v/>
      </c>
      <c r="BC57" s="51" t="str">
        <f t="shared" ref="BC57:BC80" si="12">IF(OR(BB57=0,BB57=""),"",ROUND(O57/BB57,0))</f>
        <v/>
      </c>
      <c r="BD57" s="55" t="str">
        <f t="shared" ref="BD57:BD80" si="13">IF(OR(BB57=0,BB57=""),"",ROUND(P57/BB57,0))</f>
        <v/>
      </c>
      <c r="BE57" s="54" t="str">
        <f t="shared" ref="BE57:BE80" si="14">IF(OR(Q57="",R57=""),"",MAX(Q57,R57))</f>
        <v/>
      </c>
      <c r="BF57" s="55" t="str">
        <f>IF(T57="","",VLOOKUP(T57,'MNB árfolyam'!A:B,2,0))</f>
        <v/>
      </c>
      <c r="BG57" s="55" t="str">
        <f t="shared" ref="BG57:BG80" si="15">IF(OR(BF57=0,BF57=""),"",ROUND(V57/BF57,0))</f>
        <v/>
      </c>
      <c r="BH57" s="55" t="str">
        <f t="shared" ref="BH57:BH80" si="16">IF(OR(BF57=0,BF57=""),"",ROUND(W57/BF57,0))</f>
        <v/>
      </c>
      <c r="BI57" s="55" t="str">
        <f t="shared" ref="BI57:BI80" si="17">IF(OR(AW57="",G57=""),"",AW57*G57)</f>
        <v/>
      </c>
      <c r="BJ57" s="51" t="str">
        <f t="shared" ref="BJ57:BJ80" si="18">IF(OR(AW57="",AY57=""),"",AW57*AY57)</f>
        <v/>
      </c>
      <c r="BK57" s="51" t="str">
        <f t="shared" ref="BK57:BK80" si="19">IF(OR(AW57="",AZ57=""),"",AW57*AZ57)</f>
        <v/>
      </c>
      <c r="BL57" s="51" t="str">
        <f t="shared" ref="BL57:BL80" si="20">IF(OR(BA57="",N57=""),"",BA57*N57)</f>
        <v/>
      </c>
      <c r="BM57" s="51" t="str">
        <f t="shared" ref="BM57:BM80" si="21">IF(OR(BA57="",BC57=""),"",BA57*BC57)</f>
        <v/>
      </c>
      <c r="BN57" s="51" t="str">
        <f t="shared" ref="BN57:BN80" si="22">IF(OR(BA57="",BD57=""),"",BA57*BD57)</f>
        <v/>
      </c>
      <c r="BO57" s="51" t="str">
        <f t="shared" ref="BO57:BO80" si="23">IF(OR(BE57="",U57=""),"",BE57*U57)</f>
        <v/>
      </c>
      <c r="BP57" s="51" t="str">
        <f t="shared" ref="BP57:BP80" si="24">IF(OR(BE57="",BG57=""),"",BE57*BG57)</f>
        <v/>
      </c>
      <c r="BQ57" s="51" t="str">
        <f t="shared" ref="BQ57:BQ80" si="25">IF(OR(BE57="",BH57=""),"",BE57*BH57)</f>
        <v/>
      </c>
    </row>
    <row r="58" spans="1:69" x14ac:dyDescent="0.25">
      <c r="A58" s="446"/>
      <c r="B58" s="447"/>
      <c r="C58" s="448"/>
      <c r="D58" s="448"/>
      <c r="E58" s="1"/>
      <c r="F58" s="1"/>
      <c r="G58" s="447"/>
      <c r="H58" s="449"/>
      <c r="I58" s="449"/>
      <c r="J58" s="448"/>
      <c r="K58" s="448"/>
      <c r="L58" s="1"/>
      <c r="M58" s="1"/>
      <c r="N58" s="447"/>
      <c r="O58" s="449"/>
      <c r="P58" s="449"/>
      <c r="Q58" s="448"/>
      <c r="R58" s="448"/>
      <c r="S58" s="1"/>
      <c r="T58" s="1"/>
      <c r="U58" s="447"/>
      <c r="V58" s="449"/>
      <c r="W58" s="516"/>
      <c r="AW58" s="50" t="str">
        <f t="shared" si="8"/>
        <v/>
      </c>
      <c r="AX58" s="51" t="str">
        <f>IF(F58="","",VLOOKUP(F58,'MNB árfolyam'!A:B,2,0))</f>
        <v/>
      </c>
      <c r="AY58" s="52" t="str">
        <f t="shared" si="9"/>
        <v/>
      </c>
      <c r="AZ58" s="53" t="str">
        <f t="shared" si="10"/>
        <v/>
      </c>
      <c r="BA58" s="54" t="str">
        <f t="shared" si="11"/>
        <v/>
      </c>
      <c r="BB58" s="51" t="str">
        <f>IF(M58="","",VLOOKUP(M58,'MNB árfolyam'!A:B,2,0))</f>
        <v/>
      </c>
      <c r="BC58" s="51" t="str">
        <f t="shared" si="12"/>
        <v/>
      </c>
      <c r="BD58" s="55" t="str">
        <f t="shared" si="13"/>
        <v/>
      </c>
      <c r="BE58" s="54" t="str">
        <f t="shared" si="14"/>
        <v/>
      </c>
      <c r="BF58" s="55" t="str">
        <f>IF(T58="","",VLOOKUP(T58,'MNB árfolyam'!A:B,2,0))</f>
        <v/>
      </c>
      <c r="BG58" s="55" t="str">
        <f t="shared" si="15"/>
        <v/>
      </c>
      <c r="BH58" s="55" t="str">
        <f t="shared" si="16"/>
        <v/>
      </c>
      <c r="BI58" s="55" t="str">
        <f t="shared" si="17"/>
        <v/>
      </c>
      <c r="BJ58" s="51" t="str">
        <f t="shared" si="18"/>
        <v/>
      </c>
      <c r="BK58" s="51" t="str">
        <f t="shared" si="19"/>
        <v/>
      </c>
      <c r="BL58" s="51" t="str">
        <f t="shared" si="20"/>
        <v/>
      </c>
      <c r="BM58" s="51" t="str">
        <f t="shared" si="21"/>
        <v/>
      </c>
      <c r="BN58" s="51" t="str">
        <f t="shared" si="22"/>
        <v/>
      </c>
      <c r="BO58" s="51" t="str">
        <f t="shared" si="23"/>
        <v/>
      </c>
      <c r="BP58" s="51" t="str">
        <f t="shared" si="24"/>
        <v/>
      </c>
      <c r="BQ58" s="51" t="str">
        <f t="shared" si="25"/>
        <v/>
      </c>
    </row>
    <row r="59" spans="1:69" x14ac:dyDescent="0.25">
      <c r="A59" s="446"/>
      <c r="B59" s="447"/>
      <c r="C59" s="448"/>
      <c r="D59" s="448"/>
      <c r="E59" s="1"/>
      <c r="F59" s="1"/>
      <c r="G59" s="447"/>
      <c r="H59" s="449"/>
      <c r="I59" s="449"/>
      <c r="J59" s="448"/>
      <c r="K59" s="448"/>
      <c r="L59" s="1"/>
      <c r="M59" s="1"/>
      <c r="N59" s="447"/>
      <c r="O59" s="449"/>
      <c r="P59" s="449"/>
      <c r="Q59" s="448"/>
      <c r="R59" s="448"/>
      <c r="S59" s="1"/>
      <c r="T59" s="1"/>
      <c r="U59" s="447"/>
      <c r="V59" s="449"/>
      <c r="W59" s="516"/>
      <c r="AW59" s="50" t="str">
        <f t="shared" si="8"/>
        <v/>
      </c>
      <c r="AX59" s="51" t="str">
        <f>IF(F59="","",VLOOKUP(F59,'MNB árfolyam'!A:B,2,0))</f>
        <v/>
      </c>
      <c r="AY59" s="52" t="str">
        <f t="shared" si="9"/>
        <v/>
      </c>
      <c r="AZ59" s="53" t="str">
        <f t="shared" si="10"/>
        <v/>
      </c>
      <c r="BA59" s="54" t="str">
        <f t="shared" si="11"/>
        <v/>
      </c>
      <c r="BB59" s="51" t="str">
        <f>IF(M59="","",VLOOKUP(M59,'MNB árfolyam'!A:B,2,0))</f>
        <v/>
      </c>
      <c r="BC59" s="51" t="str">
        <f t="shared" si="12"/>
        <v/>
      </c>
      <c r="BD59" s="55" t="str">
        <f t="shared" si="13"/>
        <v/>
      </c>
      <c r="BE59" s="54" t="str">
        <f t="shared" si="14"/>
        <v/>
      </c>
      <c r="BF59" s="55" t="str">
        <f>IF(T59="","",VLOOKUP(T59,'MNB árfolyam'!A:B,2,0))</f>
        <v/>
      </c>
      <c r="BG59" s="55" t="str">
        <f t="shared" si="15"/>
        <v/>
      </c>
      <c r="BH59" s="55" t="str">
        <f t="shared" si="16"/>
        <v/>
      </c>
      <c r="BI59" s="55" t="str">
        <f t="shared" si="17"/>
        <v/>
      </c>
      <c r="BJ59" s="51" t="str">
        <f t="shared" si="18"/>
        <v/>
      </c>
      <c r="BK59" s="51" t="str">
        <f t="shared" si="19"/>
        <v/>
      </c>
      <c r="BL59" s="51" t="str">
        <f t="shared" si="20"/>
        <v/>
      </c>
      <c r="BM59" s="51" t="str">
        <f t="shared" si="21"/>
        <v/>
      </c>
      <c r="BN59" s="51" t="str">
        <f t="shared" si="22"/>
        <v/>
      </c>
      <c r="BO59" s="51" t="str">
        <f t="shared" si="23"/>
        <v/>
      </c>
      <c r="BP59" s="51" t="str">
        <f t="shared" si="24"/>
        <v/>
      </c>
      <c r="BQ59" s="51" t="str">
        <f t="shared" si="25"/>
        <v/>
      </c>
    </row>
    <row r="60" spans="1:69" x14ac:dyDescent="0.25">
      <c r="A60" s="446"/>
      <c r="B60" s="447"/>
      <c r="C60" s="448"/>
      <c r="D60" s="448"/>
      <c r="E60" s="1"/>
      <c r="F60" s="1"/>
      <c r="G60" s="447"/>
      <c r="H60" s="449"/>
      <c r="I60" s="449"/>
      <c r="J60" s="448"/>
      <c r="K60" s="448"/>
      <c r="L60" s="1"/>
      <c r="M60" s="1"/>
      <c r="N60" s="447"/>
      <c r="O60" s="449"/>
      <c r="P60" s="449"/>
      <c r="Q60" s="448"/>
      <c r="R60" s="448"/>
      <c r="S60" s="1"/>
      <c r="T60" s="1"/>
      <c r="U60" s="447"/>
      <c r="V60" s="449"/>
      <c r="W60" s="516"/>
      <c r="AW60" s="50" t="str">
        <f t="shared" si="8"/>
        <v/>
      </c>
      <c r="AX60" s="51" t="str">
        <f>IF(F60="","",VLOOKUP(F60,'MNB árfolyam'!A:B,2,0))</f>
        <v/>
      </c>
      <c r="AY60" s="52" t="str">
        <f t="shared" si="9"/>
        <v/>
      </c>
      <c r="AZ60" s="53" t="str">
        <f t="shared" si="10"/>
        <v/>
      </c>
      <c r="BA60" s="54" t="str">
        <f t="shared" si="11"/>
        <v/>
      </c>
      <c r="BB60" s="51" t="str">
        <f>IF(M60="","",VLOOKUP(M60,'MNB árfolyam'!A:B,2,0))</f>
        <v/>
      </c>
      <c r="BC60" s="51" t="str">
        <f t="shared" si="12"/>
        <v/>
      </c>
      <c r="BD60" s="55" t="str">
        <f t="shared" si="13"/>
        <v/>
      </c>
      <c r="BE60" s="54" t="str">
        <f t="shared" si="14"/>
        <v/>
      </c>
      <c r="BF60" s="55" t="str">
        <f>IF(T60="","",VLOOKUP(T60,'MNB árfolyam'!A:B,2,0))</f>
        <v/>
      </c>
      <c r="BG60" s="55" t="str">
        <f t="shared" si="15"/>
        <v/>
      </c>
      <c r="BH60" s="55" t="str">
        <f t="shared" si="16"/>
        <v/>
      </c>
      <c r="BI60" s="55" t="str">
        <f t="shared" si="17"/>
        <v/>
      </c>
      <c r="BJ60" s="51" t="str">
        <f t="shared" si="18"/>
        <v/>
      </c>
      <c r="BK60" s="51" t="str">
        <f t="shared" si="19"/>
        <v/>
      </c>
      <c r="BL60" s="51" t="str">
        <f t="shared" si="20"/>
        <v/>
      </c>
      <c r="BM60" s="51" t="str">
        <f t="shared" si="21"/>
        <v/>
      </c>
      <c r="BN60" s="51" t="str">
        <f t="shared" si="22"/>
        <v/>
      </c>
      <c r="BO60" s="51" t="str">
        <f t="shared" si="23"/>
        <v/>
      </c>
      <c r="BP60" s="51" t="str">
        <f t="shared" si="24"/>
        <v/>
      </c>
      <c r="BQ60" s="51" t="str">
        <f t="shared" si="25"/>
        <v/>
      </c>
    </row>
    <row r="61" spans="1:69" x14ac:dyDescent="0.25">
      <c r="A61" s="446"/>
      <c r="B61" s="447"/>
      <c r="C61" s="448"/>
      <c r="D61" s="448"/>
      <c r="E61" s="1"/>
      <c r="F61" s="1"/>
      <c r="G61" s="447"/>
      <c r="H61" s="449"/>
      <c r="I61" s="449"/>
      <c r="J61" s="448"/>
      <c r="K61" s="448"/>
      <c r="L61" s="1"/>
      <c r="M61" s="1"/>
      <c r="N61" s="447"/>
      <c r="O61" s="449"/>
      <c r="P61" s="449"/>
      <c r="Q61" s="448"/>
      <c r="R61" s="448"/>
      <c r="S61" s="1"/>
      <c r="T61" s="1"/>
      <c r="U61" s="447"/>
      <c r="V61" s="449"/>
      <c r="W61" s="516"/>
      <c r="AW61" s="50" t="str">
        <f t="shared" si="8"/>
        <v/>
      </c>
      <c r="AX61" s="51" t="str">
        <f>IF(F61="","",VLOOKUP(F61,'MNB árfolyam'!A:B,2,0))</f>
        <v/>
      </c>
      <c r="AY61" s="52" t="str">
        <f t="shared" si="9"/>
        <v/>
      </c>
      <c r="AZ61" s="53" t="str">
        <f t="shared" si="10"/>
        <v/>
      </c>
      <c r="BA61" s="54" t="str">
        <f t="shared" si="11"/>
        <v/>
      </c>
      <c r="BB61" s="51" t="str">
        <f>IF(M61="","",VLOOKUP(M61,'MNB árfolyam'!A:B,2,0))</f>
        <v/>
      </c>
      <c r="BC61" s="51" t="str">
        <f t="shared" si="12"/>
        <v/>
      </c>
      <c r="BD61" s="55" t="str">
        <f t="shared" si="13"/>
        <v/>
      </c>
      <c r="BE61" s="54" t="str">
        <f t="shared" si="14"/>
        <v/>
      </c>
      <c r="BF61" s="55" t="str">
        <f>IF(T61="","",VLOOKUP(T61,'MNB árfolyam'!A:B,2,0))</f>
        <v/>
      </c>
      <c r="BG61" s="55" t="str">
        <f t="shared" si="15"/>
        <v/>
      </c>
      <c r="BH61" s="55" t="str">
        <f t="shared" si="16"/>
        <v/>
      </c>
      <c r="BI61" s="55" t="str">
        <f t="shared" si="17"/>
        <v/>
      </c>
      <c r="BJ61" s="51" t="str">
        <f t="shared" si="18"/>
        <v/>
      </c>
      <c r="BK61" s="51" t="str">
        <f t="shared" si="19"/>
        <v/>
      </c>
      <c r="BL61" s="51" t="str">
        <f t="shared" si="20"/>
        <v/>
      </c>
      <c r="BM61" s="51" t="str">
        <f t="shared" si="21"/>
        <v/>
      </c>
      <c r="BN61" s="51" t="str">
        <f t="shared" si="22"/>
        <v/>
      </c>
      <c r="BO61" s="51" t="str">
        <f t="shared" si="23"/>
        <v/>
      </c>
      <c r="BP61" s="51" t="str">
        <f t="shared" si="24"/>
        <v/>
      </c>
      <c r="BQ61" s="51" t="str">
        <f t="shared" si="25"/>
        <v/>
      </c>
    </row>
    <row r="62" spans="1:69" x14ac:dyDescent="0.25">
      <c r="A62" s="446"/>
      <c r="B62" s="447"/>
      <c r="C62" s="448"/>
      <c r="D62" s="448"/>
      <c r="E62" s="1"/>
      <c r="F62" s="1"/>
      <c r="G62" s="447"/>
      <c r="H62" s="449"/>
      <c r="I62" s="449"/>
      <c r="J62" s="448"/>
      <c r="K62" s="448"/>
      <c r="L62" s="1"/>
      <c r="M62" s="1"/>
      <c r="N62" s="447"/>
      <c r="O62" s="449"/>
      <c r="P62" s="449"/>
      <c r="Q62" s="448"/>
      <c r="R62" s="448"/>
      <c r="S62" s="1"/>
      <c r="T62" s="1"/>
      <c r="U62" s="447"/>
      <c r="V62" s="449"/>
      <c r="W62" s="516"/>
      <c r="AW62" s="50" t="str">
        <f t="shared" si="8"/>
        <v/>
      </c>
      <c r="AX62" s="51" t="str">
        <f>IF(F62="","",VLOOKUP(F62,'MNB árfolyam'!A:B,2,0))</f>
        <v/>
      </c>
      <c r="AY62" s="52" t="str">
        <f t="shared" si="9"/>
        <v/>
      </c>
      <c r="AZ62" s="53" t="str">
        <f t="shared" si="10"/>
        <v/>
      </c>
      <c r="BA62" s="54" t="str">
        <f t="shared" si="11"/>
        <v/>
      </c>
      <c r="BB62" s="51" t="str">
        <f>IF(M62="","",VLOOKUP(M62,'MNB árfolyam'!A:B,2,0))</f>
        <v/>
      </c>
      <c r="BC62" s="51" t="str">
        <f t="shared" si="12"/>
        <v/>
      </c>
      <c r="BD62" s="55" t="str">
        <f t="shared" si="13"/>
        <v/>
      </c>
      <c r="BE62" s="54" t="str">
        <f t="shared" si="14"/>
        <v/>
      </c>
      <c r="BF62" s="55" t="str">
        <f>IF(T62="","",VLOOKUP(T62,'MNB árfolyam'!A:B,2,0))</f>
        <v/>
      </c>
      <c r="BG62" s="55" t="str">
        <f t="shared" si="15"/>
        <v/>
      </c>
      <c r="BH62" s="55" t="str">
        <f t="shared" si="16"/>
        <v/>
      </c>
      <c r="BI62" s="55" t="str">
        <f t="shared" si="17"/>
        <v/>
      </c>
      <c r="BJ62" s="51" t="str">
        <f t="shared" si="18"/>
        <v/>
      </c>
      <c r="BK62" s="51" t="str">
        <f t="shared" si="19"/>
        <v/>
      </c>
      <c r="BL62" s="51" t="str">
        <f t="shared" si="20"/>
        <v/>
      </c>
      <c r="BM62" s="51" t="str">
        <f t="shared" si="21"/>
        <v/>
      </c>
      <c r="BN62" s="51" t="str">
        <f t="shared" si="22"/>
        <v/>
      </c>
      <c r="BO62" s="51" t="str">
        <f t="shared" si="23"/>
        <v/>
      </c>
      <c r="BP62" s="51" t="str">
        <f t="shared" si="24"/>
        <v/>
      </c>
      <c r="BQ62" s="51" t="str">
        <f t="shared" si="25"/>
        <v/>
      </c>
    </row>
    <row r="63" spans="1:69" x14ac:dyDescent="0.25">
      <c r="A63" s="446"/>
      <c r="B63" s="447"/>
      <c r="C63" s="448"/>
      <c r="D63" s="448"/>
      <c r="E63" s="1"/>
      <c r="F63" s="1"/>
      <c r="G63" s="447"/>
      <c r="H63" s="449"/>
      <c r="I63" s="449"/>
      <c r="J63" s="448"/>
      <c r="K63" s="448"/>
      <c r="L63" s="1"/>
      <c r="M63" s="1"/>
      <c r="N63" s="447"/>
      <c r="O63" s="449"/>
      <c r="P63" s="449"/>
      <c r="Q63" s="448"/>
      <c r="R63" s="448"/>
      <c r="S63" s="1"/>
      <c r="T63" s="1"/>
      <c r="U63" s="447"/>
      <c r="V63" s="449"/>
      <c r="W63" s="516"/>
      <c r="AW63" s="50" t="str">
        <f t="shared" si="8"/>
        <v/>
      </c>
      <c r="AX63" s="51" t="str">
        <f>IF(F63="","",VLOOKUP(F63,'MNB árfolyam'!A:B,2,0))</f>
        <v/>
      </c>
      <c r="AY63" s="52" t="str">
        <f t="shared" si="9"/>
        <v/>
      </c>
      <c r="AZ63" s="53" t="str">
        <f t="shared" si="10"/>
        <v/>
      </c>
      <c r="BA63" s="54" t="str">
        <f t="shared" si="11"/>
        <v/>
      </c>
      <c r="BB63" s="51" t="str">
        <f>IF(M63="","",VLOOKUP(M63,'MNB árfolyam'!A:B,2,0))</f>
        <v/>
      </c>
      <c r="BC63" s="51" t="str">
        <f t="shared" si="12"/>
        <v/>
      </c>
      <c r="BD63" s="55" t="str">
        <f t="shared" si="13"/>
        <v/>
      </c>
      <c r="BE63" s="54" t="str">
        <f t="shared" si="14"/>
        <v/>
      </c>
      <c r="BF63" s="55" t="str">
        <f>IF(T63="","",VLOOKUP(T63,'MNB árfolyam'!A:B,2,0))</f>
        <v/>
      </c>
      <c r="BG63" s="55" t="str">
        <f t="shared" si="15"/>
        <v/>
      </c>
      <c r="BH63" s="55" t="str">
        <f t="shared" si="16"/>
        <v/>
      </c>
      <c r="BI63" s="55" t="str">
        <f t="shared" si="17"/>
        <v/>
      </c>
      <c r="BJ63" s="51" t="str">
        <f t="shared" si="18"/>
        <v/>
      </c>
      <c r="BK63" s="51" t="str">
        <f t="shared" si="19"/>
        <v/>
      </c>
      <c r="BL63" s="51" t="str">
        <f t="shared" si="20"/>
        <v/>
      </c>
      <c r="BM63" s="51" t="str">
        <f t="shared" si="21"/>
        <v/>
      </c>
      <c r="BN63" s="51" t="str">
        <f t="shared" si="22"/>
        <v/>
      </c>
      <c r="BO63" s="51" t="str">
        <f t="shared" si="23"/>
        <v/>
      </c>
      <c r="BP63" s="51" t="str">
        <f t="shared" si="24"/>
        <v/>
      </c>
      <c r="BQ63" s="51" t="str">
        <f t="shared" si="25"/>
        <v/>
      </c>
    </row>
    <row r="64" spans="1:69" x14ac:dyDescent="0.25">
      <c r="A64" s="446"/>
      <c r="B64" s="447"/>
      <c r="C64" s="448"/>
      <c r="D64" s="448"/>
      <c r="E64" s="1"/>
      <c r="F64" s="1"/>
      <c r="G64" s="447"/>
      <c r="H64" s="449"/>
      <c r="I64" s="449"/>
      <c r="J64" s="448"/>
      <c r="K64" s="448"/>
      <c r="L64" s="1"/>
      <c r="M64" s="1"/>
      <c r="N64" s="447"/>
      <c r="O64" s="449"/>
      <c r="P64" s="449"/>
      <c r="Q64" s="448"/>
      <c r="R64" s="448"/>
      <c r="S64" s="1"/>
      <c r="T64" s="1"/>
      <c r="U64" s="447"/>
      <c r="V64" s="449"/>
      <c r="W64" s="516"/>
      <c r="AW64" s="50" t="str">
        <f t="shared" si="8"/>
        <v/>
      </c>
      <c r="AX64" s="51" t="str">
        <f>IF(F64="","",VLOOKUP(F64,'MNB árfolyam'!A:B,2,0))</f>
        <v/>
      </c>
      <c r="AY64" s="52" t="str">
        <f t="shared" si="9"/>
        <v/>
      </c>
      <c r="AZ64" s="53" t="str">
        <f t="shared" si="10"/>
        <v/>
      </c>
      <c r="BA64" s="54" t="str">
        <f t="shared" si="11"/>
        <v/>
      </c>
      <c r="BB64" s="51" t="str">
        <f>IF(M64="","",VLOOKUP(M64,'MNB árfolyam'!A:B,2,0))</f>
        <v/>
      </c>
      <c r="BC64" s="51" t="str">
        <f t="shared" si="12"/>
        <v/>
      </c>
      <c r="BD64" s="55" t="str">
        <f t="shared" si="13"/>
        <v/>
      </c>
      <c r="BE64" s="54" t="str">
        <f t="shared" si="14"/>
        <v/>
      </c>
      <c r="BF64" s="55" t="str">
        <f>IF(T64="","",VLOOKUP(T64,'MNB árfolyam'!A:B,2,0))</f>
        <v/>
      </c>
      <c r="BG64" s="55" t="str">
        <f t="shared" si="15"/>
        <v/>
      </c>
      <c r="BH64" s="55" t="str">
        <f t="shared" si="16"/>
        <v/>
      </c>
      <c r="BI64" s="55" t="str">
        <f t="shared" si="17"/>
        <v/>
      </c>
      <c r="BJ64" s="51" t="str">
        <f t="shared" si="18"/>
        <v/>
      </c>
      <c r="BK64" s="51" t="str">
        <f t="shared" si="19"/>
        <v/>
      </c>
      <c r="BL64" s="51" t="str">
        <f t="shared" si="20"/>
        <v/>
      </c>
      <c r="BM64" s="51" t="str">
        <f t="shared" si="21"/>
        <v/>
      </c>
      <c r="BN64" s="51" t="str">
        <f t="shared" si="22"/>
        <v/>
      </c>
      <c r="BO64" s="51" t="str">
        <f t="shared" si="23"/>
        <v/>
      </c>
      <c r="BP64" s="51" t="str">
        <f t="shared" si="24"/>
        <v/>
      </c>
      <c r="BQ64" s="51" t="str">
        <f t="shared" si="25"/>
        <v/>
      </c>
    </row>
    <row r="65" spans="1:69" x14ac:dyDescent="0.25">
      <c r="A65" s="446"/>
      <c r="B65" s="447"/>
      <c r="C65" s="448"/>
      <c r="D65" s="448"/>
      <c r="E65" s="1"/>
      <c r="F65" s="1"/>
      <c r="G65" s="447"/>
      <c r="H65" s="449"/>
      <c r="I65" s="449"/>
      <c r="J65" s="448"/>
      <c r="K65" s="448"/>
      <c r="L65" s="1"/>
      <c r="M65" s="1"/>
      <c r="N65" s="447"/>
      <c r="O65" s="449"/>
      <c r="P65" s="449"/>
      <c r="Q65" s="448"/>
      <c r="R65" s="448"/>
      <c r="S65" s="1"/>
      <c r="T65" s="1"/>
      <c r="U65" s="447"/>
      <c r="V65" s="449"/>
      <c r="W65" s="516"/>
      <c r="AW65" s="50" t="str">
        <f t="shared" si="8"/>
        <v/>
      </c>
      <c r="AX65" s="51" t="str">
        <f>IF(F65="","",VLOOKUP(F65,'MNB árfolyam'!A:B,2,0))</f>
        <v/>
      </c>
      <c r="AY65" s="52" t="str">
        <f t="shared" si="9"/>
        <v/>
      </c>
      <c r="AZ65" s="53" t="str">
        <f t="shared" si="10"/>
        <v/>
      </c>
      <c r="BA65" s="54" t="str">
        <f t="shared" si="11"/>
        <v/>
      </c>
      <c r="BB65" s="51" t="str">
        <f>IF(M65="","",VLOOKUP(M65,'MNB árfolyam'!A:B,2,0))</f>
        <v/>
      </c>
      <c r="BC65" s="51" t="str">
        <f t="shared" si="12"/>
        <v/>
      </c>
      <c r="BD65" s="55" t="str">
        <f t="shared" si="13"/>
        <v/>
      </c>
      <c r="BE65" s="54" t="str">
        <f t="shared" si="14"/>
        <v/>
      </c>
      <c r="BF65" s="55" t="str">
        <f>IF(T65="","",VLOOKUP(T65,'MNB árfolyam'!A:B,2,0))</f>
        <v/>
      </c>
      <c r="BG65" s="55" t="str">
        <f t="shared" si="15"/>
        <v/>
      </c>
      <c r="BH65" s="55" t="str">
        <f t="shared" si="16"/>
        <v/>
      </c>
      <c r="BI65" s="55" t="str">
        <f t="shared" si="17"/>
        <v/>
      </c>
      <c r="BJ65" s="51" t="str">
        <f t="shared" si="18"/>
        <v/>
      </c>
      <c r="BK65" s="51" t="str">
        <f t="shared" si="19"/>
        <v/>
      </c>
      <c r="BL65" s="51" t="str">
        <f t="shared" si="20"/>
        <v/>
      </c>
      <c r="BM65" s="51" t="str">
        <f t="shared" si="21"/>
        <v/>
      </c>
      <c r="BN65" s="51" t="str">
        <f t="shared" si="22"/>
        <v/>
      </c>
      <c r="BO65" s="51" t="str">
        <f t="shared" si="23"/>
        <v/>
      </c>
      <c r="BP65" s="51" t="str">
        <f t="shared" si="24"/>
        <v/>
      </c>
      <c r="BQ65" s="51" t="str">
        <f t="shared" si="25"/>
        <v/>
      </c>
    </row>
    <row r="66" spans="1:69" x14ac:dyDescent="0.25">
      <c r="A66" s="446"/>
      <c r="B66" s="447"/>
      <c r="C66" s="448"/>
      <c r="D66" s="448"/>
      <c r="E66" s="1"/>
      <c r="F66" s="1"/>
      <c r="G66" s="447"/>
      <c r="H66" s="449"/>
      <c r="I66" s="449"/>
      <c r="J66" s="448"/>
      <c r="K66" s="448"/>
      <c r="L66" s="1"/>
      <c r="M66" s="1"/>
      <c r="N66" s="447"/>
      <c r="O66" s="449"/>
      <c r="P66" s="449"/>
      <c r="Q66" s="448"/>
      <c r="R66" s="448"/>
      <c r="S66" s="1"/>
      <c r="T66" s="1"/>
      <c r="U66" s="447"/>
      <c r="V66" s="449"/>
      <c r="W66" s="516"/>
      <c r="AW66" s="50" t="str">
        <f t="shared" si="8"/>
        <v/>
      </c>
      <c r="AX66" s="51" t="str">
        <f>IF(F66="","",VLOOKUP(F66,'MNB árfolyam'!A:B,2,0))</f>
        <v/>
      </c>
      <c r="AY66" s="52" t="str">
        <f t="shared" si="9"/>
        <v/>
      </c>
      <c r="AZ66" s="53" t="str">
        <f t="shared" si="10"/>
        <v/>
      </c>
      <c r="BA66" s="54" t="str">
        <f t="shared" si="11"/>
        <v/>
      </c>
      <c r="BB66" s="51" t="str">
        <f>IF(M66="","",VLOOKUP(M66,'MNB árfolyam'!A:B,2,0))</f>
        <v/>
      </c>
      <c r="BC66" s="51" t="str">
        <f t="shared" si="12"/>
        <v/>
      </c>
      <c r="BD66" s="55" t="str">
        <f t="shared" si="13"/>
        <v/>
      </c>
      <c r="BE66" s="54" t="str">
        <f t="shared" si="14"/>
        <v/>
      </c>
      <c r="BF66" s="55" t="str">
        <f>IF(T66="","",VLOOKUP(T66,'MNB árfolyam'!A:B,2,0))</f>
        <v/>
      </c>
      <c r="BG66" s="55" t="str">
        <f t="shared" si="15"/>
        <v/>
      </c>
      <c r="BH66" s="55" t="str">
        <f t="shared" si="16"/>
        <v/>
      </c>
      <c r="BI66" s="55" t="str">
        <f t="shared" si="17"/>
        <v/>
      </c>
      <c r="BJ66" s="51" t="str">
        <f t="shared" si="18"/>
        <v/>
      </c>
      <c r="BK66" s="51" t="str">
        <f t="shared" si="19"/>
        <v/>
      </c>
      <c r="BL66" s="51" t="str">
        <f t="shared" si="20"/>
        <v/>
      </c>
      <c r="BM66" s="51" t="str">
        <f t="shared" si="21"/>
        <v/>
      </c>
      <c r="BN66" s="51" t="str">
        <f t="shared" si="22"/>
        <v/>
      </c>
      <c r="BO66" s="51" t="str">
        <f t="shared" si="23"/>
        <v/>
      </c>
      <c r="BP66" s="51" t="str">
        <f t="shared" si="24"/>
        <v/>
      </c>
      <c r="BQ66" s="51" t="str">
        <f t="shared" si="25"/>
        <v/>
      </c>
    </row>
    <row r="67" spans="1:69" x14ac:dyDescent="0.25">
      <c r="A67" s="446"/>
      <c r="B67" s="447"/>
      <c r="C67" s="448"/>
      <c r="D67" s="448"/>
      <c r="E67" s="1"/>
      <c r="F67" s="1"/>
      <c r="G67" s="447"/>
      <c r="H67" s="449"/>
      <c r="I67" s="449"/>
      <c r="J67" s="448"/>
      <c r="K67" s="448"/>
      <c r="L67" s="1"/>
      <c r="M67" s="1"/>
      <c r="N67" s="447"/>
      <c r="O67" s="449"/>
      <c r="P67" s="449"/>
      <c r="Q67" s="448"/>
      <c r="R67" s="448"/>
      <c r="S67" s="1"/>
      <c r="T67" s="1"/>
      <c r="U67" s="447"/>
      <c r="V67" s="449"/>
      <c r="W67" s="516"/>
      <c r="AW67" s="50" t="str">
        <f t="shared" si="8"/>
        <v/>
      </c>
      <c r="AX67" s="51" t="str">
        <f>IF(F67="","",VLOOKUP(F67,'MNB árfolyam'!A:B,2,0))</f>
        <v/>
      </c>
      <c r="AY67" s="52" t="str">
        <f t="shared" si="9"/>
        <v/>
      </c>
      <c r="AZ67" s="53" t="str">
        <f t="shared" si="10"/>
        <v/>
      </c>
      <c r="BA67" s="54" t="str">
        <f t="shared" si="11"/>
        <v/>
      </c>
      <c r="BB67" s="51" t="str">
        <f>IF(M67="","",VLOOKUP(M67,'MNB árfolyam'!A:B,2,0))</f>
        <v/>
      </c>
      <c r="BC67" s="51" t="str">
        <f t="shared" si="12"/>
        <v/>
      </c>
      <c r="BD67" s="55" t="str">
        <f t="shared" si="13"/>
        <v/>
      </c>
      <c r="BE67" s="54" t="str">
        <f t="shared" si="14"/>
        <v/>
      </c>
      <c r="BF67" s="55" t="str">
        <f>IF(T67="","",VLOOKUP(T67,'MNB árfolyam'!A:B,2,0))</f>
        <v/>
      </c>
      <c r="BG67" s="55" t="str">
        <f t="shared" si="15"/>
        <v/>
      </c>
      <c r="BH67" s="55" t="str">
        <f t="shared" si="16"/>
        <v/>
      </c>
      <c r="BI67" s="55" t="str">
        <f t="shared" si="17"/>
        <v/>
      </c>
      <c r="BJ67" s="51" t="str">
        <f t="shared" si="18"/>
        <v/>
      </c>
      <c r="BK67" s="51" t="str">
        <f t="shared" si="19"/>
        <v/>
      </c>
      <c r="BL67" s="51" t="str">
        <f t="shared" si="20"/>
        <v/>
      </c>
      <c r="BM67" s="51" t="str">
        <f t="shared" si="21"/>
        <v/>
      </c>
      <c r="BN67" s="51" t="str">
        <f t="shared" si="22"/>
        <v/>
      </c>
      <c r="BO67" s="51" t="str">
        <f t="shared" si="23"/>
        <v/>
      </c>
      <c r="BP67" s="51" t="str">
        <f t="shared" si="24"/>
        <v/>
      </c>
      <c r="BQ67" s="51" t="str">
        <f t="shared" si="25"/>
        <v/>
      </c>
    </row>
    <row r="68" spans="1:69" x14ac:dyDescent="0.25">
      <c r="A68" s="446"/>
      <c r="B68" s="447"/>
      <c r="C68" s="448"/>
      <c r="D68" s="448"/>
      <c r="E68" s="1"/>
      <c r="F68" s="1"/>
      <c r="G68" s="447"/>
      <c r="H68" s="449"/>
      <c r="I68" s="449"/>
      <c r="J68" s="448"/>
      <c r="K68" s="448"/>
      <c r="L68" s="1"/>
      <c r="M68" s="1"/>
      <c r="N68" s="447"/>
      <c r="O68" s="449"/>
      <c r="P68" s="449"/>
      <c r="Q68" s="448"/>
      <c r="R68" s="448"/>
      <c r="S68" s="1"/>
      <c r="T68" s="1"/>
      <c r="U68" s="447"/>
      <c r="V68" s="449"/>
      <c r="W68" s="516"/>
      <c r="AW68" s="50" t="str">
        <f t="shared" si="8"/>
        <v/>
      </c>
      <c r="AX68" s="51" t="str">
        <f>IF(F68="","",VLOOKUP(F68,'MNB árfolyam'!A:B,2,0))</f>
        <v/>
      </c>
      <c r="AY68" s="52" t="str">
        <f t="shared" si="9"/>
        <v/>
      </c>
      <c r="AZ68" s="53" t="str">
        <f t="shared" si="10"/>
        <v/>
      </c>
      <c r="BA68" s="54" t="str">
        <f t="shared" si="11"/>
        <v/>
      </c>
      <c r="BB68" s="51" t="str">
        <f>IF(M68="","",VLOOKUP(M68,'MNB árfolyam'!A:B,2,0))</f>
        <v/>
      </c>
      <c r="BC68" s="51" t="str">
        <f t="shared" si="12"/>
        <v/>
      </c>
      <c r="BD68" s="55" t="str">
        <f t="shared" si="13"/>
        <v/>
      </c>
      <c r="BE68" s="54" t="str">
        <f t="shared" si="14"/>
        <v/>
      </c>
      <c r="BF68" s="55" t="str">
        <f>IF(T68="","",VLOOKUP(T68,'MNB árfolyam'!A:B,2,0))</f>
        <v/>
      </c>
      <c r="BG68" s="55" t="str">
        <f t="shared" si="15"/>
        <v/>
      </c>
      <c r="BH68" s="55" t="str">
        <f t="shared" si="16"/>
        <v/>
      </c>
      <c r="BI68" s="55" t="str">
        <f t="shared" si="17"/>
        <v/>
      </c>
      <c r="BJ68" s="51" t="str">
        <f t="shared" si="18"/>
        <v/>
      </c>
      <c r="BK68" s="51" t="str">
        <f t="shared" si="19"/>
        <v/>
      </c>
      <c r="BL68" s="51" t="str">
        <f t="shared" si="20"/>
        <v/>
      </c>
      <c r="BM68" s="51" t="str">
        <f t="shared" si="21"/>
        <v/>
      </c>
      <c r="BN68" s="51" t="str">
        <f t="shared" si="22"/>
        <v/>
      </c>
      <c r="BO68" s="51" t="str">
        <f t="shared" si="23"/>
        <v/>
      </c>
      <c r="BP68" s="51" t="str">
        <f t="shared" si="24"/>
        <v/>
      </c>
      <c r="BQ68" s="51" t="str">
        <f t="shared" si="25"/>
        <v/>
      </c>
    </row>
    <row r="69" spans="1:69" x14ac:dyDescent="0.25">
      <c r="A69" s="446"/>
      <c r="B69" s="447"/>
      <c r="C69" s="448"/>
      <c r="D69" s="448"/>
      <c r="E69" s="1"/>
      <c r="F69" s="1"/>
      <c r="G69" s="447"/>
      <c r="H69" s="449"/>
      <c r="I69" s="449"/>
      <c r="J69" s="448"/>
      <c r="K69" s="448"/>
      <c r="L69" s="1"/>
      <c r="M69" s="1"/>
      <c r="N69" s="447"/>
      <c r="O69" s="449"/>
      <c r="P69" s="449"/>
      <c r="Q69" s="448"/>
      <c r="R69" s="448"/>
      <c r="S69" s="1"/>
      <c r="T69" s="1"/>
      <c r="U69" s="447"/>
      <c r="V69" s="449"/>
      <c r="W69" s="516"/>
      <c r="AW69" s="50" t="str">
        <f t="shared" si="8"/>
        <v/>
      </c>
      <c r="AX69" s="51" t="str">
        <f>IF(F69="","",VLOOKUP(F69,'MNB árfolyam'!A:B,2,0))</f>
        <v/>
      </c>
      <c r="AY69" s="52" t="str">
        <f t="shared" si="9"/>
        <v/>
      </c>
      <c r="AZ69" s="53" t="str">
        <f t="shared" si="10"/>
        <v/>
      </c>
      <c r="BA69" s="54" t="str">
        <f t="shared" si="11"/>
        <v/>
      </c>
      <c r="BB69" s="51" t="str">
        <f>IF(M69="","",VLOOKUP(M69,'MNB árfolyam'!A:B,2,0))</f>
        <v/>
      </c>
      <c r="BC69" s="51" t="str">
        <f t="shared" si="12"/>
        <v/>
      </c>
      <c r="BD69" s="55" t="str">
        <f t="shared" si="13"/>
        <v/>
      </c>
      <c r="BE69" s="54" t="str">
        <f t="shared" si="14"/>
        <v/>
      </c>
      <c r="BF69" s="55" t="str">
        <f>IF(T69="","",VLOOKUP(T69,'MNB árfolyam'!A:B,2,0))</f>
        <v/>
      </c>
      <c r="BG69" s="55" t="str">
        <f t="shared" si="15"/>
        <v/>
      </c>
      <c r="BH69" s="55" t="str">
        <f t="shared" si="16"/>
        <v/>
      </c>
      <c r="BI69" s="55" t="str">
        <f t="shared" si="17"/>
        <v/>
      </c>
      <c r="BJ69" s="51" t="str">
        <f t="shared" si="18"/>
        <v/>
      </c>
      <c r="BK69" s="51" t="str">
        <f t="shared" si="19"/>
        <v/>
      </c>
      <c r="BL69" s="51" t="str">
        <f t="shared" si="20"/>
        <v/>
      </c>
      <c r="BM69" s="51" t="str">
        <f t="shared" si="21"/>
        <v/>
      </c>
      <c r="BN69" s="51" t="str">
        <f t="shared" si="22"/>
        <v/>
      </c>
      <c r="BO69" s="51" t="str">
        <f t="shared" si="23"/>
        <v/>
      </c>
      <c r="BP69" s="51" t="str">
        <f t="shared" si="24"/>
        <v/>
      </c>
      <c r="BQ69" s="51" t="str">
        <f t="shared" si="25"/>
        <v/>
      </c>
    </row>
    <row r="70" spans="1:69" x14ac:dyDescent="0.25">
      <c r="A70" s="446"/>
      <c r="B70" s="447"/>
      <c r="C70" s="448"/>
      <c r="D70" s="448"/>
      <c r="E70" s="1"/>
      <c r="F70" s="1"/>
      <c r="G70" s="447"/>
      <c r="H70" s="449"/>
      <c r="I70" s="449"/>
      <c r="J70" s="448"/>
      <c r="K70" s="448"/>
      <c r="L70" s="1"/>
      <c r="M70" s="1"/>
      <c r="N70" s="447"/>
      <c r="O70" s="449"/>
      <c r="P70" s="449"/>
      <c r="Q70" s="448"/>
      <c r="R70" s="448"/>
      <c r="S70" s="1"/>
      <c r="T70" s="1"/>
      <c r="U70" s="447"/>
      <c r="V70" s="449"/>
      <c r="W70" s="516"/>
      <c r="AW70" s="50" t="str">
        <f t="shared" si="8"/>
        <v/>
      </c>
      <c r="AX70" s="51" t="str">
        <f>IF(F70="","",VLOOKUP(F70,'MNB árfolyam'!A:B,2,0))</f>
        <v/>
      </c>
      <c r="AY70" s="52" t="str">
        <f t="shared" si="9"/>
        <v/>
      </c>
      <c r="AZ70" s="53" t="str">
        <f t="shared" si="10"/>
        <v/>
      </c>
      <c r="BA70" s="54" t="str">
        <f t="shared" si="11"/>
        <v/>
      </c>
      <c r="BB70" s="51" t="str">
        <f>IF(M70="","",VLOOKUP(M70,'MNB árfolyam'!A:B,2,0))</f>
        <v/>
      </c>
      <c r="BC70" s="51" t="str">
        <f t="shared" si="12"/>
        <v/>
      </c>
      <c r="BD70" s="55" t="str">
        <f t="shared" si="13"/>
        <v/>
      </c>
      <c r="BE70" s="54" t="str">
        <f t="shared" si="14"/>
        <v/>
      </c>
      <c r="BF70" s="55" t="str">
        <f>IF(T70="","",VLOOKUP(T70,'MNB árfolyam'!A:B,2,0))</f>
        <v/>
      </c>
      <c r="BG70" s="55" t="str">
        <f t="shared" si="15"/>
        <v/>
      </c>
      <c r="BH70" s="55" t="str">
        <f t="shared" si="16"/>
        <v/>
      </c>
      <c r="BI70" s="55" t="str">
        <f t="shared" si="17"/>
        <v/>
      </c>
      <c r="BJ70" s="51" t="str">
        <f t="shared" si="18"/>
        <v/>
      </c>
      <c r="BK70" s="51" t="str">
        <f t="shared" si="19"/>
        <v/>
      </c>
      <c r="BL70" s="51" t="str">
        <f t="shared" si="20"/>
        <v/>
      </c>
      <c r="BM70" s="51" t="str">
        <f t="shared" si="21"/>
        <v/>
      </c>
      <c r="BN70" s="51" t="str">
        <f t="shared" si="22"/>
        <v/>
      </c>
      <c r="BO70" s="51" t="str">
        <f t="shared" si="23"/>
        <v/>
      </c>
      <c r="BP70" s="51" t="str">
        <f t="shared" si="24"/>
        <v/>
      </c>
      <c r="BQ70" s="51" t="str">
        <f t="shared" si="25"/>
        <v/>
      </c>
    </row>
    <row r="71" spans="1:69" x14ac:dyDescent="0.25">
      <c r="A71" s="446"/>
      <c r="B71" s="447"/>
      <c r="C71" s="448"/>
      <c r="D71" s="448"/>
      <c r="E71" s="1"/>
      <c r="F71" s="1"/>
      <c r="G71" s="447"/>
      <c r="H71" s="449"/>
      <c r="I71" s="449"/>
      <c r="J71" s="448"/>
      <c r="K71" s="448"/>
      <c r="L71" s="1"/>
      <c r="M71" s="1"/>
      <c r="N71" s="447"/>
      <c r="O71" s="449"/>
      <c r="P71" s="449"/>
      <c r="Q71" s="448"/>
      <c r="R71" s="448"/>
      <c r="S71" s="1"/>
      <c r="T71" s="1"/>
      <c r="U71" s="447"/>
      <c r="V71" s="449"/>
      <c r="W71" s="516"/>
      <c r="AW71" s="50" t="str">
        <f t="shared" si="8"/>
        <v/>
      </c>
      <c r="AX71" s="51" t="str">
        <f>IF(F71="","",VLOOKUP(F71,'MNB árfolyam'!A:B,2,0))</f>
        <v/>
      </c>
      <c r="AY71" s="52" t="str">
        <f t="shared" si="9"/>
        <v/>
      </c>
      <c r="AZ71" s="53" t="str">
        <f t="shared" si="10"/>
        <v/>
      </c>
      <c r="BA71" s="54" t="str">
        <f t="shared" si="11"/>
        <v/>
      </c>
      <c r="BB71" s="51" t="str">
        <f>IF(M71="","",VLOOKUP(M71,'MNB árfolyam'!A:B,2,0))</f>
        <v/>
      </c>
      <c r="BC71" s="51" t="str">
        <f t="shared" si="12"/>
        <v/>
      </c>
      <c r="BD71" s="55" t="str">
        <f t="shared" si="13"/>
        <v/>
      </c>
      <c r="BE71" s="54" t="str">
        <f t="shared" si="14"/>
        <v/>
      </c>
      <c r="BF71" s="55" t="str">
        <f>IF(T71="","",VLOOKUP(T71,'MNB árfolyam'!A:B,2,0))</f>
        <v/>
      </c>
      <c r="BG71" s="55" t="str">
        <f t="shared" si="15"/>
        <v/>
      </c>
      <c r="BH71" s="55" t="str">
        <f t="shared" si="16"/>
        <v/>
      </c>
      <c r="BI71" s="55" t="str">
        <f t="shared" si="17"/>
        <v/>
      </c>
      <c r="BJ71" s="51" t="str">
        <f t="shared" si="18"/>
        <v/>
      </c>
      <c r="BK71" s="51" t="str">
        <f t="shared" si="19"/>
        <v/>
      </c>
      <c r="BL71" s="51" t="str">
        <f t="shared" si="20"/>
        <v/>
      </c>
      <c r="BM71" s="51" t="str">
        <f t="shared" si="21"/>
        <v/>
      </c>
      <c r="BN71" s="51" t="str">
        <f t="shared" si="22"/>
        <v/>
      </c>
      <c r="BO71" s="51" t="str">
        <f t="shared" si="23"/>
        <v/>
      </c>
      <c r="BP71" s="51" t="str">
        <f t="shared" si="24"/>
        <v/>
      </c>
      <c r="BQ71" s="51" t="str">
        <f t="shared" si="25"/>
        <v/>
      </c>
    </row>
    <row r="72" spans="1:69" x14ac:dyDescent="0.25">
      <c r="A72" s="446"/>
      <c r="B72" s="447"/>
      <c r="C72" s="448"/>
      <c r="D72" s="448"/>
      <c r="E72" s="1"/>
      <c r="F72" s="1"/>
      <c r="G72" s="447"/>
      <c r="H72" s="449"/>
      <c r="I72" s="449"/>
      <c r="J72" s="448"/>
      <c r="K72" s="448"/>
      <c r="L72" s="1"/>
      <c r="M72" s="1"/>
      <c r="N72" s="447"/>
      <c r="O72" s="449"/>
      <c r="P72" s="449"/>
      <c r="Q72" s="448"/>
      <c r="R72" s="448"/>
      <c r="S72" s="1"/>
      <c r="T72" s="1"/>
      <c r="U72" s="447"/>
      <c r="V72" s="449"/>
      <c r="W72" s="516"/>
      <c r="AW72" s="50" t="str">
        <f t="shared" si="8"/>
        <v/>
      </c>
      <c r="AX72" s="51" t="str">
        <f>IF(F72="","",VLOOKUP(F72,'MNB árfolyam'!A:B,2,0))</f>
        <v/>
      </c>
      <c r="AY72" s="52" t="str">
        <f t="shared" si="9"/>
        <v/>
      </c>
      <c r="AZ72" s="53" t="str">
        <f t="shared" si="10"/>
        <v/>
      </c>
      <c r="BA72" s="54" t="str">
        <f t="shared" si="11"/>
        <v/>
      </c>
      <c r="BB72" s="51" t="str">
        <f>IF(M72="","",VLOOKUP(M72,'MNB árfolyam'!A:B,2,0))</f>
        <v/>
      </c>
      <c r="BC72" s="51" t="str">
        <f t="shared" si="12"/>
        <v/>
      </c>
      <c r="BD72" s="55" t="str">
        <f t="shared" si="13"/>
        <v/>
      </c>
      <c r="BE72" s="54" t="str">
        <f t="shared" si="14"/>
        <v/>
      </c>
      <c r="BF72" s="55" t="str">
        <f>IF(T72="","",VLOOKUP(T72,'MNB árfolyam'!A:B,2,0))</f>
        <v/>
      </c>
      <c r="BG72" s="55" t="str">
        <f t="shared" si="15"/>
        <v/>
      </c>
      <c r="BH72" s="55" t="str">
        <f t="shared" si="16"/>
        <v/>
      </c>
      <c r="BI72" s="55" t="str">
        <f t="shared" si="17"/>
        <v/>
      </c>
      <c r="BJ72" s="51" t="str">
        <f t="shared" si="18"/>
        <v/>
      </c>
      <c r="BK72" s="51" t="str">
        <f t="shared" si="19"/>
        <v/>
      </c>
      <c r="BL72" s="51" t="str">
        <f t="shared" si="20"/>
        <v/>
      </c>
      <c r="BM72" s="51" t="str">
        <f t="shared" si="21"/>
        <v/>
      </c>
      <c r="BN72" s="51" t="str">
        <f t="shared" si="22"/>
        <v/>
      </c>
      <c r="BO72" s="51" t="str">
        <f t="shared" si="23"/>
        <v/>
      </c>
      <c r="BP72" s="51" t="str">
        <f t="shared" si="24"/>
        <v/>
      </c>
      <c r="BQ72" s="51" t="str">
        <f t="shared" si="25"/>
        <v/>
      </c>
    </row>
    <row r="73" spans="1:69" x14ac:dyDescent="0.25">
      <c r="A73" s="446"/>
      <c r="B73" s="447"/>
      <c r="C73" s="448"/>
      <c r="D73" s="448"/>
      <c r="E73" s="1"/>
      <c r="F73" s="1"/>
      <c r="G73" s="447"/>
      <c r="H73" s="449"/>
      <c r="I73" s="449"/>
      <c r="J73" s="448"/>
      <c r="K73" s="448"/>
      <c r="L73" s="1"/>
      <c r="M73" s="1"/>
      <c r="N73" s="447"/>
      <c r="O73" s="449"/>
      <c r="P73" s="449"/>
      <c r="Q73" s="448"/>
      <c r="R73" s="448"/>
      <c r="S73" s="1"/>
      <c r="T73" s="1"/>
      <c r="U73" s="447"/>
      <c r="V73" s="449"/>
      <c r="W73" s="516"/>
      <c r="AW73" s="50" t="str">
        <f t="shared" si="8"/>
        <v/>
      </c>
      <c r="AX73" s="51" t="str">
        <f>IF(F73="","",VLOOKUP(F73,'MNB árfolyam'!A:B,2,0))</f>
        <v/>
      </c>
      <c r="AY73" s="52" t="str">
        <f t="shared" si="9"/>
        <v/>
      </c>
      <c r="AZ73" s="53" t="str">
        <f t="shared" si="10"/>
        <v/>
      </c>
      <c r="BA73" s="54" t="str">
        <f t="shared" si="11"/>
        <v/>
      </c>
      <c r="BB73" s="51" t="str">
        <f>IF(M73="","",VLOOKUP(M73,'MNB árfolyam'!A:B,2,0))</f>
        <v/>
      </c>
      <c r="BC73" s="51" t="str">
        <f t="shared" si="12"/>
        <v/>
      </c>
      <c r="BD73" s="55" t="str">
        <f t="shared" si="13"/>
        <v/>
      </c>
      <c r="BE73" s="54" t="str">
        <f t="shared" si="14"/>
        <v/>
      </c>
      <c r="BF73" s="55" t="str">
        <f>IF(T73="","",VLOOKUP(T73,'MNB árfolyam'!A:B,2,0))</f>
        <v/>
      </c>
      <c r="BG73" s="55" t="str">
        <f t="shared" si="15"/>
        <v/>
      </c>
      <c r="BH73" s="55" t="str">
        <f t="shared" si="16"/>
        <v/>
      </c>
      <c r="BI73" s="55" t="str">
        <f t="shared" si="17"/>
        <v/>
      </c>
      <c r="BJ73" s="51" t="str">
        <f t="shared" si="18"/>
        <v/>
      </c>
      <c r="BK73" s="51" t="str">
        <f t="shared" si="19"/>
        <v/>
      </c>
      <c r="BL73" s="51" t="str">
        <f t="shared" si="20"/>
        <v/>
      </c>
      <c r="BM73" s="51" t="str">
        <f t="shared" si="21"/>
        <v/>
      </c>
      <c r="BN73" s="51" t="str">
        <f t="shared" si="22"/>
        <v/>
      </c>
      <c r="BO73" s="51" t="str">
        <f t="shared" si="23"/>
        <v/>
      </c>
      <c r="BP73" s="51" t="str">
        <f t="shared" si="24"/>
        <v/>
      </c>
      <c r="BQ73" s="51" t="str">
        <f t="shared" si="25"/>
        <v/>
      </c>
    </row>
    <row r="74" spans="1:69" x14ac:dyDescent="0.25">
      <c r="A74" s="446"/>
      <c r="B74" s="447"/>
      <c r="C74" s="448"/>
      <c r="D74" s="448"/>
      <c r="E74" s="1"/>
      <c r="F74" s="1"/>
      <c r="G74" s="447"/>
      <c r="H74" s="449"/>
      <c r="I74" s="449"/>
      <c r="J74" s="448"/>
      <c r="K74" s="448"/>
      <c r="L74" s="1"/>
      <c r="M74" s="1"/>
      <c r="N74" s="447"/>
      <c r="O74" s="449"/>
      <c r="P74" s="449"/>
      <c r="Q74" s="448"/>
      <c r="R74" s="448"/>
      <c r="S74" s="1"/>
      <c r="T74" s="1"/>
      <c r="U74" s="447"/>
      <c r="V74" s="449"/>
      <c r="W74" s="516"/>
      <c r="AW74" s="50" t="str">
        <f t="shared" si="8"/>
        <v/>
      </c>
      <c r="AX74" s="51" t="str">
        <f>IF(F74="","",VLOOKUP(F74,'MNB árfolyam'!A:B,2,0))</f>
        <v/>
      </c>
      <c r="AY74" s="52" t="str">
        <f t="shared" si="9"/>
        <v/>
      </c>
      <c r="AZ74" s="53" t="str">
        <f t="shared" si="10"/>
        <v/>
      </c>
      <c r="BA74" s="54" t="str">
        <f t="shared" si="11"/>
        <v/>
      </c>
      <c r="BB74" s="51" t="str">
        <f>IF(M74="","",VLOOKUP(M74,'MNB árfolyam'!A:B,2,0))</f>
        <v/>
      </c>
      <c r="BC74" s="51" t="str">
        <f t="shared" si="12"/>
        <v/>
      </c>
      <c r="BD74" s="55" t="str">
        <f t="shared" si="13"/>
        <v/>
      </c>
      <c r="BE74" s="54" t="str">
        <f t="shared" si="14"/>
        <v/>
      </c>
      <c r="BF74" s="55" t="str">
        <f>IF(T74="","",VLOOKUP(T74,'MNB árfolyam'!A:B,2,0))</f>
        <v/>
      </c>
      <c r="BG74" s="55" t="str">
        <f t="shared" si="15"/>
        <v/>
      </c>
      <c r="BH74" s="55" t="str">
        <f t="shared" si="16"/>
        <v/>
      </c>
      <c r="BI74" s="55" t="str">
        <f t="shared" si="17"/>
        <v/>
      </c>
      <c r="BJ74" s="51" t="str">
        <f t="shared" si="18"/>
        <v/>
      </c>
      <c r="BK74" s="51" t="str">
        <f t="shared" si="19"/>
        <v/>
      </c>
      <c r="BL74" s="51" t="str">
        <f t="shared" si="20"/>
        <v/>
      </c>
      <c r="BM74" s="51" t="str">
        <f t="shared" si="21"/>
        <v/>
      </c>
      <c r="BN74" s="51" t="str">
        <f t="shared" si="22"/>
        <v/>
      </c>
      <c r="BO74" s="51" t="str">
        <f t="shared" si="23"/>
        <v/>
      </c>
      <c r="BP74" s="51" t="str">
        <f t="shared" si="24"/>
        <v/>
      </c>
      <c r="BQ74" s="51" t="str">
        <f t="shared" si="25"/>
        <v/>
      </c>
    </row>
    <row r="75" spans="1:69" x14ac:dyDescent="0.25">
      <c r="A75" s="446"/>
      <c r="B75" s="447"/>
      <c r="C75" s="448"/>
      <c r="D75" s="448"/>
      <c r="E75" s="1"/>
      <c r="F75" s="1"/>
      <c r="G75" s="447"/>
      <c r="H75" s="449"/>
      <c r="I75" s="449"/>
      <c r="J75" s="448"/>
      <c r="K75" s="448"/>
      <c r="L75" s="1"/>
      <c r="M75" s="1"/>
      <c r="N75" s="447"/>
      <c r="O75" s="449"/>
      <c r="P75" s="449"/>
      <c r="Q75" s="448"/>
      <c r="R75" s="448"/>
      <c r="S75" s="1"/>
      <c r="T75" s="1"/>
      <c r="U75" s="447"/>
      <c r="V75" s="449"/>
      <c r="W75" s="516"/>
      <c r="AW75" s="50" t="str">
        <f t="shared" si="8"/>
        <v/>
      </c>
      <c r="AX75" s="51" t="str">
        <f>IF(F75="","",VLOOKUP(F75,'MNB árfolyam'!A:B,2,0))</f>
        <v/>
      </c>
      <c r="AY75" s="52" t="str">
        <f t="shared" si="9"/>
        <v/>
      </c>
      <c r="AZ75" s="53" t="str">
        <f t="shared" si="10"/>
        <v/>
      </c>
      <c r="BA75" s="54" t="str">
        <f t="shared" si="11"/>
        <v/>
      </c>
      <c r="BB75" s="51" t="str">
        <f>IF(M75="","",VLOOKUP(M75,'MNB árfolyam'!A:B,2,0))</f>
        <v/>
      </c>
      <c r="BC75" s="51" t="str">
        <f t="shared" si="12"/>
        <v/>
      </c>
      <c r="BD75" s="55" t="str">
        <f t="shared" si="13"/>
        <v/>
      </c>
      <c r="BE75" s="54" t="str">
        <f t="shared" si="14"/>
        <v/>
      </c>
      <c r="BF75" s="55" t="str">
        <f>IF(T75="","",VLOOKUP(T75,'MNB árfolyam'!A:B,2,0))</f>
        <v/>
      </c>
      <c r="BG75" s="55" t="str">
        <f t="shared" si="15"/>
        <v/>
      </c>
      <c r="BH75" s="55" t="str">
        <f t="shared" si="16"/>
        <v/>
      </c>
      <c r="BI75" s="55" t="str">
        <f t="shared" si="17"/>
        <v/>
      </c>
      <c r="BJ75" s="51" t="str">
        <f t="shared" si="18"/>
        <v/>
      </c>
      <c r="BK75" s="51" t="str">
        <f t="shared" si="19"/>
        <v/>
      </c>
      <c r="BL75" s="51" t="str">
        <f t="shared" si="20"/>
        <v/>
      </c>
      <c r="BM75" s="51" t="str">
        <f t="shared" si="21"/>
        <v/>
      </c>
      <c r="BN75" s="51" t="str">
        <f t="shared" si="22"/>
        <v/>
      </c>
      <c r="BO75" s="51" t="str">
        <f t="shared" si="23"/>
        <v/>
      </c>
      <c r="BP75" s="51" t="str">
        <f t="shared" si="24"/>
        <v/>
      </c>
      <c r="BQ75" s="51" t="str">
        <f t="shared" si="25"/>
        <v/>
      </c>
    </row>
    <row r="76" spans="1:69" x14ac:dyDescent="0.25">
      <c r="A76" s="446"/>
      <c r="B76" s="447"/>
      <c r="C76" s="448"/>
      <c r="D76" s="448"/>
      <c r="E76" s="1"/>
      <c r="F76" s="1"/>
      <c r="G76" s="447"/>
      <c r="H76" s="449"/>
      <c r="I76" s="449"/>
      <c r="J76" s="448"/>
      <c r="K76" s="448"/>
      <c r="L76" s="1"/>
      <c r="M76" s="1"/>
      <c r="N76" s="447"/>
      <c r="O76" s="449"/>
      <c r="P76" s="449"/>
      <c r="Q76" s="448"/>
      <c r="R76" s="448"/>
      <c r="S76" s="1"/>
      <c r="T76" s="1"/>
      <c r="U76" s="447"/>
      <c r="V76" s="449"/>
      <c r="W76" s="516"/>
      <c r="AW76" s="50" t="str">
        <f t="shared" si="8"/>
        <v/>
      </c>
      <c r="AX76" s="51" t="str">
        <f>IF(F76="","",VLOOKUP(F76,'MNB árfolyam'!A:B,2,0))</f>
        <v/>
      </c>
      <c r="AY76" s="52" t="str">
        <f t="shared" si="9"/>
        <v/>
      </c>
      <c r="AZ76" s="53" t="str">
        <f t="shared" si="10"/>
        <v/>
      </c>
      <c r="BA76" s="54" t="str">
        <f t="shared" si="11"/>
        <v/>
      </c>
      <c r="BB76" s="51" t="str">
        <f>IF(M76="","",VLOOKUP(M76,'MNB árfolyam'!A:B,2,0))</f>
        <v/>
      </c>
      <c r="BC76" s="51" t="str">
        <f t="shared" si="12"/>
        <v/>
      </c>
      <c r="BD76" s="55" t="str">
        <f t="shared" si="13"/>
        <v/>
      </c>
      <c r="BE76" s="54" t="str">
        <f t="shared" si="14"/>
        <v/>
      </c>
      <c r="BF76" s="55" t="str">
        <f>IF(T76="","",VLOOKUP(T76,'MNB árfolyam'!A:B,2,0))</f>
        <v/>
      </c>
      <c r="BG76" s="55" t="str">
        <f t="shared" si="15"/>
        <v/>
      </c>
      <c r="BH76" s="55" t="str">
        <f t="shared" si="16"/>
        <v/>
      </c>
      <c r="BI76" s="55" t="str">
        <f t="shared" si="17"/>
        <v/>
      </c>
      <c r="BJ76" s="51" t="str">
        <f t="shared" si="18"/>
        <v/>
      </c>
      <c r="BK76" s="51" t="str">
        <f t="shared" si="19"/>
        <v/>
      </c>
      <c r="BL76" s="51" t="str">
        <f t="shared" si="20"/>
        <v/>
      </c>
      <c r="BM76" s="51" t="str">
        <f t="shared" si="21"/>
        <v/>
      </c>
      <c r="BN76" s="51" t="str">
        <f t="shared" si="22"/>
        <v/>
      </c>
      <c r="BO76" s="51" t="str">
        <f t="shared" si="23"/>
        <v/>
      </c>
      <c r="BP76" s="51" t="str">
        <f t="shared" si="24"/>
        <v/>
      </c>
      <c r="BQ76" s="51" t="str">
        <f t="shared" si="25"/>
        <v/>
      </c>
    </row>
    <row r="77" spans="1:69" x14ac:dyDescent="0.25">
      <c r="A77" s="446"/>
      <c r="B77" s="447"/>
      <c r="C77" s="448"/>
      <c r="D77" s="448"/>
      <c r="E77" s="1"/>
      <c r="F77" s="1"/>
      <c r="G77" s="447"/>
      <c r="H77" s="449"/>
      <c r="I77" s="449"/>
      <c r="J77" s="448"/>
      <c r="K77" s="448"/>
      <c r="L77" s="1"/>
      <c r="M77" s="1"/>
      <c r="N77" s="447"/>
      <c r="O77" s="449"/>
      <c r="P77" s="449"/>
      <c r="Q77" s="448"/>
      <c r="R77" s="448"/>
      <c r="S77" s="1"/>
      <c r="T77" s="1"/>
      <c r="U77" s="447"/>
      <c r="V77" s="449"/>
      <c r="W77" s="516"/>
      <c r="AW77" s="50" t="str">
        <f t="shared" si="8"/>
        <v/>
      </c>
      <c r="AX77" s="51" t="str">
        <f>IF(F77="","",VLOOKUP(F77,'MNB árfolyam'!A:B,2,0))</f>
        <v/>
      </c>
      <c r="AY77" s="52" t="str">
        <f t="shared" si="9"/>
        <v/>
      </c>
      <c r="AZ77" s="53" t="str">
        <f t="shared" si="10"/>
        <v/>
      </c>
      <c r="BA77" s="54" t="str">
        <f t="shared" si="11"/>
        <v/>
      </c>
      <c r="BB77" s="51" t="str">
        <f>IF(M77="","",VLOOKUP(M77,'MNB árfolyam'!A:B,2,0))</f>
        <v/>
      </c>
      <c r="BC77" s="51" t="str">
        <f t="shared" si="12"/>
        <v/>
      </c>
      <c r="BD77" s="55" t="str">
        <f t="shared" si="13"/>
        <v/>
      </c>
      <c r="BE77" s="54" t="str">
        <f t="shared" si="14"/>
        <v/>
      </c>
      <c r="BF77" s="55" t="str">
        <f>IF(T77="","",VLOOKUP(T77,'MNB árfolyam'!A:B,2,0))</f>
        <v/>
      </c>
      <c r="BG77" s="55" t="str">
        <f t="shared" si="15"/>
        <v/>
      </c>
      <c r="BH77" s="55" t="str">
        <f t="shared" si="16"/>
        <v/>
      </c>
      <c r="BI77" s="55" t="str">
        <f t="shared" si="17"/>
        <v/>
      </c>
      <c r="BJ77" s="51" t="str">
        <f t="shared" si="18"/>
        <v/>
      </c>
      <c r="BK77" s="51" t="str">
        <f t="shared" si="19"/>
        <v/>
      </c>
      <c r="BL77" s="51" t="str">
        <f t="shared" si="20"/>
        <v/>
      </c>
      <c r="BM77" s="51" t="str">
        <f t="shared" si="21"/>
        <v/>
      </c>
      <c r="BN77" s="51" t="str">
        <f t="shared" si="22"/>
        <v/>
      </c>
      <c r="BO77" s="51" t="str">
        <f t="shared" si="23"/>
        <v/>
      </c>
      <c r="BP77" s="51" t="str">
        <f t="shared" si="24"/>
        <v/>
      </c>
      <c r="BQ77" s="51" t="str">
        <f t="shared" si="25"/>
        <v/>
      </c>
    </row>
    <row r="78" spans="1:69" x14ac:dyDescent="0.25">
      <c r="A78" s="446"/>
      <c r="B78" s="447"/>
      <c r="C78" s="448"/>
      <c r="D78" s="448"/>
      <c r="E78" s="1"/>
      <c r="F78" s="1"/>
      <c r="G78" s="447"/>
      <c r="H78" s="449"/>
      <c r="I78" s="449"/>
      <c r="J78" s="448"/>
      <c r="K78" s="448"/>
      <c r="L78" s="1"/>
      <c r="M78" s="1"/>
      <c r="N78" s="447"/>
      <c r="O78" s="449"/>
      <c r="P78" s="449"/>
      <c r="Q78" s="448"/>
      <c r="R78" s="448"/>
      <c r="S78" s="1"/>
      <c r="T78" s="1"/>
      <c r="U78" s="447"/>
      <c r="V78" s="449"/>
      <c r="W78" s="516"/>
      <c r="AW78" s="50" t="str">
        <f t="shared" si="8"/>
        <v/>
      </c>
      <c r="AX78" s="51" t="str">
        <f>IF(F78="","",VLOOKUP(F78,'MNB árfolyam'!A:B,2,0))</f>
        <v/>
      </c>
      <c r="AY78" s="52" t="str">
        <f t="shared" si="9"/>
        <v/>
      </c>
      <c r="AZ78" s="53" t="str">
        <f t="shared" si="10"/>
        <v/>
      </c>
      <c r="BA78" s="54" t="str">
        <f t="shared" si="11"/>
        <v/>
      </c>
      <c r="BB78" s="51" t="str">
        <f>IF(M78="","",VLOOKUP(M78,'MNB árfolyam'!A:B,2,0))</f>
        <v/>
      </c>
      <c r="BC78" s="51" t="str">
        <f t="shared" si="12"/>
        <v/>
      </c>
      <c r="BD78" s="55" t="str">
        <f t="shared" si="13"/>
        <v/>
      </c>
      <c r="BE78" s="54" t="str">
        <f t="shared" si="14"/>
        <v/>
      </c>
      <c r="BF78" s="55" t="str">
        <f>IF(T78="","",VLOOKUP(T78,'MNB árfolyam'!A:B,2,0))</f>
        <v/>
      </c>
      <c r="BG78" s="55" t="str">
        <f t="shared" si="15"/>
        <v/>
      </c>
      <c r="BH78" s="55" t="str">
        <f t="shared" si="16"/>
        <v/>
      </c>
      <c r="BI78" s="55" t="str">
        <f t="shared" si="17"/>
        <v/>
      </c>
      <c r="BJ78" s="51" t="str">
        <f t="shared" si="18"/>
        <v/>
      </c>
      <c r="BK78" s="51" t="str">
        <f t="shared" si="19"/>
        <v/>
      </c>
      <c r="BL78" s="51" t="str">
        <f t="shared" si="20"/>
        <v/>
      </c>
      <c r="BM78" s="51" t="str">
        <f t="shared" si="21"/>
        <v/>
      </c>
      <c r="BN78" s="51" t="str">
        <f t="shared" si="22"/>
        <v/>
      </c>
      <c r="BO78" s="51" t="str">
        <f t="shared" si="23"/>
        <v/>
      </c>
      <c r="BP78" s="51" t="str">
        <f t="shared" si="24"/>
        <v/>
      </c>
      <c r="BQ78" s="51" t="str">
        <f t="shared" si="25"/>
        <v/>
      </c>
    </row>
    <row r="79" spans="1:69" x14ac:dyDescent="0.25">
      <c r="A79" s="446"/>
      <c r="B79" s="447"/>
      <c r="C79" s="448"/>
      <c r="D79" s="448"/>
      <c r="E79" s="1"/>
      <c r="F79" s="1"/>
      <c r="G79" s="447"/>
      <c r="H79" s="449"/>
      <c r="I79" s="449"/>
      <c r="J79" s="448"/>
      <c r="K79" s="448"/>
      <c r="L79" s="1"/>
      <c r="M79" s="1"/>
      <c r="N79" s="447"/>
      <c r="O79" s="449"/>
      <c r="P79" s="449"/>
      <c r="Q79" s="448"/>
      <c r="R79" s="448"/>
      <c r="S79" s="1"/>
      <c r="T79" s="1"/>
      <c r="U79" s="447"/>
      <c r="V79" s="449"/>
      <c r="W79" s="516"/>
      <c r="AW79" s="50" t="str">
        <f t="shared" si="8"/>
        <v/>
      </c>
      <c r="AX79" s="51" t="str">
        <f>IF(F79="","",VLOOKUP(F79,'MNB árfolyam'!A:B,2,0))</f>
        <v/>
      </c>
      <c r="AY79" s="52" t="str">
        <f t="shared" si="9"/>
        <v/>
      </c>
      <c r="AZ79" s="53" t="str">
        <f t="shared" si="10"/>
        <v/>
      </c>
      <c r="BA79" s="54" t="str">
        <f t="shared" si="11"/>
        <v/>
      </c>
      <c r="BB79" s="51" t="str">
        <f>IF(M79="","",VLOOKUP(M79,'MNB árfolyam'!A:B,2,0))</f>
        <v/>
      </c>
      <c r="BC79" s="51" t="str">
        <f t="shared" si="12"/>
        <v/>
      </c>
      <c r="BD79" s="55" t="str">
        <f t="shared" si="13"/>
        <v/>
      </c>
      <c r="BE79" s="54" t="str">
        <f t="shared" si="14"/>
        <v/>
      </c>
      <c r="BF79" s="55" t="str">
        <f>IF(T79="","",VLOOKUP(T79,'MNB árfolyam'!A:B,2,0))</f>
        <v/>
      </c>
      <c r="BG79" s="55" t="str">
        <f t="shared" si="15"/>
        <v/>
      </c>
      <c r="BH79" s="55" t="str">
        <f t="shared" si="16"/>
        <v/>
      </c>
      <c r="BI79" s="55" t="str">
        <f t="shared" si="17"/>
        <v/>
      </c>
      <c r="BJ79" s="51" t="str">
        <f t="shared" si="18"/>
        <v/>
      </c>
      <c r="BK79" s="51" t="str">
        <f t="shared" si="19"/>
        <v/>
      </c>
      <c r="BL79" s="51" t="str">
        <f t="shared" si="20"/>
        <v/>
      </c>
      <c r="BM79" s="51" t="str">
        <f t="shared" si="21"/>
        <v/>
      </c>
      <c r="BN79" s="51" t="str">
        <f t="shared" si="22"/>
        <v/>
      </c>
      <c r="BO79" s="51" t="str">
        <f t="shared" si="23"/>
        <v/>
      </c>
      <c r="BP79" s="51" t="str">
        <f t="shared" si="24"/>
        <v/>
      </c>
      <c r="BQ79" s="51" t="str">
        <f t="shared" si="25"/>
        <v/>
      </c>
    </row>
    <row r="80" spans="1:69" ht="15.75" thickBot="1" x14ac:dyDescent="0.3">
      <c r="A80" s="450"/>
      <c r="B80" s="451"/>
      <c r="C80" s="452"/>
      <c r="D80" s="452"/>
      <c r="E80" s="7"/>
      <c r="F80" s="7"/>
      <c r="G80" s="451"/>
      <c r="H80" s="453"/>
      <c r="I80" s="453"/>
      <c r="J80" s="452"/>
      <c r="K80" s="452"/>
      <c r="L80" s="7"/>
      <c r="M80" s="7"/>
      <c r="N80" s="451"/>
      <c r="O80" s="453"/>
      <c r="P80" s="453"/>
      <c r="Q80" s="452"/>
      <c r="R80" s="452"/>
      <c r="S80" s="7"/>
      <c r="T80" s="7"/>
      <c r="U80" s="451"/>
      <c r="V80" s="453"/>
      <c r="W80" s="517"/>
      <c r="AW80" s="50" t="str">
        <f t="shared" si="8"/>
        <v/>
      </c>
      <c r="AX80" s="51" t="str">
        <f>IF(F80="","",VLOOKUP(F80,'MNB árfolyam'!A:B,2,0))</f>
        <v/>
      </c>
      <c r="AY80" s="52" t="str">
        <f t="shared" si="9"/>
        <v/>
      </c>
      <c r="AZ80" s="53" t="str">
        <f t="shared" si="10"/>
        <v/>
      </c>
      <c r="BA80" s="54" t="str">
        <f t="shared" si="11"/>
        <v/>
      </c>
      <c r="BB80" s="51" t="str">
        <f>IF(M80="","",VLOOKUP(M80,'MNB árfolyam'!A:B,2,0))</f>
        <v/>
      </c>
      <c r="BC80" s="51" t="str">
        <f t="shared" si="12"/>
        <v/>
      </c>
      <c r="BD80" s="55" t="str">
        <f t="shared" si="13"/>
        <v/>
      </c>
      <c r="BE80" s="54" t="str">
        <f t="shared" si="14"/>
        <v/>
      </c>
      <c r="BF80" s="55" t="str">
        <f>IF(T80="","",VLOOKUP(T80,'MNB árfolyam'!A:B,2,0))</f>
        <v/>
      </c>
      <c r="BG80" s="55" t="str">
        <f t="shared" si="15"/>
        <v/>
      </c>
      <c r="BH80" s="55" t="str">
        <f t="shared" si="16"/>
        <v/>
      </c>
      <c r="BI80" s="55" t="str">
        <f t="shared" si="17"/>
        <v/>
      </c>
      <c r="BJ80" s="51" t="str">
        <f t="shared" si="18"/>
        <v/>
      </c>
      <c r="BK80" s="51" t="str">
        <f t="shared" si="19"/>
        <v/>
      </c>
      <c r="BL80" s="51" t="str">
        <f t="shared" si="20"/>
        <v/>
      </c>
      <c r="BM80" s="51" t="str">
        <f t="shared" si="21"/>
        <v/>
      </c>
      <c r="BN80" s="51" t="str">
        <f t="shared" si="22"/>
        <v/>
      </c>
      <c r="BO80" s="51" t="str">
        <f t="shared" si="23"/>
        <v/>
      </c>
      <c r="BP80" s="51" t="str">
        <f t="shared" si="24"/>
        <v/>
      </c>
      <c r="BQ80" s="51" t="str">
        <f t="shared" si="25"/>
        <v/>
      </c>
    </row>
    <row r="81" spans="1:23" x14ac:dyDescent="0.25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</row>
  </sheetData>
  <sheetProtection algorithmName="SHA-512" hashValue="Pw+Tbzfbjng/w5Q642UznQnxPcPNsR4MgtrF3asdHM0jhQB20UQ9f89S4xXt4qsPgB/BcW/xueKgr77tke6IGA==" saltValue="ql6ZxdZ9TlnyqKT6uEL/0A==" spinCount="100000" sheet="1" formatColumns="0" formatRows="0"/>
  <mergeCells count="12">
    <mergeCell ref="A24:D24"/>
    <mergeCell ref="A53:H53"/>
    <mergeCell ref="A54:F54"/>
    <mergeCell ref="A1:D1"/>
    <mergeCell ref="A11:F11"/>
    <mergeCell ref="A18:F19"/>
    <mergeCell ref="A22:H22"/>
    <mergeCell ref="A23:F23"/>
    <mergeCell ref="A7:W7"/>
    <mergeCell ref="A21:W21"/>
    <mergeCell ref="A52:W52"/>
    <mergeCell ref="A12:F12"/>
  </mergeCells>
  <dataValidations count="8">
    <dataValidation type="date" allowBlank="1" showInputMessage="1" showErrorMessage="1" sqref="B20:C20" xr:uid="{9F63E334-0ECF-4FF0-A3D7-C3B28243F20F}">
      <formula1>43831</formula1>
      <formula2>46022</formula2>
    </dataValidation>
    <dataValidation type="date" allowBlank="1" showInputMessage="1" showErrorMessage="1" sqref="C26:D50 S56:T80 B14:C16" xr:uid="{969A0D15-9214-4496-BBC5-CE0F44140E54}">
      <formula1>36526</formula1>
      <formula2>54789</formula2>
    </dataValidation>
    <dataValidation type="whole" allowBlank="1" showInputMessage="1" showErrorMessage="1" sqref="E14:F16" xr:uid="{040051B5-0406-42B6-B706-27073693941C}">
      <formula1>0</formula1>
      <formula2>9.99999999999999E+32</formula2>
    </dataValidation>
    <dataValidation type="date" allowBlank="1" showInputMessage="1" showErrorMessage="1" sqref="E56:F80 L56:M80" xr:uid="{7341C43E-5695-4E62-B1FA-1615F70606DA}">
      <formula1>36526</formula1>
      <formula2>55153</formula2>
    </dataValidation>
    <dataValidation type="whole" allowBlank="1" showInputMessage="1" showErrorMessage="1" sqref="H56:I80" xr:uid="{77988141-61AC-476C-B2F0-B46419D938A4}">
      <formula1>0</formula1>
      <formula2>9.99999999999999E+37</formula2>
    </dataValidation>
    <dataValidation type="whole" allowBlank="1" showInputMessage="1" showErrorMessage="1" sqref="F26:G50" xr:uid="{4C92C0C2-82AF-4980-A444-6216EC992FCB}">
      <formula1>0</formula1>
      <formula2>9.99999999999999E+43</formula2>
    </dataValidation>
    <dataValidation type="whole" allowBlank="1" showInputMessage="1" showErrorMessage="1" sqref="K26:L50" xr:uid="{11F848AB-8F67-4C2E-BDC9-E63150165D81}">
      <formula1>0</formula1>
      <formula2>9.99999999999999E+41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C56:D80 J56:K80 Q56:R80" xr:uid="{BD156414-C3B9-4B42-A8C6-EA808901770E}">
      <formula1>0</formula1>
      <formula2>0.5</formula2>
    </dataValidation>
  </dataValidations>
  <hyperlinks>
    <hyperlink ref="F1" location="PÁLYÁZÓ!A1" display="VISSZA A PÁLYÁZÓ FÜLRE" xr:uid="{EBC1978F-B632-49D7-9C42-2BF901B4E7D1}"/>
  </hyperlink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030D-7503-4B66-B954-6B8BF6311971}">
  <sheetPr codeName="Munka34">
    <tabColor theme="8" tint="-0.499984740745262"/>
  </sheetPr>
  <dimension ref="A1:BE57"/>
  <sheetViews>
    <sheetView zoomScale="90" zoomScaleNormal="90" workbookViewId="0">
      <selection activeCell="F1" sqref="F1"/>
    </sheetView>
  </sheetViews>
  <sheetFormatPr defaultColWidth="0" defaultRowHeight="15" zeroHeight="1" x14ac:dyDescent="0.25"/>
  <cols>
    <col min="1" max="1" width="35.7109375" style="32" customWidth="1"/>
    <col min="2" max="2" width="36.5703125" style="32" customWidth="1"/>
    <col min="3" max="3" width="34.7109375" style="32" customWidth="1"/>
    <col min="4" max="4" width="34.85546875" style="32" customWidth="1"/>
    <col min="5" max="6" width="33.85546875" style="32" customWidth="1"/>
    <col min="7" max="7" width="25.5703125" style="32" customWidth="1"/>
    <col min="8" max="8" width="39.140625" style="32" customWidth="1"/>
    <col min="9" max="9" width="33" style="32" customWidth="1"/>
    <col min="10" max="11" width="25.5703125" style="32" customWidth="1"/>
    <col min="12" max="12" width="30.28515625" style="32" customWidth="1"/>
    <col min="13" max="13" width="33.85546875" style="32" customWidth="1"/>
    <col min="14" max="14" width="33.7109375" style="32" customWidth="1"/>
    <col min="15" max="15" width="27.7109375" style="32" customWidth="1"/>
    <col min="16" max="17" width="25.5703125" style="32" customWidth="1"/>
    <col min="18" max="18" width="25.5703125" style="32" hidden="1" customWidth="1"/>
    <col min="19" max="19" width="30.140625" style="32" hidden="1" customWidth="1"/>
    <col min="20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57" width="0" style="32" hidden="1" customWidth="1"/>
    <col min="58" max="16384" width="25.5703125" style="32" hidden="1"/>
  </cols>
  <sheetData>
    <row r="1" spans="1:17" ht="27" customHeight="1" thickBot="1" x14ac:dyDescent="0.3">
      <c r="A1" s="666" t="s">
        <v>60</v>
      </c>
      <c r="B1" s="667"/>
      <c r="C1" s="667"/>
      <c r="D1" s="668"/>
      <c r="E1" s="199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</row>
    <row r="2" spans="1:17" ht="30.75" thickBot="1" x14ac:dyDescent="0.3">
      <c r="A2" s="134"/>
      <c r="B2" s="336" t="s">
        <v>4</v>
      </c>
      <c r="C2" s="135" t="s">
        <v>8</v>
      </c>
      <c r="D2" s="337" t="s">
        <v>9</v>
      </c>
      <c r="E2" s="180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</row>
    <row r="3" spans="1:17" x14ac:dyDescent="0.25">
      <c r="A3" s="136" t="s">
        <v>10</v>
      </c>
      <c r="B3" s="454" t="str">
        <f>IF(OR(B15="",B16=""),"",(D23+E30)*B17)</f>
        <v/>
      </c>
      <c r="C3" s="320" t="str">
        <f>IF(OR(B15="",B16=""),"",(AX23+AX30)*B17)</f>
        <v/>
      </c>
      <c r="D3" s="321" t="str">
        <f>IF(OR(B15="",B16=""),"",(AY23+AY30)*B17)</f>
        <v/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</row>
    <row r="4" spans="1:17" x14ac:dyDescent="0.25">
      <c r="A4" s="137" t="s">
        <v>11</v>
      </c>
      <c r="B4" s="455" t="str">
        <f>IF(OR(C15="",C16=""),"",(D24+J30)*C17)</f>
        <v/>
      </c>
      <c r="C4" s="58" t="str">
        <f>IF(OR(C15="",C16=""),"",(AX24+BA30)*C17)</f>
        <v/>
      </c>
      <c r="D4" s="59" t="str">
        <f>IF(OR(C15="",C16=""),"",(AY24+BB30)*C17)</f>
        <v/>
      </c>
      <c r="E4" s="197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</row>
    <row r="5" spans="1:17" ht="15.75" thickBot="1" x14ac:dyDescent="0.3">
      <c r="A5" s="141" t="s">
        <v>12</v>
      </c>
      <c r="B5" s="456" t="str">
        <f>IF(OR(D15="",D16=""),"",(D25+O30)*D17)</f>
        <v/>
      </c>
      <c r="C5" s="60" t="str">
        <f>IF(OR(D15="",D16=""),"",(AX25+BD30)*D17)</f>
        <v/>
      </c>
      <c r="D5" s="61" t="str">
        <f>IF(OR(D15="",D16=""),"",(AY25+BE30)*D17)</f>
        <v/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</row>
    <row r="6" spans="1:17" x14ac:dyDescent="0.25">
      <c r="A6" s="110"/>
      <c r="B6" s="198"/>
      <c r="C6" s="197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</row>
    <row r="7" spans="1:17" ht="12.75" customHeight="1" thickBot="1" x14ac:dyDescent="0.3">
      <c r="A7" s="692" t="s">
        <v>242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</row>
    <row r="8" spans="1:17" ht="46.5" customHeight="1" x14ac:dyDescent="0.25">
      <c r="A8" s="205" t="s">
        <v>57</v>
      </c>
      <c r="B8" s="46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</row>
    <row r="9" spans="1:17" ht="30" customHeight="1" thickBot="1" x14ac:dyDescent="0.3">
      <c r="A9" s="207" t="s">
        <v>58</v>
      </c>
      <c r="B9" s="464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</row>
    <row r="10" spans="1:17" ht="15.75" thickBot="1" x14ac:dyDescent="0.3">
      <c r="A10" s="116"/>
      <c r="B10" s="99"/>
      <c r="C10" s="173"/>
      <c r="D10" s="110"/>
      <c r="E10" s="196"/>
      <c r="F10" s="196"/>
      <c r="G10" s="196"/>
      <c r="H10" s="173"/>
      <c r="I10" s="173"/>
      <c r="J10" s="173"/>
      <c r="K10" s="173"/>
      <c r="L10" s="173"/>
      <c r="M10" s="173"/>
      <c r="N10" s="173"/>
      <c r="O10" s="173"/>
      <c r="P10" s="173"/>
      <c r="Q10" s="173"/>
    </row>
    <row r="11" spans="1:17" s="730" customFormat="1" ht="15.75" customHeight="1" thickBot="1" x14ac:dyDescent="0.3">
      <c r="A11" s="690" t="s">
        <v>243</v>
      </c>
      <c r="B11" s="691"/>
      <c r="C11" s="691"/>
      <c r="D11" s="691"/>
      <c r="E11" s="691"/>
      <c r="F11" s="691"/>
      <c r="G11" s="691"/>
      <c r="H11" s="691"/>
      <c r="I11" s="691"/>
      <c r="J11" s="691"/>
      <c r="K11" s="691"/>
      <c r="L11" s="691"/>
      <c r="M11" s="691"/>
      <c r="N11" s="691"/>
      <c r="O11" s="691"/>
      <c r="P11" s="691"/>
      <c r="Q11" s="691"/>
    </row>
    <row r="12" spans="1:17" ht="63.75" customHeight="1" thickBot="1" x14ac:dyDescent="0.3">
      <c r="A12" s="715" t="s">
        <v>261</v>
      </c>
      <c r="B12" s="716"/>
      <c r="C12" s="716"/>
      <c r="D12" s="717"/>
      <c r="E12" s="196"/>
      <c r="F12" s="196"/>
      <c r="G12" s="196"/>
      <c r="H12" s="173"/>
      <c r="I12" s="173"/>
      <c r="J12" s="173"/>
      <c r="K12" s="173"/>
      <c r="L12" s="173"/>
      <c r="M12" s="173"/>
      <c r="N12" s="173"/>
      <c r="O12" s="173"/>
      <c r="P12" s="173"/>
      <c r="Q12" s="173"/>
    </row>
    <row r="13" spans="1:17" ht="29.25" customHeight="1" thickBot="1" x14ac:dyDescent="0.3">
      <c r="A13" s="696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13" s="697" t="b">
        <f>IF(PÁLYÁZÓ!E20&lt;&gt;"","A pályázó vállalkozás három üzleti évre adta meg az adatokat, ezért a kapcsolódó vállalkozás esetén is három évre kérünk adatot, ha a vállalkozás működött ebben az időtartamban.",IF(PÁLYÁZÓ!E19&lt;&gt;"","A pályázó vállalkozás két üzleti évre adta meg az adatokat, ezért a kapcsolódó vállalkozás esetén is két évre kérünk adatot, ha a vállalkozás működött ebben az időtartamban.",IF(PÁLYÁZÓ!E18&lt;&gt;"","A pályázó vállalkozás egy üzleti évre adta meg az adatokat, ezért a kapcsolódó vállalkozás esetén is egy évre kérünk adatot, ha a vállalkozás működött ebben az időtartamban.")))</f>
        <v>0</v>
      </c>
      <c r="C13" s="697" t="b">
        <f>IF(PÁLYÁZÓ!F20&lt;&gt;"","A pályázó vállalkozás három üzleti évre adta meg az adatokat, ezért a kapcsolódó vállalkozás esetén is három évre kérünk adatot, ha a vállalkozás működött ebben az időtartamban.",IF(PÁLYÁZÓ!F19&lt;&gt;"","A pályázó vállalkozás két üzleti évre adta meg az adatokat, ezért a kapcsolódó vállalkozás esetén is két évre kérünk adatot, ha a vállalkozás működött ebben az időtartamban.",IF(PÁLYÁZÓ!F18&lt;&gt;"","A pályázó vállalkozás egy üzleti évre adta meg az adatokat, ezért a kapcsolódó vállalkozás esetén is egy évre kérünk adatot, ha a vállalkozás működött ebben az időtartamban.")))</f>
        <v>0</v>
      </c>
      <c r="D13" s="698" t="b">
        <f>IF(PÁLYÁZÓ!G20&lt;&gt;"","A pályázó vállalkozás három üzleti évre adta meg az adatokat, ezért a kapcsolódó vállalkozás esetén is három évre kérünk adatot, ha a vállalkozás működött ebben az időtartamban.",IF(PÁLYÁZÓ!G19&lt;&gt;"","A pályázó vállalkozás két üzleti évre adta meg az adatokat, ezért a kapcsolódó vállalkozás esetén is két évre kérünk adatot, ha a vállalkozás működött ebben az időtartamban.",IF(PÁLYÁZÓ!G18&lt;&gt;"","A pályázó vállalkozás egy üzleti évre adta meg az adatokat, ezért a kapcsolódó vállalkozás esetén is egy évre kérünk adatot, ha a vállalkozás működött ebben az időtartamban.")))</f>
        <v>0</v>
      </c>
      <c r="E13" s="196"/>
      <c r="F13" s="196"/>
      <c r="G13" s="196"/>
      <c r="H13" s="173"/>
      <c r="I13" s="173"/>
      <c r="J13" s="173"/>
      <c r="K13" s="173"/>
      <c r="L13" s="173"/>
      <c r="M13" s="173"/>
      <c r="N13" s="173"/>
      <c r="O13" s="173"/>
      <c r="P13" s="173"/>
      <c r="Q13" s="173"/>
    </row>
    <row r="14" spans="1:17" x14ac:dyDescent="0.25">
      <c r="A14" s="215"/>
      <c r="B14" s="216" t="s">
        <v>10</v>
      </c>
      <c r="C14" s="216" t="s">
        <v>11</v>
      </c>
      <c r="D14" s="217" t="s">
        <v>12</v>
      </c>
      <c r="E14" s="196"/>
      <c r="F14" s="196"/>
      <c r="G14" s="196"/>
      <c r="H14" s="173"/>
      <c r="I14" s="173"/>
      <c r="J14" s="173"/>
      <c r="K14" s="173"/>
      <c r="L14" s="173"/>
      <c r="M14" s="173"/>
      <c r="N14" s="173"/>
      <c r="O14" s="173"/>
      <c r="P14" s="173"/>
      <c r="Q14" s="173"/>
    </row>
    <row r="15" spans="1:17" x14ac:dyDescent="0.25">
      <c r="A15" s="83" t="s">
        <v>59</v>
      </c>
      <c r="B15" s="4"/>
      <c r="C15" s="4"/>
      <c r="D15" s="13"/>
      <c r="E15" s="196"/>
      <c r="F15" s="196"/>
      <c r="G15" s="196"/>
      <c r="H15" s="173"/>
      <c r="I15" s="173"/>
      <c r="J15" s="173"/>
      <c r="K15" s="173"/>
      <c r="L15" s="173"/>
      <c r="M15" s="173"/>
      <c r="N15" s="173"/>
      <c r="O15" s="173"/>
      <c r="P15" s="173"/>
      <c r="Q15" s="173"/>
    </row>
    <row r="16" spans="1:17" x14ac:dyDescent="0.25">
      <c r="A16" s="83" t="s">
        <v>13</v>
      </c>
      <c r="B16" s="4"/>
      <c r="C16" s="4"/>
      <c r="D16" s="13"/>
      <c r="E16" s="196"/>
      <c r="F16" s="196"/>
      <c r="G16" s="196"/>
      <c r="H16" s="173"/>
      <c r="I16" s="173"/>
      <c r="J16" s="173"/>
      <c r="K16" s="173"/>
      <c r="L16" s="173"/>
      <c r="M16" s="173"/>
      <c r="N16" s="173"/>
      <c r="O16" s="173"/>
      <c r="P16" s="173"/>
      <c r="Q16" s="173"/>
    </row>
    <row r="17" spans="1:57" ht="26.25" thickBot="1" x14ac:dyDescent="0.3">
      <c r="A17" s="84" t="s">
        <v>14</v>
      </c>
      <c r="B17" s="208" t="str">
        <f>IF(OR(B15="",B16=""),"Kérjük mind a tőkeérdekeltéség, mind a szavazati arány megadását!",MAX(B15,B16))</f>
        <v>Kérjük mind a tőkeérdekeltéség, mind a szavazati arány megadását!</v>
      </c>
      <c r="C17" s="208" t="str">
        <f>IF(OR(C15="",C16=""),"Kérjük mind a tőkeérdekeltéség, mind a szavazati arány megadását!",MAX(C15,C16))</f>
        <v>Kérjük mind a tőkeérdekeltéség, mind a szavazati arány megadását!</v>
      </c>
      <c r="D17" s="218" t="str">
        <f>IF(OR(D15="",D16=""),"Kérjük mind a tőkeérdekeltéség, mind a szavazati arány megadását!",MAX(D15,D16))</f>
        <v>Kérjük mind a tőkeérdekeltéség, mind a szavazati arány megadását!</v>
      </c>
      <c r="E17" s="196"/>
      <c r="F17" s="196"/>
      <c r="G17" s="196"/>
      <c r="H17" s="173"/>
      <c r="I17" s="173"/>
      <c r="J17" s="173"/>
      <c r="K17" s="173"/>
      <c r="L17" s="173"/>
      <c r="M17" s="173"/>
      <c r="N17" s="173"/>
      <c r="O17" s="173"/>
      <c r="P17" s="173"/>
      <c r="Q17" s="173"/>
    </row>
    <row r="18" spans="1:57" ht="15.75" thickBot="1" x14ac:dyDescent="0.3">
      <c r="A18" s="116"/>
      <c r="B18" s="99"/>
      <c r="C18" s="173"/>
      <c r="D18" s="110"/>
      <c r="E18" s="196"/>
      <c r="F18" s="196"/>
      <c r="G18" s="196"/>
      <c r="H18" s="173"/>
      <c r="I18" s="173"/>
      <c r="J18" s="173"/>
      <c r="K18" s="173"/>
      <c r="L18" s="173"/>
      <c r="M18" s="173"/>
      <c r="N18" s="173"/>
      <c r="O18" s="173"/>
      <c r="P18" s="173"/>
      <c r="Q18" s="173"/>
    </row>
    <row r="19" spans="1:57" ht="354.95" customHeight="1" thickBot="1" x14ac:dyDescent="0.3">
      <c r="A19" s="702" t="s">
        <v>258</v>
      </c>
      <c r="B19" s="703"/>
      <c r="C19" s="703"/>
      <c r="D19" s="703"/>
      <c r="E19" s="703"/>
      <c r="F19" s="704"/>
      <c r="G19" s="196"/>
      <c r="H19" s="173"/>
      <c r="I19" s="173"/>
      <c r="J19" s="173"/>
      <c r="K19" s="173"/>
      <c r="L19" s="173"/>
      <c r="M19" s="173"/>
      <c r="N19" s="173"/>
      <c r="O19" s="173"/>
      <c r="P19" s="173"/>
      <c r="Q19" s="173"/>
    </row>
    <row r="20" spans="1:57" ht="19.5" customHeight="1" thickBot="1" x14ac:dyDescent="0.3">
      <c r="A20" s="617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20" s="618"/>
      <c r="C20" s="618"/>
      <c r="D20" s="618"/>
      <c r="E20" s="618"/>
      <c r="F20" s="619"/>
      <c r="G20" s="196"/>
      <c r="H20" s="173"/>
      <c r="I20" s="173"/>
      <c r="J20" s="173"/>
      <c r="K20" s="173"/>
      <c r="L20" s="173"/>
      <c r="M20" s="173"/>
      <c r="N20" s="173"/>
      <c r="O20" s="173"/>
      <c r="P20" s="173"/>
      <c r="Q20" s="173"/>
    </row>
    <row r="21" spans="1:57" ht="15.75" thickBot="1" x14ac:dyDescent="0.3">
      <c r="A21" s="116"/>
      <c r="B21" s="99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57" ht="36.75" customHeight="1" x14ac:dyDescent="0.25">
      <c r="A22" s="212"/>
      <c r="B22" s="200" t="s">
        <v>2</v>
      </c>
      <c r="C22" s="200" t="s">
        <v>3</v>
      </c>
      <c r="D22" s="201" t="s">
        <v>4</v>
      </c>
      <c r="E22" s="200" t="s">
        <v>5</v>
      </c>
      <c r="F22" s="202" t="s">
        <v>6</v>
      </c>
      <c r="G22" s="173"/>
      <c r="H22" s="173"/>
      <c r="I22" s="173"/>
      <c r="J22" s="173"/>
      <c r="K22" s="98"/>
      <c r="L22" s="173"/>
      <c r="M22" s="173"/>
      <c r="N22" s="173"/>
      <c r="O22" s="173"/>
      <c r="P22" s="173"/>
      <c r="Q22" s="173"/>
      <c r="AW22" s="33" t="s">
        <v>7</v>
      </c>
      <c r="AX22" s="33" t="s">
        <v>8</v>
      </c>
      <c r="AY22" s="33" t="s">
        <v>9</v>
      </c>
    </row>
    <row r="23" spans="1:57" x14ac:dyDescent="0.25">
      <c r="A23" s="83" t="s">
        <v>10</v>
      </c>
      <c r="B23" s="1"/>
      <c r="C23" s="1"/>
      <c r="D23" s="5"/>
      <c r="E23" s="3"/>
      <c r="F23" s="9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AW23" s="34" t="e">
        <f>VLOOKUP(C23,'MNB árfolyam'!A:B,2,0)</f>
        <v>#N/A</v>
      </c>
      <c r="AX23" s="35">
        <f>IFERROR(ROUND(E23/AW23,0),0)</f>
        <v>0</v>
      </c>
      <c r="AY23" s="35">
        <f>IFERROR(ROUND(F23/AW23,0),0)</f>
        <v>0</v>
      </c>
    </row>
    <row r="24" spans="1:57" x14ac:dyDescent="0.25">
      <c r="A24" s="83" t="s">
        <v>11</v>
      </c>
      <c r="B24" s="1"/>
      <c r="C24" s="1"/>
      <c r="D24" s="2"/>
      <c r="E24" s="3"/>
      <c r="F24" s="9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AW24" s="34" t="e">
        <f>VLOOKUP(C24,'MNB árfolyam'!A:B,2,0)</f>
        <v>#N/A</v>
      </c>
      <c r="AX24" s="35">
        <f>IFERROR(ROUND(E24/AW24,0),0)</f>
        <v>0</v>
      </c>
      <c r="AY24" s="35">
        <f>IFERROR(ROUND(F24/AW24,0),0)</f>
        <v>0</v>
      </c>
    </row>
    <row r="25" spans="1:57" ht="15.75" thickBot="1" x14ac:dyDescent="0.3">
      <c r="A25" s="84" t="s">
        <v>12</v>
      </c>
      <c r="B25" s="7"/>
      <c r="C25" s="7"/>
      <c r="D25" s="10"/>
      <c r="E25" s="11"/>
      <c r="F25" s="12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AW25" s="34" t="e">
        <f>VLOOKUP(C25,'MNB árfolyam'!A:B,2,0)</f>
        <v>#N/A</v>
      </c>
      <c r="AX25" s="35">
        <f>IFERROR(ROUND(E25/AW25,0),0)</f>
        <v>0</v>
      </c>
      <c r="AY25" s="35">
        <f>IFERROR(ROUND(F25/AW25,0),0)</f>
        <v>0</v>
      </c>
    </row>
    <row r="26" spans="1:57" x14ac:dyDescent="0.25">
      <c r="A26" s="116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</row>
    <row r="27" spans="1:57" s="714" customFormat="1" ht="15.75" thickBot="1" x14ac:dyDescent="0.3">
      <c r="A27" s="714" t="str">
        <f>CONCATENATE(B8," ","KAPCSOLÓDÓ VÁLLALKOZÁSAI:")</f>
        <v xml:space="preserve"> KAPCSOLÓDÓ VÁLLALKOZÁSAI:</v>
      </c>
    </row>
    <row r="28" spans="1:57" s="176" customFormat="1" ht="375" customHeight="1" thickBot="1" x14ac:dyDescent="0.3">
      <c r="A28" s="699" t="s">
        <v>259</v>
      </c>
      <c r="B28" s="700"/>
      <c r="C28" s="700"/>
      <c r="D28" s="700"/>
      <c r="E28" s="700"/>
      <c r="F28" s="701"/>
      <c r="G28" s="177"/>
      <c r="H28" s="177"/>
      <c r="I28" s="175"/>
      <c r="J28" s="175"/>
      <c r="M28" s="175"/>
      <c r="Q28" s="175"/>
      <c r="R28" s="175"/>
      <c r="U28" s="175"/>
      <c r="Y28" s="175"/>
      <c r="Z28" s="175"/>
    </row>
    <row r="29" spans="1:57" s="37" customFormat="1" ht="18.75" customHeight="1" thickBot="1" x14ac:dyDescent="0.3">
      <c r="A29" s="681" t="str">
        <f>IF(PÁLYÁZÓ!D16&lt;&gt;"","A pályázó vállalkozás három üzleti évre adta meg az adatokat, ezért a partner vállalkozás kapcsolódó vállalkozása esetén is három évre kérünk adatot, ha a vállalkozás működött ebben az időtartamban.",IF(PÁLYÁZÓ!D15&lt;&gt;"","A pályázó vállalkozás két üzleti évre adta meg az adatokat, ezért a partner vállalkozás kapcsolódó vállalkozása esetén is két évre kérünk adatot, ha a vállalkozás működött ebben az időtartamban.",IF(PÁLYÁZÓ!D14&lt;&gt;"","A pályázó vállalkozás egy üzleti évre adta meg az adatokat, ezért a partner vállalkozás kapcsolódó vállalkozása H32esetén is egy évre kérünk adatot, ha a vállalkozás működött ebben az időtartamban.","")))</f>
        <v/>
      </c>
      <c r="B29" s="682"/>
      <c r="C29" s="682"/>
      <c r="D29" s="682"/>
      <c r="E29" s="682"/>
      <c r="F29" s="683"/>
      <c r="G29" s="177"/>
      <c r="H29" s="177"/>
      <c r="I29" s="175"/>
      <c r="J29" s="175"/>
      <c r="K29" s="176"/>
      <c r="L29" s="176"/>
      <c r="M29" s="175"/>
      <c r="N29" s="176"/>
      <c r="O29" s="176"/>
      <c r="P29" s="176"/>
      <c r="Q29" s="175"/>
      <c r="R29" s="36"/>
      <c r="S29" s="39"/>
      <c r="T29" s="39"/>
      <c r="U29" s="36"/>
      <c r="V29" s="39"/>
      <c r="W29" s="39"/>
      <c r="X29" s="39"/>
      <c r="Y29" s="36"/>
      <c r="Z29" s="36"/>
    </row>
    <row r="30" spans="1:57" s="37" customFormat="1" ht="21.75" customHeight="1" thickBot="1" x14ac:dyDescent="0.3">
      <c r="A30" s="194"/>
      <c r="B30" s="194"/>
      <c r="C30" s="194"/>
      <c r="D30" s="194"/>
      <c r="E30" s="195">
        <f>SUM(E32:E56)</f>
        <v>0</v>
      </c>
      <c r="F30" s="194"/>
      <c r="G30" s="194"/>
      <c r="H30" s="194"/>
      <c r="I30" s="175"/>
      <c r="J30" s="195">
        <f>SUM(J32:J56)</f>
        <v>0</v>
      </c>
      <c r="K30" s="176"/>
      <c r="L30" s="176"/>
      <c r="M30" s="175"/>
      <c r="N30" s="176"/>
      <c r="O30" s="195">
        <f>SUM(O32:O56)</f>
        <v>0</v>
      </c>
      <c r="P30" s="176"/>
      <c r="Q30" s="175"/>
      <c r="R30" s="36"/>
      <c r="S30" s="39"/>
      <c r="T30" s="39"/>
      <c r="U30" s="36"/>
      <c r="V30" s="39"/>
      <c r="W30" s="39"/>
      <c r="X30" s="39"/>
      <c r="Y30" s="36"/>
      <c r="Z30" s="36"/>
      <c r="AX30" s="62">
        <f>SUM(AX32:AX56)</f>
        <v>0</v>
      </c>
      <c r="AY30" s="62">
        <f t="shared" ref="AY30:BE30" si="0">SUM(AY32:AY56)</f>
        <v>0</v>
      </c>
      <c r="AZ30" s="63"/>
      <c r="BA30" s="62">
        <f t="shared" si="0"/>
        <v>0</v>
      </c>
      <c r="BB30" s="62">
        <f t="shared" si="0"/>
        <v>0</v>
      </c>
      <c r="BC30" s="63"/>
      <c r="BD30" s="62">
        <f t="shared" si="0"/>
        <v>0</v>
      </c>
      <c r="BE30" s="62">
        <f t="shared" si="0"/>
        <v>0</v>
      </c>
    </row>
    <row r="31" spans="1:57" s="37" customFormat="1" ht="68.25" customHeight="1" x14ac:dyDescent="0.25">
      <c r="A31" s="205" t="s">
        <v>19</v>
      </c>
      <c r="B31" s="203" t="s">
        <v>20</v>
      </c>
      <c r="C31" s="201" t="s">
        <v>115</v>
      </c>
      <c r="D31" s="201" t="s">
        <v>114</v>
      </c>
      <c r="E31" s="201" t="s">
        <v>116</v>
      </c>
      <c r="F31" s="201" t="s">
        <v>128</v>
      </c>
      <c r="G31" s="201" t="s">
        <v>117</v>
      </c>
      <c r="H31" s="201" t="s">
        <v>118</v>
      </c>
      <c r="I31" s="201" t="s">
        <v>119</v>
      </c>
      <c r="J31" s="201" t="s">
        <v>120</v>
      </c>
      <c r="K31" s="201" t="s">
        <v>126</v>
      </c>
      <c r="L31" s="201" t="s">
        <v>121</v>
      </c>
      <c r="M31" s="201" t="s">
        <v>122</v>
      </c>
      <c r="N31" s="201" t="s">
        <v>123</v>
      </c>
      <c r="O31" s="201" t="s">
        <v>124</v>
      </c>
      <c r="P31" s="201" t="s">
        <v>125</v>
      </c>
      <c r="Q31" s="204" t="s">
        <v>127</v>
      </c>
      <c r="AW31" s="42" t="s">
        <v>34</v>
      </c>
      <c r="AX31" s="43" t="s">
        <v>22</v>
      </c>
      <c r="AY31" s="43" t="s">
        <v>23</v>
      </c>
      <c r="AZ31" s="42" t="s">
        <v>37</v>
      </c>
      <c r="BA31" s="43" t="s">
        <v>47</v>
      </c>
      <c r="BB31" s="43" t="s">
        <v>39</v>
      </c>
      <c r="BC31" s="42" t="s">
        <v>40</v>
      </c>
      <c r="BD31" s="43" t="s">
        <v>41</v>
      </c>
      <c r="BE31" s="43" t="s">
        <v>42</v>
      </c>
    </row>
    <row r="32" spans="1:57" s="37" customFormat="1" x14ac:dyDescent="0.25">
      <c r="A32" s="440"/>
      <c r="B32" s="433"/>
      <c r="C32" s="1"/>
      <c r="D32" s="1"/>
      <c r="E32" s="433"/>
      <c r="F32" s="441"/>
      <c r="G32" s="441"/>
      <c r="H32" s="1"/>
      <c r="I32" s="1"/>
      <c r="J32" s="433"/>
      <c r="K32" s="441"/>
      <c r="L32" s="441"/>
      <c r="M32" s="1"/>
      <c r="N32" s="1"/>
      <c r="O32" s="433"/>
      <c r="P32" s="441"/>
      <c r="Q32" s="441"/>
      <c r="AW32" s="44" t="e">
        <f>VLOOKUP(D32,'MNB árfolyam'!A:B,2,0)</f>
        <v>#N/A</v>
      </c>
      <c r="AX32" s="45" t="str">
        <f t="shared" ref="AX32:AX56" si="1">IF(ISBLANK(F32),"",ROUND(F32/AW32,0))</f>
        <v/>
      </c>
      <c r="AY32" s="45" t="str">
        <f t="shared" ref="AY32:AY56" si="2">IF(ISBLANK(G32),"",ROUND(G32/AW32,0))</f>
        <v/>
      </c>
      <c r="AZ32" s="44" t="e">
        <f>VLOOKUP(I32,'MNB árfolyam'!A:B,2,0)</f>
        <v>#N/A</v>
      </c>
      <c r="BA32" s="44" t="str">
        <f t="shared" ref="BA32:BA56" si="3">IF(ISBLANK(K32),"",ROUND(K32/AZ32,0))</f>
        <v/>
      </c>
      <c r="BB32" s="44" t="str">
        <f t="shared" ref="BB32:BB56" si="4">IF(ISBLANK(L32),"",ROUND(L32/AZ32,0))</f>
        <v/>
      </c>
      <c r="BC32" s="44" t="e">
        <f>VLOOKUP(N32,'MNB árfolyam'!A:B,2,0)</f>
        <v>#N/A</v>
      </c>
      <c r="BD32" s="44" t="str">
        <f t="shared" ref="BD32:BD56" si="5">IF(ISBLANK(P32),"",ROUND(P32/BC32,0))</f>
        <v/>
      </c>
      <c r="BE32" s="44" t="str">
        <f t="shared" ref="BE32:BE56" si="6">IF(ISBLANK(Q32),"",ROUND(Q32/BC32,0))</f>
        <v/>
      </c>
    </row>
    <row r="33" spans="1:57" s="37" customFormat="1" x14ac:dyDescent="0.25">
      <c r="A33" s="440"/>
      <c r="B33" s="433"/>
      <c r="C33" s="1"/>
      <c r="D33" s="1"/>
      <c r="E33" s="433"/>
      <c r="F33" s="441"/>
      <c r="G33" s="441"/>
      <c r="H33" s="1"/>
      <c r="I33" s="1"/>
      <c r="J33" s="433"/>
      <c r="K33" s="441"/>
      <c r="L33" s="441"/>
      <c r="M33" s="1"/>
      <c r="N33" s="1"/>
      <c r="O33" s="433"/>
      <c r="P33" s="441"/>
      <c r="Q33" s="441"/>
      <c r="AW33" s="44" t="e">
        <f>VLOOKUP(D33,'MNB árfolyam'!A:B,2,0)</f>
        <v>#N/A</v>
      </c>
      <c r="AX33" s="45" t="str">
        <f t="shared" si="1"/>
        <v/>
      </c>
      <c r="AY33" s="45" t="str">
        <f t="shared" si="2"/>
        <v/>
      </c>
      <c r="AZ33" s="44" t="e">
        <f>VLOOKUP(I33,'MNB árfolyam'!A:B,2,0)</f>
        <v>#N/A</v>
      </c>
      <c r="BA33" s="44" t="str">
        <f t="shared" si="3"/>
        <v/>
      </c>
      <c r="BB33" s="44" t="str">
        <f t="shared" si="4"/>
        <v/>
      </c>
      <c r="BC33" s="44" t="e">
        <f>VLOOKUP(N33,'MNB árfolyam'!A:B,2,0)</f>
        <v>#N/A</v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40"/>
      <c r="B34" s="433"/>
      <c r="C34" s="1"/>
      <c r="D34" s="1"/>
      <c r="E34" s="433"/>
      <c r="F34" s="441"/>
      <c r="G34" s="441"/>
      <c r="H34" s="1"/>
      <c r="I34" s="1"/>
      <c r="J34" s="433"/>
      <c r="K34" s="441"/>
      <c r="L34" s="441"/>
      <c r="M34" s="1"/>
      <c r="N34" s="1"/>
      <c r="O34" s="433"/>
      <c r="P34" s="441"/>
      <c r="Q34" s="441"/>
      <c r="AW34" s="44" t="e">
        <f>VLOOKUP(D34,'MNB árfolyam'!A:B,2,0)</f>
        <v>#N/A</v>
      </c>
      <c r="AX34" s="45" t="str">
        <f t="shared" si="1"/>
        <v/>
      </c>
      <c r="AY34" s="45" t="str">
        <f t="shared" si="2"/>
        <v/>
      </c>
      <c r="AZ34" s="44" t="e">
        <f>VLOOKUP(I34,'MNB árfolyam'!A:B,2,0)</f>
        <v>#N/A</v>
      </c>
      <c r="BA34" s="44" t="str">
        <f t="shared" si="3"/>
        <v/>
      </c>
      <c r="BB34" s="44" t="str">
        <f t="shared" si="4"/>
        <v/>
      </c>
      <c r="BC34" s="44" t="e">
        <f>VLOOKUP(N34,'MNB árfolyam'!A:B,2,0)</f>
        <v>#N/A</v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40"/>
      <c r="B35" s="433"/>
      <c r="C35" s="1"/>
      <c r="D35" s="1"/>
      <c r="E35" s="433"/>
      <c r="F35" s="441"/>
      <c r="G35" s="441"/>
      <c r="H35" s="1"/>
      <c r="I35" s="1"/>
      <c r="J35" s="433"/>
      <c r="K35" s="441"/>
      <c r="L35" s="441"/>
      <c r="M35" s="1"/>
      <c r="N35" s="1"/>
      <c r="O35" s="433"/>
      <c r="P35" s="441"/>
      <c r="Q35" s="441"/>
      <c r="AW35" s="44" t="e">
        <f>VLOOKUP(D35,'MNB árfolyam'!A:B,2,0)</f>
        <v>#N/A</v>
      </c>
      <c r="AX35" s="45" t="str">
        <f t="shared" si="1"/>
        <v/>
      </c>
      <c r="AY35" s="45" t="str">
        <f t="shared" si="2"/>
        <v/>
      </c>
      <c r="AZ35" s="44" t="e">
        <f>VLOOKUP(I35,'MNB árfolyam'!A:B,2,0)</f>
        <v>#N/A</v>
      </c>
      <c r="BA35" s="44" t="str">
        <f t="shared" si="3"/>
        <v/>
      </c>
      <c r="BB35" s="44" t="str">
        <f t="shared" si="4"/>
        <v/>
      </c>
      <c r="BC35" s="44" t="e">
        <f>VLOOKUP(N35,'MNB árfolyam'!A:B,2,0)</f>
        <v>#N/A</v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40"/>
      <c r="B36" s="433"/>
      <c r="C36" s="1"/>
      <c r="D36" s="1"/>
      <c r="E36" s="433"/>
      <c r="F36" s="441"/>
      <c r="G36" s="441"/>
      <c r="H36" s="1"/>
      <c r="I36" s="1"/>
      <c r="J36" s="433"/>
      <c r="K36" s="441"/>
      <c r="L36" s="441"/>
      <c r="M36" s="1"/>
      <c r="N36" s="1"/>
      <c r="O36" s="433"/>
      <c r="P36" s="441"/>
      <c r="Q36" s="441"/>
      <c r="AW36" s="44" t="e">
        <f>VLOOKUP(D36,'MNB árfolyam'!A:B,2,0)</f>
        <v>#N/A</v>
      </c>
      <c r="AX36" s="45" t="str">
        <f t="shared" si="1"/>
        <v/>
      </c>
      <c r="AY36" s="45" t="str">
        <f t="shared" si="2"/>
        <v/>
      </c>
      <c r="AZ36" s="44" t="e">
        <f>VLOOKUP(I36,'MNB árfolyam'!A:B,2,0)</f>
        <v>#N/A</v>
      </c>
      <c r="BA36" s="44" t="str">
        <f t="shared" si="3"/>
        <v/>
      </c>
      <c r="BB36" s="44" t="str">
        <f t="shared" si="4"/>
        <v/>
      </c>
      <c r="BC36" s="44" t="e">
        <f>VLOOKUP(N36,'MNB árfolyam'!A:B,2,0)</f>
        <v>#N/A</v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40"/>
      <c r="B37" s="433"/>
      <c r="C37" s="1"/>
      <c r="D37" s="1"/>
      <c r="E37" s="433"/>
      <c r="F37" s="441"/>
      <c r="G37" s="441"/>
      <c r="H37" s="1"/>
      <c r="I37" s="1"/>
      <c r="J37" s="433"/>
      <c r="K37" s="441"/>
      <c r="L37" s="441"/>
      <c r="M37" s="1"/>
      <c r="N37" s="1"/>
      <c r="O37" s="433"/>
      <c r="P37" s="441"/>
      <c r="Q37" s="441"/>
      <c r="AW37" s="44" t="e">
        <f>VLOOKUP(D37,'MNB árfolyam'!A:B,2,0)</f>
        <v>#N/A</v>
      </c>
      <c r="AX37" s="45" t="str">
        <f t="shared" si="1"/>
        <v/>
      </c>
      <c r="AY37" s="45" t="str">
        <f t="shared" si="2"/>
        <v/>
      </c>
      <c r="AZ37" s="44" t="e">
        <f>VLOOKUP(I37,'MNB árfolyam'!A:B,2,0)</f>
        <v>#N/A</v>
      </c>
      <c r="BA37" s="44" t="str">
        <f t="shared" si="3"/>
        <v/>
      </c>
      <c r="BB37" s="44" t="str">
        <f t="shared" si="4"/>
        <v/>
      </c>
      <c r="BC37" s="44" t="e">
        <f>VLOOKUP(N37,'MNB árfolyam'!A:B,2,0)</f>
        <v>#N/A</v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40"/>
      <c r="B38" s="433"/>
      <c r="C38" s="1"/>
      <c r="D38" s="1"/>
      <c r="E38" s="433"/>
      <c r="F38" s="441"/>
      <c r="G38" s="441"/>
      <c r="H38" s="1"/>
      <c r="I38" s="1"/>
      <c r="J38" s="433"/>
      <c r="K38" s="441"/>
      <c r="L38" s="441"/>
      <c r="M38" s="1"/>
      <c r="N38" s="1"/>
      <c r="O38" s="433"/>
      <c r="P38" s="441"/>
      <c r="Q38" s="441"/>
      <c r="AW38" s="44" t="e">
        <f>VLOOKUP(D38,'MNB árfolyam'!A:B,2,0)</f>
        <v>#N/A</v>
      </c>
      <c r="AX38" s="45" t="str">
        <f t="shared" si="1"/>
        <v/>
      </c>
      <c r="AY38" s="45" t="str">
        <f t="shared" si="2"/>
        <v/>
      </c>
      <c r="AZ38" s="44" t="e">
        <f>VLOOKUP(I38,'MNB árfolyam'!A:B,2,0)</f>
        <v>#N/A</v>
      </c>
      <c r="BA38" s="44" t="str">
        <f t="shared" si="3"/>
        <v/>
      </c>
      <c r="BB38" s="44" t="str">
        <f t="shared" si="4"/>
        <v/>
      </c>
      <c r="BC38" s="44" t="e">
        <f>VLOOKUP(N38,'MNB árfolyam'!A:B,2,0)</f>
        <v>#N/A</v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40"/>
      <c r="B39" s="433"/>
      <c r="C39" s="1"/>
      <c r="D39" s="1"/>
      <c r="E39" s="433"/>
      <c r="F39" s="441"/>
      <c r="G39" s="441"/>
      <c r="H39" s="1"/>
      <c r="I39" s="1"/>
      <c r="J39" s="433"/>
      <c r="K39" s="441"/>
      <c r="L39" s="441"/>
      <c r="M39" s="1"/>
      <c r="N39" s="1"/>
      <c r="O39" s="433"/>
      <c r="P39" s="441"/>
      <c r="Q39" s="441"/>
      <c r="AW39" s="44" t="e">
        <f>VLOOKUP(D39,'MNB árfolyam'!A:B,2,0)</f>
        <v>#N/A</v>
      </c>
      <c r="AX39" s="45" t="str">
        <f t="shared" si="1"/>
        <v/>
      </c>
      <c r="AY39" s="45" t="str">
        <f t="shared" si="2"/>
        <v/>
      </c>
      <c r="AZ39" s="44" t="e">
        <f>VLOOKUP(I39,'MNB árfolyam'!A:B,2,0)</f>
        <v>#N/A</v>
      </c>
      <c r="BA39" s="44" t="str">
        <f t="shared" si="3"/>
        <v/>
      </c>
      <c r="BB39" s="44" t="str">
        <f t="shared" si="4"/>
        <v/>
      </c>
      <c r="BC39" s="44" t="e">
        <f>VLOOKUP(N39,'MNB árfolyam'!A:B,2,0)</f>
        <v>#N/A</v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40"/>
      <c r="B40" s="433"/>
      <c r="C40" s="1"/>
      <c r="D40" s="1"/>
      <c r="E40" s="433"/>
      <c r="F40" s="441"/>
      <c r="G40" s="441"/>
      <c r="H40" s="1"/>
      <c r="I40" s="1"/>
      <c r="J40" s="433"/>
      <c r="K40" s="441"/>
      <c r="L40" s="441"/>
      <c r="M40" s="1"/>
      <c r="N40" s="1"/>
      <c r="O40" s="433"/>
      <c r="P40" s="441"/>
      <c r="Q40" s="441"/>
      <c r="AW40" s="44" t="e">
        <f>VLOOKUP(D40,'MNB árfolyam'!A:B,2,0)</f>
        <v>#N/A</v>
      </c>
      <c r="AX40" s="45" t="str">
        <f t="shared" si="1"/>
        <v/>
      </c>
      <c r="AY40" s="45" t="str">
        <f t="shared" si="2"/>
        <v/>
      </c>
      <c r="AZ40" s="44" t="e">
        <f>VLOOKUP(I40,'MNB árfolyam'!A:B,2,0)</f>
        <v>#N/A</v>
      </c>
      <c r="BA40" s="44" t="str">
        <f t="shared" si="3"/>
        <v/>
      </c>
      <c r="BB40" s="44" t="str">
        <f t="shared" si="4"/>
        <v/>
      </c>
      <c r="BC40" s="44" t="e">
        <f>VLOOKUP(N40,'MNB árfolyam'!A:B,2,0)</f>
        <v>#N/A</v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40"/>
      <c r="B41" s="433"/>
      <c r="C41" s="1"/>
      <c r="D41" s="1"/>
      <c r="E41" s="433"/>
      <c r="F41" s="441"/>
      <c r="G41" s="441"/>
      <c r="H41" s="1"/>
      <c r="I41" s="1"/>
      <c r="J41" s="433"/>
      <c r="K41" s="441"/>
      <c r="L41" s="441"/>
      <c r="M41" s="1"/>
      <c r="N41" s="1"/>
      <c r="O41" s="433"/>
      <c r="P41" s="441"/>
      <c r="Q41" s="441"/>
      <c r="AW41" s="44" t="e">
        <f>VLOOKUP(D41,'MNB árfolyam'!A:B,2,0)</f>
        <v>#N/A</v>
      </c>
      <c r="AX41" s="45" t="str">
        <f t="shared" si="1"/>
        <v/>
      </c>
      <c r="AY41" s="45" t="str">
        <f t="shared" si="2"/>
        <v/>
      </c>
      <c r="AZ41" s="44" t="e">
        <f>VLOOKUP(I41,'MNB árfolyam'!A:B,2,0)</f>
        <v>#N/A</v>
      </c>
      <c r="BA41" s="44" t="str">
        <f t="shared" si="3"/>
        <v/>
      </c>
      <c r="BB41" s="44" t="str">
        <f t="shared" si="4"/>
        <v/>
      </c>
      <c r="BC41" s="44" t="e">
        <f>VLOOKUP(N41,'MNB árfolyam'!A:B,2,0)</f>
        <v>#N/A</v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40"/>
      <c r="B42" s="433"/>
      <c r="C42" s="1"/>
      <c r="D42" s="1"/>
      <c r="E42" s="433"/>
      <c r="F42" s="441"/>
      <c r="G42" s="441"/>
      <c r="H42" s="1"/>
      <c r="I42" s="1"/>
      <c r="J42" s="433"/>
      <c r="K42" s="441"/>
      <c r="L42" s="441"/>
      <c r="M42" s="1"/>
      <c r="N42" s="1"/>
      <c r="O42" s="433"/>
      <c r="P42" s="441"/>
      <c r="Q42" s="441"/>
      <c r="AW42" s="44" t="e">
        <f>VLOOKUP(D42,'MNB árfolyam'!A:B,2,0)</f>
        <v>#N/A</v>
      </c>
      <c r="AX42" s="45" t="str">
        <f t="shared" si="1"/>
        <v/>
      </c>
      <c r="AY42" s="45" t="str">
        <f t="shared" si="2"/>
        <v/>
      </c>
      <c r="AZ42" s="44" t="e">
        <f>VLOOKUP(I42,'MNB árfolyam'!A:B,2,0)</f>
        <v>#N/A</v>
      </c>
      <c r="BA42" s="44" t="str">
        <f t="shared" si="3"/>
        <v/>
      </c>
      <c r="BB42" s="44" t="str">
        <f t="shared" si="4"/>
        <v/>
      </c>
      <c r="BC42" s="44" t="e">
        <f>VLOOKUP(N42,'MNB árfolyam'!A:B,2,0)</f>
        <v>#N/A</v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40"/>
      <c r="B43" s="433"/>
      <c r="C43" s="1"/>
      <c r="D43" s="1"/>
      <c r="E43" s="433"/>
      <c r="F43" s="441"/>
      <c r="G43" s="441"/>
      <c r="H43" s="1"/>
      <c r="I43" s="1"/>
      <c r="J43" s="433"/>
      <c r="K43" s="441"/>
      <c r="L43" s="441"/>
      <c r="M43" s="1"/>
      <c r="N43" s="1"/>
      <c r="O43" s="433"/>
      <c r="P43" s="441"/>
      <c r="Q43" s="441"/>
      <c r="AW43" s="44" t="e">
        <f>VLOOKUP(D43,'MNB árfolyam'!A:B,2,0)</f>
        <v>#N/A</v>
      </c>
      <c r="AX43" s="45" t="str">
        <f t="shared" si="1"/>
        <v/>
      </c>
      <c r="AY43" s="45" t="str">
        <f t="shared" si="2"/>
        <v/>
      </c>
      <c r="AZ43" s="44" t="e">
        <f>VLOOKUP(I43,'MNB árfolyam'!A:B,2,0)</f>
        <v>#N/A</v>
      </c>
      <c r="BA43" s="44" t="str">
        <f t="shared" si="3"/>
        <v/>
      </c>
      <c r="BB43" s="44" t="str">
        <f t="shared" si="4"/>
        <v/>
      </c>
      <c r="BC43" s="44" t="e">
        <f>VLOOKUP(N43,'MNB árfolyam'!A:B,2,0)</f>
        <v>#N/A</v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40"/>
      <c r="B44" s="433"/>
      <c r="C44" s="1"/>
      <c r="D44" s="1"/>
      <c r="E44" s="433"/>
      <c r="F44" s="441"/>
      <c r="G44" s="441"/>
      <c r="H44" s="1"/>
      <c r="I44" s="1"/>
      <c r="J44" s="433"/>
      <c r="K44" s="441"/>
      <c r="L44" s="441"/>
      <c r="M44" s="1"/>
      <c r="N44" s="1"/>
      <c r="O44" s="433"/>
      <c r="P44" s="441"/>
      <c r="Q44" s="441"/>
      <c r="AW44" s="44" t="e">
        <f>VLOOKUP(D44,'MNB árfolyam'!A:B,2,0)</f>
        <v>#N/A</v>
      </c>
      <c r="AX44" s="45" t="str">
        <f t="shared" si="1"/>
        <v/>
      </c>
      <c r="AY44" s="45" t="str">
        <f t="shared" si="2"/>
        <v/>
      </c>
      <c r="AZ44" s="44" t="e">
        <f>VLOOKUP(I44,'MNB árfolyam'!A:B,2,0)</f>
        <v>#N/A</v>
      </c>
      <c r="BA44" s="44" t="str">
        <f t="shared" si="3"/>
        <v/>
      </c>
      <c r="BB44" s="44" t="str">
        <f t="shared" si="4"/>
        <v/>
      </c>
      <c r="BC44" s="44" t="e">
        <f>VLOOKUP(N44,'MNB árfolyam'!A:B,2,0)</f>
        <v>#N/A</v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40"/>
      <c r="B45" s="433"/>
      <c r="C45" s="1"/>
      <c r="D45" s="1"/>
      <c r="E45" s="433"/>
      <c r="F45" s="441"/>
      <c r="G45" s="441"/>
      <c r="H45" s="1"/>
      <c r="I45" s="1"/>
      <c r="J45" s="433"/>
      <c r="K45" s="441"/>
      <c r="L45" s="441"/>
      <c r="M45" s="1"/>
      <c r="N45" s="1"/>
      <c r="O45" s="433"/>
      <c r="P45" s="441"/>
      <c r="Q45" s="441"/>
      <c r="AW45" s="44" t="e">
        <f>VLOOKUP(D45,'MNB árfolyam'!A:B,2,0)</f>
        <v>#N/A</v>
      </c>
      <c r="AX45" s="45" t="str">
        <f t="shared" si="1"/>
        <v/>
      </c>
      <c r="AY45" s="45" t="str">
        <f t="shared" si="2"/>
        <v/>
      </c>
      <c r="AZ45" s="44" t="e">
        <f>VLOOKUP(I45,'MNB árfolyam'!A:B,2,0)</f>
        <v>#N/A</v>
      </c>
      <c r="BA45" s="44" t="str">
        <f t="shared" si="3"/>
        <v/>
      </c>
      <c r="BB45" s="44" t="str">
        <f t="shared" si="4"/>
        <v/>
      </c>
      <c r="BC45" s="44" t="e">
        <f>VLOOKUP(N45,'MNB árfolyam'!A:B,2,0)</f>
        <v>#N/A</v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40"/>
      <c r="B46" s="433"/>
      <c r="C46" s="1"/>
      <c r="D46" s="1"/>
      <c r="E46" s="433"/>
      <c r="F46" s="441"/>
      <c r="G46" s="441"/>
      <c r="H46" s="1"/>
      <c r="I46" s="1"/>
      <c r="J46" s="433"/>
      <c r="K46" s="441"/>
      <c r="L46" s="441"/>
      <c r="M46" s="1"/>
      <c r="N46" s="1"/>
      <c r="O46" s="433"/>
      <c r="P46" s="441"/>
      <c r="Q46" s="441"/>
      <c r="AW46" s="44" t="e">
        <f>VLOOKUP(D46,'MNB árfolyam'!A:B,2,0)</f>
        <v>#N/A</v>
      </c>
      <c r="AX46" s="45" t="str">
        <f t="shared" si="1"/>
        <v/>
      </c>
      <c r="AY46" s="45" t="str">
        <f t="shared" si="2"/>
        <v/>
      </c>
      <c r="AZ46" s="44" t="e">
        <f>VLOOKUP(I46,'MNB árfolyam'!A:B,2,0)</f>
        <v>#N/A</v>
      </c>
      <c r="BA46" s="44" t="str">
        <f t="shared" si="3"/>
        <v/>
      </c>
      <c r="BB46" s="44" t="str">
        <f t="shared" si="4"/>
        <v/>
      </c>
      <c r="BC46" s="44" t="e">
        <f>VLOOKUP(N46,'MNB árfolyam'!A:B,2,0)</f>
        <v>#N/A</v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40"/>
      <c r="B47" s="433"/>
      <c r="C47" s="1"/>
      <c r="D47" s="1"/>
      <c r="E47" s="433"/>
      <c r="F47" s="441"/>
      <c r="G47" s="441"/>
      <c r="H47" s="1"/>
      <c r="I47" s="1"/>
      <c r="J47" s="433"/>
      <c r="K47" s="441"/>
      <c r="L47" s="441"/>
      <c r="M47" s="1"/>
      <c r="N47" s="1"/>
      <c r="O47" s="433"/>
      <c r="P47" s="441"/>
      <c r="Q47" s="441"/>
      <c r="AW47" s="44" t="e">
        <f>VLOOKUP(D47,'MNB árfolyam'!A:B,2,0)</f>
        <v>#N/A</v>
      </c>
      <c r="AX47" s="45" t="str">
        <f t="shared" si="1"/>
        <v/>
      </c>
      <c r="AY47" s="45" t="str">
        <f t="shared" si="2"/>
        <v/>
      </c>
      <c r="AZ47" s="44" t="e">
        <f>VLOOKUP(I47,'MNB árfolyam'!A:B,2,0)</f>
        <v>#N/A</v>
      </c>
      <c r="BA47" s="44" t="str">
        <f t="shared" si="3"/>
        <v/>
      </c>
      <c r="BB47" s="44" t="str">
        <f t="shared" si="4"/>
        <v/>
      </c>
      <c r="BC47" s="44" t="e">
        <f>VLOOKUP(N47,'MNB árfolyam'!A:B,2,0)</f>
        <v>#N/A</v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40"/>
      <c r="B48" s="433"/>
      <c r="C48" s="1"/>
      <c r="D48" s="1"/>
      <c r="E48" s="433"/>
      <c r="F48" s="441"/>
      <c r="G48" s="441"/>
      <c r="H48" s="1"/>
      <c r="I48" s="1"/>
      <c r="J48" s="433"/>
      <c r="K48" s="441"/>
      <c r="L48" s="441"/>
      <c r="M48" s="1"/>
      <c r="N48" s="1"/>
      <c r="O48" s="433"/>
      <c r="P48" s="441"/>
      <c r="Q48" s="441"/>
      <c r="AW48" s="44" t="e">
        <f>VLOOKUP(D48,'MNB árfolyam'!A:B,2,0)</f>
        <v>#N/A</v>
      </c>
      <c r="AX48" s="45" t="str">
        <f t="shared" si="1"/>
        <v/>
      </c>
      <c r="AY48" s="45" t="str">
        <f t="shared" si="2"/>
        <v/>
      </c>
      <c r="AZ48" s="44" t="e">
        <f>VLOOKUP(I48,'MNB árfolyam'!A:B,2,0)</f>
        <v>#N/A</v>
      </c>
      <c r="BA48" s="44" t="str">
        <f t="shared" si="3"/>
        <v/>
      </c>
      <c r="BB48" s="44" t="str">
        <f t="shared" si="4"/>
        <v/>
      </c>
      <c r="BC48" s="44" t="e">
        <f>VLOOKUP(N48,'MNB árfolyam'!A:B,2,0)</f>
        <v>#N/A</v>
      </c>
      <c r="BD48" s="44" t="str">
        <f t="shared" si="5"/>
        <v/>
      </c>
      <c r="BE48" s="44" t="str">
        <f t="shared" si="6"/>
        <v/>
      </c>
    </row>
    <row r="49" spans="1:57" s="37" customFormat="1" x14ac:dyDescent="0.25">
      <c r="A49" s="440"/>
      <c r="B49" s="433"/>
      <c r="C49" s="1"/>
      <c r="D49" s="1"/>
      <c r="E49" s="433"/>
      <c r="F49" s="441"/>
      <c r="G49" s="441"/>
      <c r="H49" s="1"/>
      <c r="I49" s="1"/>
      <c r="J49" s="433"/>
      <c r="K49" s="441"/>
      <c r="L49" s="441"/>
      <c r="M49" s="1"/>
      <c r="N49" s="1"/>
      <c r="O49" s="433"/>
      <c r="P49" s="441"/>
      <c r="Q49" s="441"/>
      <c r="AW49" s="44" t="e">
        <f>VLOOKUP(D49,'MNB árfolyam'!A:B,2,0)</f>
        <v>#N/A</v>
      </c>
      <c r="AX49" s="45" t="str">
        <f t="shared" si="1"/>
        <v/>
      </c>
      <c r="AY49" s="45" t="str">
        <f t="shared" si="2"/>
        <v/>
      </c>
      <c r="AZ49" s="44" t="e">
        <f>VLOOKUP(I49,'MNB árfolyam'!A:B,2,0)</f>
        <v>#N/A</v>
      </c>
      <c r="BA49" s="44" t="str">
        <f t="shared" si="3"/>
        <v/>
      </c>
      <c r="BB49" s="44" t="str">
        <f t="shared" si="4"/>
        <v/>
      </c>
      <c r="BC49" s="44" t="e">
        <f>VLOOKUP(N49,'MNB árfolyam'!A:B,2,0)</f>
        <v>#N/A</v>
      </c>
      <c r="BD49" s="44" t="str">
        <f t="shared" si="5"/>
        <v/>
      </c>
      <c r="BE49" s="44" t="str">
        <f t="shared" si="6"/>
        <v/>
      </c>
    </row>
    <row r="50" spans="1:57" s="37" customFormat="1" x14ac:dyDescent="0.25">
      <c r="A50" s="440"/>
      <c r="B50" s="433"/>
      <c r="C50" s="1"/>
      <c r="D50" s="1"/>
      <c r="E50" s="433"/>
      <c r="F50" s="441"/>
      <c r="G50" s="441"/>
      <c r="H50" s="1"/>
      <c r="I50" s="1"/>
      <c r="J50" s="433"/>
      <c r="K50" s="441"/>
      <c r="L50" s="441"/>
      <c r="M50" s="1"/>
      <c r="N50" s="1"/>
      <c r="O50" s="433"/>
      <c r="P50" s="441"/>
      <c r="Q50" s="441"/>
      <c r="AW50" s="44" t="e">
        <f>VLOOKUP(D50,'MNB árfolyam'!A:B,2,0)</f>
        <v>#N/A</v>
      </c>
      <c r="AX50" s="45" t="str">
        <f t="shared" si="1"/>
        <v/>
      </c>
      <c r="AY50" s="45" t="str">
        <f t="shared" si="2"/>
        <v/>
      </c>
      <c r="AZ50" s="44" t="e">
        <f>VLOOKUP(I50,'MNB árfolyam'!A:B,2,0)</f>
        <v>#N/A</v>
      </c>
      <c r="BA50" s="44" t="str">
        <f t="shared" si="3"/>
        <v/>
      </c>
      <c r="BB50" s="44" t="str">
        <f t="shared" si="4"/>
        <v/>
      </c>
      <c r="BC50" s="44" t="e">
        <f>VLOOKUP(N50,'MNB árfolyam'!A:B,2,0)</f>
        <v>#N/A</v>
      </c>
      <c r="BD50" s="44" t="str">
        <f t="shared" si="5"/>
        <v/>
      </c>
      <c r="BE50" s="44" t="str">
        <f t="shared" si="6"/>
        <v/>
      </c>
    </row>
    <row r="51" spans="1:57" s="37" customFormat="1" x14ac:dyDescent="0.25">
      <c r="A51" s="440"/>
      <c r="B51" s="433"/>
      <c r="C51" s="1"/>
      <c r="D51" s="1"/>
      <c r="E51" s="433"/>
      <c r="F51" s="441"/>
      <c r="G51" s="441"/>
      <c r="H51" s="1"/>
      <c r="I51" s="1"/>
      <c r="J51" s="433"/>
      <c r="K51" s="441"/>
      <c r="L51" s="441"/>
      <c r="M51" s="1"/>
      <c r="N51" s="1"/>
      <c r="O51" s="433"/>
      <c r="P51" s="441"/>
      <c r="Q51" s="441"/>
      <c r="AW51" s="44" t="e">
        <f>VLOOKUP(D51,'MNB árfolyam'!A:B,2,0)</f>
        <v>#N/A</v>
      </c>
      <c r="AX51" s="45" t="str">
        <f t="shared" si="1"/>
        <v/>
      </c>
      <c r="AY51" s="45" t="str">
        <f t="shared" si="2"/>
        <v/>
      </c>
      <c r="AZ51" s="44" t="e">
        <f>VLOOKUP(I51,'MNB árfolyam'!A:B,2,0)</f>
        <v>#N/A</v>
      </c>
      <c r="BA51" s="44" t="str">
        <f t="shared" si="3"/>
        <v/>
      </c>
      <c r="BB51" s="44" t="str">
        <f t="shared" si="4"/>
        <v/>
      </c>
      <c r="BC51" s="44" t="e">
        <f>VLOOKUP(N51,'MNB árfolyam'!A:B,2,0)</f>
        <v>#N/A</v>
      </c>
      <c r="BD51" s="44" t="str">
        <f t="shared" si="5"/>
        <v/>
      </c>
      <c r="BE51" s="44" t="str">
        <f t="shared" si="6"/>
        <v/>
      </c>
    </row>
    <row r="52" spans="1:57" s="37" customFormat="1" x14ac:dyDescent="0.25">
      <c r="A52" s="440"/>
      <c r="B52" s="433"/>
      <c r="C52" s="1"/>
      <c r="D52" s="1"/>
      <c r="E52" s="433"/>
      <c r="F52" s="441"/>
      <c r="G52" s="441"/>
      <c r="H52" s="1"/>
      <c r="I52" s="1"/>
      <c r="J52" s="433"/>
      <c r="K52" s="441"/>
      <c r="L52" s="441"/>
      <c r="M52" s="1"/>
      <c r="N52" s="1"/>
      <c r="O52" s="433"/>
      <c r="P52" s="441"/>
      <c r="Q52" s="441"/>
      <c r="AW52" s="44" t="e">
        <f>VLOOKUP(D52,'MNB árfolyam'!A:B,2,0)</f>
        <v>#N/A</v>
      </c>
      <c r="AX52" s="45" t="str">
        <f t="shared" si="1"/>
        <v/>
      </c>
      <c r="AY52" s="45" t="str">
        <f t="shared" si="2"/>
        <v/>
      </c>
      <c r="AZ52" s="44" t="e">
        <f>VLOOKUP(I52,'MNB árfolyam'!A:B,2,0)</f>
        <v>#N/A</v>
      </c>
      <c r="BA52" s="44" t="str">
        <f t="shared" si="3"/>
        <v/>
      </c>
      <c r="BB52" s="44" t="str">
        <f t="shared" si="4"/>
        <v/>
      </c>
      <c r="BC52" s="44" t="e">
        <f>VLOOKUP(N52,'MNB árfolyam'!A:B,2,0)</f>
        <v>#N/A</v>
      </c>
      <c r="BD52" s="44" t="str">
        <f t="shared" si="5"/>
        <v/>
      </c>
      <c r="BE52" s="44" t="str">
        <f t="shared" si="6"/>
        <v/>
      </c>
    </row>
    <row r="53" spans="1:57" s="37" customFormat="1" x14ac:dyDescent="0.25">
      <c r="A53" s="440"/>
      <c r="B53" s="433"/>
      <c r="C53" s="1"/>
      <c r="D53" s="1"/>
      <c r="E53" s="433"/>
      <c r="F53" s="441"/>
      <c r="G53" s="441"/>
      <c r="H53" s="1"/>
      <c r="I53" s="1"/>
      <c r="J53" s="433"/>
      <c r="K53" s="441"/>
      <c r="L53" s="441"/>
      <c r="M53" s="1"/>
      <c r="N53" s="1"/>
      <c r="O53" s="433"/>
      <c r="P53" s="441"/>
      <c r="Q53" s="441"/>
      <c r="AW53" s="44" t="e">
        <f>VLOOKUP(D53,'MNB árfolyam'!A:B,2,0)</f>
        <v>#N/A</v>
      </c>
      <c r="AX53" s="45" t="str">
        <f t="shared" si="1"/>
        <v/>
      </c>
      <c r="AY53" s="45" t="str">
        <f t="shared" si="2"/>
        <v/>
      </c>
      <c r="AZ53" s="44" t="e">
        <f>VLOOKUP(I53,'MNB árfolyam'!A:B,2,0)</f>
        <v>#N/A</v>
      </c>
      <c r="BA53" s="44" t="str">
        <f t="shared" si="3"/>
        <v/>
      </c>
      <c r="BB53" s="44" t="str">
        <f t="shared" si="4"/>
        <v/>
      </c>
      <c r="BC53" s="44" t="e">
        <f>VLOOKUP(N53,'MNB árfolyam'!A:B,2,0)</f>
        <v>#N/A</v>
      </c>
      <c r="BD53" s="44" t="str">
        <f t="shared" si="5"/>
        <v/>
      </c>
      <c r="BE53" s="44" t="str">
        <f t="shared" si="6"/>
        <v/>
      </c>
    </row>
    <row r="54" spans="1:57" s="37" customFormat="1" x14ac:dyDescent="0.25">
      <c r="A54" s="440"/>
      <c r="B54" s="433"/>
      <c r="C54" s="1"/>
      <c r="D54" s="1"/>
      <c r="E54" s="433"/>
      <c r="F54" s="441"/>
      <c r="G54" s="441"/>
      <c r="H54" s="1"/>
      <c r="I54" s="1"/>
      <c r="J54" s="433"/>
      <c r="K54" s="441"/>
      <c r="L54" s="441"/>
      <c r="M54" s="1"/>
      <c r="N54" s="1"/>
      <c r="O54" s="433"/>
      <c r="P54" s="441"/>
      <c r="Q54" s="441"/>
      <c r="AW54" s="44" t="e">
        <f>VLOOKUP(D54,'MNB árfolyam'!A:B,2,0)</f>
        <v>#N/A</v>
      </c>
      <c r="AX54" s="45" t="str">
        <f t="shared" si="1"/>
        <v/>
      </c>
      <c r="AY54" s="45" t="str">
        <f t="shared" si="2"/>
        <v/>
      </c>
      <c r="AZ54" s="44" t="e">
        <f>VLOOKUP(I54,'MNB árfolyam'!A:B,2,0)</f>
        <v>#N/A</v>
      </c>
      <c r="BA54" s="44" t="str">
        <f t="shared" si="3"/>
        <v/>
      </c>
      <c r="BB54" s="44" t="str">
        <f t="shared" si="4"/>
        <v/>
      </c>
      <c r="BC54" s="44" t="e">
        <f>VLOOKUP(N54,'MNB árfolyam'!A:B,2,0)</f>
        <v>#N/A</v>
      </c>
      <c r="BD54" s="44" t="str">
        <f t="shared" si="5"/>
        <v/>
      </c>
      <c r="BE54" s="44" t="str">
        <f t="shared" si="6"/>
        <v/>
      </c>
    </row>
    <row r="55" spans="1:57" s="37" customFormat="1" x14ac:dyDescent="0.25">
      <c r="A55" s="440"/>
      <c r="B55" s="433"/>
      <c r="C55" s="1"/>
      <c r="D55" s="1"/>
      <c r="E55" s="433"/>
      <c r="F55" s="441"/>
      <c r="G55" s="441"/>
      <c r="H55" s="1"/>
      <c r="I55" s="1"/>
      <c r="J55" s="433"/>
      <c r="K55" s="441"/>
      <c r="L55" s="441"/>
      <c r="M55" s="1"/>
      <c r="N55" s="1"/>
      <c r="O55" s="433"/>
      <c r="P55" s="441"/>
      <c r="Q55" s="441"/>
      <c r="AW55" s="44" t="e">
        <f>VLOOKUP(D55,'MNB árfolyam'!A:B,2,0)</f>
        <v>#N/A</v>
      </c>
      <c r="AX55" s="45" t="str">
        <f t="shared" si="1"/>
        <v/>
      </c>
      <c r="AY55" s="45" t="str">
        <f t="shared" si="2"/>
        <v/>
      </c>
      <c r="AZ55" s="44" t="e">
        <f>VLOOKUP(I55,'MNB árfolyam'!A:B,2,0)</f>
        <v>#N/A</v>
      </c>
      <c r="BA55" s="44" t="str">
        <f t="shared" si="3"/>
        <v/>
      </c>
      <c r="BB55" s="44" t="str">
        <f t="shared" si="4"/>
        <v/>
      </c>
      <c r="BC55" s="44" t="e">
        <f>VLOOKUP(N55,'MNB árfolyam'!A:B,2,0)</f>
        <v>#N/A</v>
      </c>
      <c r="BD55" s="44" t="str">
        <f t="shared" si="5"/>
        <v/>
      </c>
      <c r="BE55" s="44" t="str">
        <f t="shared" si="6"/>
        <v/>
      </c>
    </row>
    <row r="56" spans="1:57" s="37" customFormat="1" x14ac:dyDescent="0.25">
      <c r="A56" s="440"/>
      <c r="B56" s="433"/>
      <c r="C56" s="1"/>
      <c r="D56" s="1"/>
      <c r="E56" s="433"/>
      <c r="F56" s="441"/>
      <c r="G56" s="441"/>
      <c r="H56" s="1"/>
      <c r="I56" s="1"/>
      <c r="J56" s="433"/>
      <c r="K56" s="441"/>
      <c r="L56" s="441"/>
      <c r="M56" s="1"/>
      <c r="N56" s="1"/>
      <c r="O56" s="433"/>
      <c r="P56" s="441"/>
      <c r="Q56" s="441"/>
      <c r="AW56" s="44" t="e">
        <f>VLOOKUP(D56,'MNB árfolyam'!A:B,2,0)</f>
        <v>#N/A</v>
      </c>
      <c r="AX56" s="45" t="str">
        <f t="shared" si="1"/>
        <v/>
      </c>
      <c r="AY56" s="45" t="str">
        <f t="shared" si="2"/>
        <v/>
      </c>
      <c r="AZ56" s="44" t="e">
        <f>VLOOKUP(I56,'MNB árfolyam'!A:B,2,0)</f>
        <v>#N/A</v>
      </c>
      <c r="BA56" s="44" t="str">
        <f t="shared" si="3"/>
        <v/>
      </c>
      <c r="BB56" s="44" t="str">
        <f t="shared" si="4"/>
        <v/>
      </c>
      <c r="BC56" s="44" t="e">
        <f>VLOOKUP(N56,'MNB árfolyam'!A:B,2,0)</f>
        <v>#N/A</v>
      </c>
      <c r="BD56" s="44" t="str">
        <f t="shared" si="5"/>
        <v/>
      </c>
      <c r="BE56" s="44" t="str">
        <f t="shared" si="6"/>
        <v/>
      </c>
    </row>
    <row r="57" spans="1:57" hidden="1" x14ac:dyDescent="0.25">
      <c r="A57" s="469"/>
      <c r="B57" s="469"/>
      <c r="C57" s="469"/>
      <c r="D57" s="469"/>
      <c r="E57" s="469"/>
      <c r="F57" s="469"/>
      <c r="G57" s="469"/>
      <c r="H57" s="469"/>
      <c r="I57" s="469"/>
      <c r="J57" s="469"/>
      <c r="K57" s="441"/>
      <c r="L57" s="441"/>
      <c r="M57" s="469"/>
      <c r="N57" s="469"/>
      <c r="O57" s="469"/>
      <c r="P57" s="441"/>
      <c r="Q57" s="441"/>
    </row>
  </sheetData>
  <sheetProtection algorithmName="SHA-512" hashValue="uz4SdYRNpO3W55Uq89BYZvbL8wyWyQ8jKUJ5R8Ta+BVzmI3hMSs3AaSGVABPVwor8eEROkVdYuY8pKtrUTflIg==" saltValue="iH5RTpi3R/7lRIM8AUpd0g==" spinCount="100000" sheet="1" formatColumns="0" formatRows="0"/>
  <mergeCells count="10">
    <mergeCell ref="A7:Q7"/>
    <mergeCell ref="A11:XFD11"/>
    <mergeCell ref="A27:XFD27"/>
    <mergeCell ref="A1:D1"/>
    <mergeCell ref="A20:F20"/>
    <mergeCell ref="A28:F28"/>
    <mergeCell ref="A29:F29"/>
    <mergeCell ref="A12:D12"/>
    <mergeCell ref="A13:D13"/>
    <mergeCell ref="A19:F19"/>
  </mergeCells>
  <dataValidations count="6">
    <dataValidation type="whole" allowBlank="1" showInputMessage="1" showErrorMessage="1" sqref="K32:L56" xr:uid="{F25BFB39-0036-476C-BC69-4F32BFFB568A}">
      <formula1>0</formula1>
      <formula2>9.99999999999999E+41</formula2>
    </dataValidation>
    <dataValidation type="whole" allowBlank="1" showInputMessage="1" showErrorMessage="1" sqref="F32:G56" xr:uid="{6251C38F-7693-4A31-84BA-FA1E19B9A98F}">
      <formula1>0</formula1>
      <formula2>9.99999999999999E+43</formula2>
    </dataValidation>
    <dataValidation type="whole" allowBlank="1" showInputMessage="1" showErrorMessage="1" sqref="E23:F25" xr:uid="{6F5D794C-CD8C-4F5A-A242-E3706FB608AA}">
      <formula1>0</formula1>
      <formula2>9.99999999999999E+32</formula2>
    </dataValidation>
    <dataValidation type="date" allowBlank="1" showInputMessage="1" showErrorMessage="1" sqref="C32:D56 B23:C25" xr:uid="{6BACD131-3038-4F1C-9314-BE87CAC6594B}">
      <formula1>36526</formula1>
      <formula2>54789</formula2>
    </dataValidation>
    <dataValidation type="date" allowBlank="1" showInputMessage="1" showErrorMessage="1" sqref="B26:C26" xr:uid="{7A18D161-480C-4F75-9DFD-4E18F3416756}">
      <formula1>43831</formula1>
      <formula2>46022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B15:D16" xr:uid="{EACE478C-25C6-4D4C-9A6F-E1E64708558D}">
      <formula1>0</formula1>
      <formula2>0.5</formula2>
    </dataValidation>
  </dataValidations>
  <hyperlinks>
    <hyperlink ref="F1" location="PÁLYÁZÓ!A1" display="VISSZA A PÁLYÁZÓ FÜLRE" xr:uid="{D71144B3-C17D-4DF7-81EF-53BEAFA474D9}"/>
  </hyperlink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C7EF-375B-436E-B2F3-C4A16260ED52}">
  <sheetPr codeName="Munka35">
    <tabColor theme="8" tint="-0.499984740745262"/>
  </sheetPr>
  <dimension ref="A1:BQ81"/>
  <sheetViews>
    <sheetView zoomScale="90" zoomScaleNormal="90" workbookViewId="0">
      <selection activeCell="E3" sqref="E3"/>
    </sheetView>
  </sheetViews>
  <sheetFormatPr defaultColWidth="0" defaultRowHeight="15" zeroHeight="1" x14ac:dyDescent="0.25"/>
  <cols>
    <col min="1" max="1" width="39.140625" style="32" customWidth="1"/>
    <col min="2" max="2" width="36.5703125" style="32" customWidth="1"/>
    <col min="3" max="3" width="34.7109375" style="32" customWidth="1"/>
    <col min="4" max="4" width="25.5703125" style="32" customWidth="1"/>
    <col min="5" max="5" width="30" style="32" customWidth="1"/>
    <col min="6" max="6" width="33.85546875" style="32" customWidth="1"/>
    <col min="7" max="7" width="29" style="32" customWidth="1"/>
    <col min="8" max="8" width="39.140625" style="32" customWidth="1"/>
    <col min="9" max="9" width="33" style="32" customWidth="1"/>
    <col min="10" max="10" width="28" style="32" customWidth="1"/>
    <col min="11" max="11" width="25.5703125" style="32" customWidth="1"/>
    <col min="12" max="12" width="40.28515625" style="32" customWidth="1"/>
    <col min="13" max="13" width="33.85546875" style="32" customWidth="1"/>
    <col min="14" max="14" width="33.7109375" style="32" customWidth="1"/>
    <col min="15" max="15" width="30" style="32" customWidth="1"/>
    <col min="16" max="18" width="25.5703125" style="32" customWidth="1"/>
    <col min="19" max="19" width="30.140625" style="32" customWidth="1"/>
    <col min="20" max="20" width="25.5703125" style="32" customWidth="1"/>
    <col min="21" max="21" width="28.85546875" style="32" customWidth="1"/>
    <col min="22" max="23" width="25.5703125" style="32" customWidth="1"/>
    <col min="24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60" width="25.5703125" style="32" hidden="1" customWidth="1"/>
    <col min="61" max="61" width="39.42578125" style="32" hidden="1" customWidth="1"/>
    <col min="62" max="62" width="31.5703125" style="32" hidden="1" customWidth="1"/>
    <col min="63" max="66" width="25.5703125" style="32" hidden="1" customWidth="1"/>
    <col min="67" max="67" width="33.140625" style="32" hidden="1" customWidth="1"/>
    <col min="68" max="68" width="27.28515625" style="32" hidden="1" customWidth="1"/>
    <col min="69" max="69" width="27.7109375" style="32" hidden="1" customWidth="1"/>
    <col min="70" max="16384" width="25.5703125" style="32" hidden="1"/>
  </cols>
  <sheetData>
    <row r="1" spans="1:51" ht="27" customHeight="1" thickBot="1" x14ac:dyDescent="0.3">
      <c r="A1" s="666" t="s">
        <v>104</v>
      </c>
      <c r="B1" s="667"/>
      <c r="C1" s="667"/>
      <c r="D1" s="668"/>
      <c r="E1" s="197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</row>
    <row r="2" spans="1:51" ht="30.75" thickBot="1" x14ac:dyDescent="0.3">
      <c r="A2" s="134"/>
      <c r="B2" s="336" t="s">
        <v>4</v>
      </c>
      <c r="C2" s="135" t="s">
        <v>8</v>
      </c>
      <c r="D2" s="337" t="s">
        <v>9</v>
      </c>
      <c r="E2" s="197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</row>
    <row r="3" spans="1:51" x14ac:dyDescent="0.25">
      <c r="A3" s="136" t="s">
        <v>10</v>
      </c>
      <c r="B3" s="454">
        <f>D14+E24+BI54</f>
        <v>0</v>
      </c>
      <c r="C3" s="320">
        <f>AX14+AX24+BJ54</f>
        <v>0</v>
      </c>
      <c r="D3" s="321">
        <f>AY14+AY24+BK54</f>
        <v>0</v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</row>
    <row r="4" spans="1:51" x14ac:dyDescent="0.25">
      <c r="A4" s="137" t="s">
        <v>11</v>
      </c>
      <c r="B4" s="455">
        <f>D15+J24+BL54</f>
        <v>0</v>
      </c>
      <c r="C4" s="58">
        <f>AX15+BA24+BM54</f>
        <v>0</v>
      </c>
      <c r="D4" s="59">
        <f>AY15+BB24+BN54</f>
        <v>0</v>
      </c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</row>
    <row r="5" spans="1:51" ht="15.75" thickBot="1" x14ac:dyDescent="0.3">
      <c r="A5" s="141" t="s">
        <v>12</v>
      </c>
      <c r="B5" s="456">
        <f>D16+O24+BO54</f>
        <v>0</v>
      </c>
      <c r="C5" s="60">
        <f>AX16+BD24+BP54</f>
        <v>0</v>
      </c>
      <c r="D5" s="61">
        <f>AY16+BE24+BQ54</f>
        <v>0</v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</row>
    <row r="6" spans="1:51" x14ac:dyDescent="0.25">
      <c r="A6" s="110"/>
      <c r="B6" s="198"/>
      <c r="C6" s="197"/>
      <c r="D6" s="197"/>
      <c r="E6" s="197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</row>
    <row r="7" spans="1:51" ht="21.75" customHeight="1" thickBot="1" x14ac:dyDescent="0.3">
      <c r="A7" s="684" t="s">
        <v>33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</row>
    <row r="8" spans="1:51" ht="46.5" customHeight="1" x14ac:dyDescent="0.25">
      <c r="A8" s="205" t="s">
        <v>15</v>
      </c>
      <c r="B8" s="206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</row>
    <row r="9" spans="1:51" ht="30" customHeight="1" thickBot="1" x14ac:dyDescent="0.3">
      <c r="A9" s="207" t="s">
        <v>16</v>
      </c>
      <c r="B9" s="56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</row>
    <row r="10" spans="1:51" ht="15.75" thickBot="1" x14ac:dyDescent="0.3">
      <c r="A10" s="116"/>
      <c r="B10" s="99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</row>
    <row r="11" spans="1:51" ht="350.1" customHeight="1" thickBot="1" x14ac:dyDescent="0.3">
      <c r="A11" s="702" t="s">
        <v>254</v>
      </c>
      <c r="B11" s="703"/>
      <c r="C11" s="703"/>
      <c r="D11" s="703"/>
      <c r="E11" s="703"/>
      <c r="F11" s="704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</row>
    <row r="12" spans="1:51" ht="27.75" customHeight="1" thickBot="1" x14ac:dyDescent="0.3">
      <c r="A12" s="687" t="str">
        <f>IF(PÁLYÁZÓ!D16&lt;&gt;"","A pályázó vállalkozás három üzleti évre adta meg az adatokat, ezért a kapcsolódó vállalkozás esetén is három évre kérünk adatot, ha a vállalkozás működött ebben az időtartamban.",IF(PÁLYÁZÓ!D15&lt;&gt;"","A pályázó vállalkozás két üzleti évre adta meg az adatokat, ezért a kapcsolódó vállalkozás esetén is két évre kérünk adatot, ha a vállalkozás működött ebben az időtartamban.",IF(PÁLYÁZÓ!D14&lt;&gt;"","A pályázó vállalkozás egy üzleti évre adta meg az adatokat, ezért a kapcsolódó vállalkozás esetén is egy évre kérünk adatot, ha a vállalkozás működött ebben az időtartamban.","")))</f>
        <v/>
      </c>
      <c r="B12" s="688"/>
      <c r="C12" s="688"/>
      <c r="D12" s="688"/>
      <c r="E12" s="397"/>
      <c r="F12" s="398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</row>
    <row r="13" spans="1:51" ht="45" x14ac:dyDescent="0.25">
      <c r="A13" s="212"/>
      <c r="B13" s="200" t="s">
        <v>2</v>
      </c>
      <c r="C13" s="200" t="s">
        <v>3</v>
      </c>
      <c r="D13" s="201" t="s">
        <v>4</v>
      </c>
      <c r="E13" s="200" t="s">
        <v>5</v>
      </c>
      <c r="F13" s="202" t="s">
        <v>6</v>
      </c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AW13" s="33" t="s">
        <v>7</v>
      </c>
      <c r="AX13" s="33" t="s">
        <v>8</v>
      </c>
      <c r="AY13" s="33" t="s">
        <v>9</v>
      </c>
    </row>
    <row r="14" spans="1:51" x14ac:dyDescent="0.25">
      <c r="A14" s="83" t="s">
        <v>10</v>
      </c>
      <c r="B14" s="1"/>
      <c r="C14" s="1"/>
      <c r="D14" s="5"/>
      <c r="E14" s="3"/>
      <c r="F14" s="9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AW14" s="34" t="str">
        <f>IF(C14="","",VLOOKUP(C14,'MNB árfolyam'!A:B,2,0))</f>
        <v/>
      </c>
      <c r="AX14" s="35">
        <f>IFERROR(ROUND(E14/AW14,0),0)</f>
        <v>0</v>
      </c>
      <c r="AY14" s="35">
        <f>IFERROR(ROUND(F14/AW14,0),0)</f>
        <v>0</v>
      </c>
    </row>
    <row r="15" spans="1:51" x14ac:dyDescent="0.25">
      <c r="A15" s="83" t="s">
        <v>11</v>
      </c>
      <c r="B15" s="1"/>
      <c r="C15" s="1"/>
      <c r="D15" s="2"/>
      <c r="E15" s="3"/>
      <c r="F15" s="9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AW15" s="34" t="str">
        <f>IF(C15="","",VLOOKUP(C15,'MNB árfolyam'!A:B,2,0))</f>
        <v/>
      </c>
      <c r="AX15" s="35">
        <f>IFERROR(ROUND(E15/AW15,0),0)</f>
        <v>0</v>
      </c>
      <c r="AY15" s="35">
        <f>IFERROR(ROUND(F15/AW15,0),0)</f>
        <v>0</v>
      </c>
    </row>
    <row r="16" spans="1:51" ht="15.75" thickBot="1" x14ac:dyDescent="0.3">
      <c r="A16" s="84" t="s">
        <v>12</v>
      </c>
      <c r="B16" s="7"/>
      <c r="C16" s="7"/>
      <c r="D16" s="10"/>
      <c r="E16" s="11"/>
      <c r="F16" s="12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AW16" s="34" t="str">
        <f>IF(C16="","",VLOOKUP(C16,'MNB árfolyam'!A:B,2,0))</f>
        <v/>
      </c>
      <c r="AX16" s="35">
        <f>IFERROR(ROUND(E16/AW16,0),0)</f>
        <v>0</v>
      </c>
      <c r="AY16" s="35">
        <f>IFERROR(ROUND(F16/AW16,0),0)</f>
        <v>0</v>
      </c>
    </row>
    <row r="17" spans="1:57" ht="15.75" thickBot="1" x14ac:dyDescent="0.3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</row>
    <row r="18" spans="1:57" ht="15" customHeight="1" x14ac:dyDescent="0.25">
      <c r="A18" s="705" t="s">
        <v>137</v>
      </c>
      <c r="B18" s="706"/>
      <c r="C18" s="706"/>
      <c r="D18" s="706"/>
      <c r="E18" s="706"/>
      <c r="F18" s="707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</row>
    <row r="19" spans="1:57" ht="31.5" customHeight="1" thickBot="1" x14ac:dyDescent="0.3">
      <c r="A19" s="708"/>
      <c r="B19" s="709"/>
      <c r="C19" s="709"/>
      <c r="D19" s="709"/>
      <c r="E19" s="709"/>
      <c r="F19" s="710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</row>
    <row r="20" spans="1:57" x14ac:dyDescent="0.25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</row>
    <row r="21" spans="1:57" s="37" customFormat="1" ht="15.75" thickBot="1" x14ac:dyDescent="0.3">
      <c r="A21" s="714" t="str">
        <f>CONCATENATE(B8," ","KAPCSOLÓDÓ VÁLLALKOZÁSAI:")</f>
        <v xml:space="preserve"> KAPCSOLÓDÓ VÁLLALKOZÁSAI: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39"/>
      <c r="Y21" s="36"/>
      <c r="Z21" s="36"/>
    </row>
    <row r="22" spans="1:57" s="37" customFormat="1" ht="320.10000000000002" customHeight="1" thickBot="1" x14ac:dyDescent="0.3">
      <c r="A22" s="711" t="s">
        <v>260</v>
      </c>
      <c r="B22" s="712"/>
      <c r="C22" s="712"/>
      <c r="D22" s="712"/>
      <c r="E22" s="712"/>
      <c r="F22" s="712"/>
      <c r="G22" s="712"/>
      <c r="H22" s="713"/>
      <c r="I22" s="174"/>
      <c r="J22" s="174"/>
      <c r="K22" s="174"/>
      <c r="L22" s="174"/>
      <c r="M22" s="174"/>
      <c r="N22" s="174"/>
      <c r="O22" s="174"/>
      <c r="P22" s="174"/>
      <c r="Q22" s="174"/>
      <c r="R22" s="175"/>
      <c r="S22" s="176"/>
      <c r="T22" s="176"/>
      <c r="U22" s="175"/>
      <c r="V22" s="176"/>
      <c r="W22" s="176"/>
      <c r="X22" s="39"/>
      <c r="Y22" s="36"/>
      <c r="Z22" s="36"/>
    </row>
    <row r="23" spans="1:57" s="37" customFormat="1" ht="22.5" customHeight="1" thickBot="1" x14ac:dyDescent="0.3">
      <c r="A23" s="681" t="str">
        <f>A12</f>
        <v/>
      </c>
      <c r="B23" s="682"/>
      <c r="C23" s="682"/>
      <c r="D23" s="682"/>
      <c r="E23" s="682"/>
      <c r="F23" s="683"/>
      <c r="G23" s="178"/>
      <c r="H23" s="178"/>
      <c r="I23" s="174"/>
      <c r="J23" s="174"/>
      <c r="K23" s="174"/>
      <c r="L23" s="174"/>
      <c r="M23" s="174"/>
      <c r="N23" s="174"/>
      <c r="O23" s="174"/>
      <c r="P23" s="174"/>
      <c r="Q23" s="174"/>
      <c r="R23" s="175"/>
      <c r="S23" s="176"/>
      <c r="T23" s="176"/>
      <c r="U23" s="175"/>
      <c r="V23" s="176"/>
      <c r="W23" s="176"/>
      <c r="X23" s="39"/>
      <c r="Y23" s="36"/>
      <c r="Z23" s="36"/>
    </row>
    <row r="24" spans="1:57" s="37" customFormat="1" ht="17.25" customHeight="1" thickBot="1" x14ac:dyDescent="0.3">
      <c r="A24" s="721"/>
      <c r="B24" s="721"/>
      <c r="C24" s="721"/>
      <c r="D24" s="721"/>
      <c r="E24" s="177">
        <f>SUM(E26:E50)</f>
        <v>0</v>
      </c>
      <c r="F24" s="177"/>
      <c r="G24" s="176"/>
      <c r="H24" s="176"/>
      <c r="I24" s="175"/>
      <c r="J24" s="177">
        <f>SUM(J26:J50)</f>
        <v>0</v>
      </c>
      <c r="K24" s="176"/>
      <c r="L24" s="176"/>
      <c r="M24" s="175"/>
      <c r="N24" s="176"/>
      <c r="O24" s="177">
        <f>SUM(O26:O50)</f>
        <v>0</v>
      </c>
      <c r="P24" s="176"/>
      <c r="Q24" s="175"/>
      <c r="R24" s="175"/>
      <c r="S24" s="176"/>
      <c r="T24" s="176"/>
      <c r="U24" s="175"/>
      <c r="V24" s="176"/>
      <c r="W24" s="176"/>
      <c r="X24" s="39"/>
      <c r="Y24" s="36"/>
      <c r="Z24" s="36"/>
      <c r="AX24" s="41">
        <f>SUM(AX26:AX50)</f>
        <v>0</v>
      </c>
      <c r="AY24" s="41">
        <f t="shared" ref="AY24:BE24" si="0">SUM(AY26:AY50)</f>
        <v>0</v>
      </c>
      <c r="AZ24" s="41"/>
      <c r="BA24" s="41">
        <f t="shared" si="0"/>
        <v>0</v>
      </c>
      <c r="BB24" s="41">
        <f t="shared" si="0"/>
        <v>0</v>
      </c>
      <c r="BC24" s="41"/>
      <c r="BD24" s="41">
        <f t="shared" si="0"/>
        <v>0</v>
      </c>
      <c r="BE24" s="41">
        <f t="shared" si="0"/>
        <v>0</v>
      </c>
    </row>
    <row r="25" spans="1:57" s="37" customFormat="1" ht="45.75" thickBot="1" x14ac:dyDescent="0.3">
      <c r="A25" s="508" t="str">
        <f>CONCATENATE(B8," ","Kapcsolódó vállalkozásának neve")</f>
        <v xml:space="preserve"> Kapcsolódó vállalkozásának neve</v>
      </c>
      <c r="B25" s="509" t="s">
        <v>20</v>
      </c>
      <c r="C25" s="510" t="s">
        <v>115</v>
      </c>
      <c r="D25" s="510" t="s">
        <v>114</v>
      </c>
      <c r="E25" s="510" t="s">
        <v>116</v>
      </c>
      <c r="F25" s="510" t="s">
        <v>128</v>
      </c>
      <c r="G25" s="510" t="s">
        <v>117</v>
      </c>
      <c r="H25" s="510" t="s">
        <v>118</v>
      </c>
      <c r="I25" s="510" t="s">
        <v>119</v>
      </c>
      <c r="J25" s="510" t="s">
        <v>120</v>
      </c>
      <c r="K25" s="510" t="s">
        <v>126</v>
      </c>
      <c r="L25" s="510" t="s">
        <v>121</v>
      </c>
      <c r="M25" s="510" t="s">
        <v>122</v>
      </c>
      <c r="N25" s="510" t="s">
        <v>123</v>
      </c>
      <c r="O25" s="510" t="s">
        <v>124</v>
      </c>
      <c r="P25" s="510" t="s">
        <v>125</v>
      </c>
      <c r="Q25" s="511" t="s">
        <v>127</v>
      </c>
      <c r="R25" s="176"/>
      <c r="S25" s="176"/>
      <c r="T25" s="176"/>
      <c r="U25" s="176"/>
      <c r="V25" s="176"/>
      <c r="W25" s="176"/>
      <c r="AW25" s="42" t="s">
        <v>34</v>
      </c>
      <c r="AX25" s="43" t="s">
        <v>22</v>
      </c>
      <c r="AY25" s="43" t="s">
        <v>23</v>
      </c>
      <c r="AZ25" s="42" t="s">
        <v>37</v>
      </c>
      <c r="BA25" s="43" t="s">
        <v>47</v>
      </c>
      <c r="BB25" s="43" t="s">
        <v>39</v>
      </c>
      <c r="BC25" s="42" t="s">
        <v>40</v>
      </c>
      <c r="BD25" s="43" t="s">
        <v>41</v>
      </c>
      <c r="BE25" s="43" t="s">
        <v>42</v>
      </c>
    </row>
    <row r="26" spans="1:57" s="37" customFormat="1" x14ac:dyDescent="0.25">
      <c r="A26" s="518"/>
      <c r="B26" s="519"/>
      <c r="C26" s="411"/>
      <c r="D26" s="411"/>
      <c r="E26" s="519"/>
      <c r="F26" s="520"/>
      <c r="G26" s="520"/>
      <c r="H26" s="411"/>
      <c r="I26" s="411"/>
      <c r="J26" s="519"/>
      <c r="K26" s="520"/>
      <c r="L26" s="520"/>
      <c r="M26" s="411"/>
      <c r="N26" s="411"/>
      <c r="O26" s="519"/>
      <c r="P26" s="520"/>
      <c r="Q26" s="521"/>
      <c r="R26" s="176"/>
      <c r="S26" s="176"/>
      <c r="T26" s="176"/>
      <c r="U26" s="176"/>
      <c r="V26" s="176"/>
      <c r="W26" s="176"/>
      <c r="AW26" s="44" t="str">
        <f>IF(D26="","",VLOOKUP(D26,'MNB árfolyam'!A:B,2,0))</f>
        <v/>
      </c>
      <c r="AX26" s="45" t="str">
        <f>IF(ISBLANK(F26),"",ROUND(F26/AW26,0))</f>
        <v/>
      </c>
      <c r="AY26" s="45" t="str">
        <f>IF(ISBLANK(G26),"",ROUND(G26/AW26,0))</f>
        <v/>
      </c>
      <c r="AZ26" s="44" t="str">
        <f>IF(I26="","",VLOOKUP(I26,'MNB árfolyam'!A:B,2,0))</f>
        <v/>
      </c>
      <c r="BA26" s="44" t="str">
        <f>IF(ISBLANK(K26),"",ROUND(K26/AZ26,0))</f>
        <v/>
      </c>
      <c r="BB26" s="44" t="str">
        <f>IF(ISBLANK(L26),"",ROUND(L26/AZ26,0))</f>
        <v/>
      </c>
      <c r="BC26" s="44" t="str">
        <f>IF(N26="","",VLOOKUP(N26,'MNB árfolyam'!A:B,2,0))</f>
        <v/>
      </c>
      <c r="BD26" s="44" t="str">
        <f>IF(ISBLANK(P26),"",ROUND(P26/BC26,0))</f>
        <v/>
      </c>
      <c r="BE26" s="44" t="str">
        <f>IF(ISBLANK(Q26),"",ROUND(Q26/BC26,0))</f>
        <v/>
      </c>
    </row>
    <row r="27" spans="1:57" s="37" customFormat="1" x14ac:dyDescent="0.25">
      <c r="A27" s="457"/>
      <c r="B27" s="458"/>
      <c r="C27" s="1"/>
      <c r="D27" s="1"/>
      <c r="E27" s="458"/>
      <c r="F27" s="459"/>
      <c r="G27" s="459"/>
      <c r="H27" s="1"/>
      <c r="I27" s="1"/>
      <c r="J27" s="458"/>
      <c r="K27" s="459"/>
      <c r="L27" s="459"/>
      <c r="M27" s="1"/>
      <c r="N27" s="1"/>
      <c r="O27" s="458"/>
      <c r="P27" s="459"/>
      <c r="Q27" s="522"/>
      <c r="R27" s="176"/>
      <c r="S27" s="176"/>
      <c r="T27" s="176"/>
      <c r="U27" s="176"/>
      <c r="V27" s="176"/>
      <c r="W27" s="176"/>
      <c r="AW27" s="44" t="str">
        <f>IF(D27="","",VLOOKUP(D27,'MNB árfolyam'!A:B,2,0))</f>
        <v/>
      </c>
      <c r="AX27" s="45" t="str">
        <f t="shared" ref="AX27:AX50" si="1">IF(ISBLANK(F27),"",ROUND(F27/AW27,0))</f>
        <v/>
      </c>
      <c r="AY27" s="45" t="str">
        <f t="shared" ref="AY27:AY50" si="2">IF(ISBLANK(G27),"",ROUND(G27/AW27,0))</f>
        <v/>
      </c>
      <c r="AZ27" s="44" t="str">
        <f>IF(I27="","",VLOOKUP(I27,'MNB árfolyam'!A:B,2,0))</f>
        <v/>
      </c>
      <c r="BA27" s="44" t="str">
        <f t="shared" ref="BA27:BA50" si="3">IF(ISBLANK(K27),"",ROUND(K27/AZ27,0))</f>
        <v/>
      </c>
      <c r="BB27" s="44" t="str">
        <f t="shared" ref="BB27:BB50" si="4">IF(ISBLANK(L27),"",ROUND(L27/AZ27,0))</f>
        <v/>
      </c>
      <c r="BC27" s="44" t="str">
        <f>IF(N27="","",VLOOKUP(N27,'MNB árfolyam'!A:B,2,0))</f>
        <v/>
      </c>
      <c r="BD27" s="44" t="str">
        <f t="shared" ref="BD27:BD50" si="5">IF(ISBLANK(P27),"",ROUND(P27/BC27,0))</f>
        <v/>
      </c>
      <c r="BE27" s="44" t="str">
        <f t="shared" ref="BE27:BE50" si="6">IF(ISBLANK(Q27),"",ROUND(Q27/BC27,0))</f>
        <v/>
      </c>
    </row>
    <row r="28" spans="1:57" s="37" customFormat="1" x14ac:dyDescent="0.25">
      <c r="A28" s="457"/>
      <c r="B28" s="458"/>
      <c r="C28" s="1"/>
      <c r="D28" s="1"/>
      <c r="E28" s="458"/>
      <c r="F28" s="459"/>
      <c r="G28" s="459"/>
      <c r="H28" s="1"/>
      <c r="I28" s="1"/>
      <c r="J28" s="458"/>
      <c r="K28" s="459"/>
      <c r="L28" s="459"/>
      <c r="M28" s="1"/>
      <c r="N28" s="1"/>
      <c r="O28" s="458"/>
      <c r="P28" s="459"/>
      <c r="Q28" s="522"/>
      <c r="R28" s="176"/>
      <c r="S28" s="176"/>
      <c r="T28" s="176"/>
      <c r="U28" s="176"/>
      <c r="V28" s="176"/>
      <c r="W28" s="176"/>
      <c r="AW28" s="44" t="str">
        <f>IF(D28="","",VLOOKUP(D28,'MNB árfolyam'!A:B,2,0))</f>
        <v/>
      </c>
      <c r="AX28" s="45" t="str">
        <f t="shared" si="1"/>
        <v/>
      </c>
      <c r="AY28" s="45" t="str">
        <f t="shared" si="2"/>
        <v/>
      </c>
      <c r="AZ28" s="44" t="str">
        <f>IF(I28="","",VLOOKUP(I28,'MNB árfolyam'!A:B,2,0))</f>
        <v/>
      </c>
      <c r="BA28" s="44" t="str">
        <f t="shared" si="3"/>
        <v/>
      </c>
      <c r="BB28" s="44" t="str">
        <f t="shared" si="4"/>
        <v/>
      </c>
      <c r="BC28" s="44" t="str">
        <f>IF(N28="","",VLOOKUP(N28,'MNB árfolyam'!A:B,2,0))</f>
        <v/>
      </c>
      <c r="BD28" s="44" t="str">
        <f t="shared" si="5"/>
        <v/>
      </c>
      <c r="BE28" s="44" t="str">
        <f t="shared" si="6"/>
        <v/>
      </c>
    </row>
    <row r="29" spans="1:57" s="37" customFormat="1" x14ac:dyDescent="0.25">
      <c r="A29" s="457"/>
      <c r="B29" s="458"/>
      <c r="C29" s="1"/>
      <c r="D29" s="1"/>
      <c r="E29" s="458"/>
      <c r="F29" s="459"/>
      <c r="G29" s="459"/>
      <c r="H29" s="1"/>
      <c r="I29" s="1"/>
      <c r="J29" s="458"/>
      <c r="K29" s="459"/>
      <c r="L29" s="459"/>
      <c r="M29" s="1"/>
      <c r="N29" s="1"/>
      <c r="O29" s="458"/>
      <c r="P29" s="459"/>
      <c r="Q29" s="522"/>
      <c r="R29" s="176"/>
      <c r="S29" s="176"/>
      <c r="T29" s="176"/>
      <c r="U29" s="176"/>
      <c r="V29" s="176"/>
      <c r="W29" s="176"/>
      <c r="AW29" s="44" t="str">
        <f>IF(D29="","",VLOOKUP(D29,'MNB árfolyam'!A:B,2,0))</f>
        <v/>
      </c>
      <c r="AX29" s="45" t="str">
        <f t="shared" si="1"/>
        <v/>
      </c>
      <c r="AY29" s="45" t="str">
        <f t="shared" si="2"/>
        <v/>
      </c>
      <c r="AZ29" s="44" t="str">
        <f>IF(I29="","",VLOOKUP(I29,'MNB árfolyam'!A:B,2,0))</f>
        <v/>
      </c>
      <c r="BA29" s="44" t="str">
        <f t="shared" si="3"/>
        <v/>
      </c>
      <c r="BB29" s="44" t="str">
        <f t="shared" si="4"/>
        <v/>
      </c>
      <c r="BC29" s="44" t="str">
        <f>IF(N29="","",VLOOKUP(N29,'MNB árfolyam'!A:B,2,0))</f>
        <v/>
      </c>
      <c r="BD29" s="44" t="str">
        <f t="shared" si="5"/>
        <v/>
      </c>
      <c r="BE29" s="44" t="str">
        <f t="shared" si="6"/>
        <v/>
      </c>
    </row>
    <row r="30" spans="1:57" s="37" customFormat="1" x14ac:dyDescent="0.25">
      <c r="A30" s="457"/>
      <c r="B30" s="458"/>
      <c r="C30" s="1"/>
      <c r="D30" s="1"/>
      <c r="E30" s="458"/>
      <c r="F30" s="459"/>
      <c r="G30" s="459"/>
      <c r="H30" s="1"/>
      <c r="I30" s="1"/>
      <c r="J30" s="458"/>
      <c r="K30" s="459"/>
      <c r="L30" s="459"/>
      <c r="M30" s="1"/>
      <c r="N30" s="1"/>
      <c r="O30" s="458"/>
      <c r="P30" s="459"/>
      <c r="Q30" s="522"/>
      <c r="R30" s="176"/>
      <c r="S30" s="176"/>
      <c r="T30" s="176"/>
      <c r="U30" s="176"/>
      <c r="V30" s="176"/>
      <c r="W30" s="176"/>
      <c r="AW30" s="44" t="str">
        <f>IF(D30="","",VLOOKUP(D30,'MNB árfolyam'!A:B,2,0))</f>
        <v/>
      </c>
      <c r="AX30" s="45" t="str">
        <f t="shared" si="1"/>
        <v/>
      </c>
      <c r="AY30" s="45" t="str">
        <f t="shared" si="2"/>
        <v/>
      </c>
      <c r="AZ30" s="44" t="str">
        <f>IF(I30="","",VLOOKUP(I30,'MNB árfolyam'!A:B,2,0))</f>
        <v/>
      </c>
      <c r="BA30" s="44" t="str">
        <f t="shared" si="3"/>
        <v/>
      </c>
      <c r="BB30" s="44" t="str">
        <f t="shared" si="4"/>
        <v/>
      </c>
      <c r="BC30" s="44" t="str">
        <f>IF(N30="","",VLOOKUP(N30,'MNB árfolyam'!A:B,2,0))</f>
        <v/>
      </c>
      <c r="BD30" s="44" t="str">
        <f t="shared" si="5"/>
        <v/>
      </c>
      <c r="BE30" s="44" t="str">
        <f t="shared" si="6"/>
        <v/>
      </c>
    </row>
    <row r="31" spans="1:57" s="37" customFormat="1" x14ac:dyDescent="0.25">
      <c r="A31" s="457"/>
      <c r="B31" s="458"/>
      <c r="C31" s="1"/>
      <c r="D31" s="1"/>
      <c r="E31" s="458"/>
      <c r="F31" s="459"/>
      <c r="G31" s="459"/>
      <c r="H31" s="1"/>
      <c r="I31" s="1"/>
      <c r="J31" s="458"/>
      <c r="K31" s="459"/>
      <c r="L31" s="459"/>
      <c r="M31" s="1"/>
      <c r="N31" s="1"/>
      <c r="O31" s="458"/>
      <c r="P31" s="459"/>
      <c r="Q31" s="522"/>
      <c r="R31" s="176"/>
      <c r="S31" s="176"/>
      <c r="T31" s="176"/>
      <c r="U31" s="176"/>
      <c r="V31" s="176"/>
      <c r="W31" s="176"/>
      <c r="AW31" s="44" t="str">
        <f>IF(D31="","",VLOOKUP(D31,'MNB árfolyam'!A:B,2,0))</f>
        <v/>
      </c>
      <c r="AX31" s="45" t="str">
        <f t="shared" si="1"/>
        <v/>
      </c>
      <c r="AY31" s="45" t="str">
        <f t="shared" si="2"/>
        <v/>
      </c>
      <c r="AZ31" s="44" t="str">
        <f>IF(I31="","",VLOOKUP(I31,'MNB árfolyam'!A:B,2,0))</f>
        <v/>
      </c>
      <c r="BA31" s="44" t="str">
        <f t="shared" si="3"/>
        <v/>
      </c>
      <c r="BB31" s="44" t="str">
        <f t="shared" si="4"/>
        <v/>
      </c>
      <c r="BC31" s="44" t="str">
        <f>IF(N31="","",VLOOKUP(N31,'MNB árfolyam'!A:B,2,0))</f>
        <v/>
      </c>
      <c r="BD31" s="44" t="str">
        <f t="shared" si="5"/>
        <v/>
      </c>
      <c r="BE31" s="44" t="str">
        <f t="shared" si="6"/>
        <v/>
      </c>
    </row>
    <row r="32" spans="1:57" s="37" customFormat="1" x14ac:dyDescent="0.25">
      <c r="A32" s="457"/>
      <c r="B32" s="458"/>
      <c r="C32" s="1"/>
      <c r="D32" s="1"/>
      <c r="E32" s="458"/>
      <c r="F32" s="459"/>
      <c r="G32" s="459"/>
      <c r="H32" s="1"/>
      <c r="I32" s="1"/>
      <c r="J32" s="458"/>
      <c r="K32" s="459"/>
      <c r="L32" s="459"/>
      <c r="M32" s="1"/>
      <c r="N32" s="1"/>
      <c r="O32" s="458"/>
      <c r="P32" s="459"/>
      <c r="Q32" s="522"/>
      <c r="R32" s="176"/>
      <c r="S32" s="176"/>
      <c r="T32" s="176"/>
      <c r="U32" s="176"/>
      <c r="V32" s="176"/>
      <c r="W32" s="176"/>
      <c r="AW32" s="44" t="str">
        <f>IF(D32="","",VLOOKUP(D32,'MNB árfolyam'!A:B,2,0))</f>
        <v/>
      </c>
      <c r="AX32" s="45" t="str">
        <f t="shared" si="1"/>
        <v/>
      </c>
      <c r="AY32" s="45" t="str">
        <f t="shared" si="2"/>
        <v/>
      </c>
      <c r="AZ32" s="44" t="str">
        <f>IF(I32="","",VLOOKUP(I32,'MNB árfolyam'!A:B,2,0))</f>
        <v/>
      </c>
      <c r="BA32" s="44" t="str">
        <f t="shared" si="3"/>
        <v/>
      </c>
      <c r="BB32" s="44" t="str">
        <f t="shared" si="4"/>
        <v/>
      </c>
      <c r="BC32" s="44" t="str">
        <f>IF(N32="","",VLOOKUP(N32,'MNB árfolyam'!A:B,2,0))</f>
        <v/>
      </c>
      <c r="BD32" s="44" t="str">
        <f t="shared" si="5"/>
        <v/>
      </c>
      <c r="BE32" s="44" t="str">
        <f t="shared" si="6"/>
        <v/>
      </c>
    </row>
    <row r="33" spans="1:57" s="37" customFormat="1" x14ac:dyDescent="0.25">
      <c r="A33" s="457"/>
      <c r="B33" s="458"/>
      <c r="C33" s="1"/>
      <c r="D33" s="1"/>
      <c r="E33" s="458"/>
      <c r="F33" s="459"/>
      <c r="G33" s="459"/>
      <c r="H33" s="1"/>
      <c r="I33" s="1"/>
      <c r="J33" s="458"/>
      <c r="K33" s="459"/>
      <c r="L33" s="459"/>
      <c r="M33" s="1"/>
      <c r="N33" s="1"/>
      <c r="O33" s="458"/>
      <c r="P33" s="459"/>
      <c r="Q33" s="522"/>
      <c r="R33" s="176"/>
      <c r="S33" s="176"/>
      <c r="T33" s="176"/>
      <c r="U33" s="176"/>
      <c r="V33" s="176"/>
      <c r="W33" s="176"/>
      <c r="AW33" s="44" t="str">
        <f>IF(D33="","",VLOOKUP(D33,'MNB árfolyam'!A:B,2,0))</f>
        <v/>
      </c>
      <c r="AX33" s="45" t="str">
        <f t="shared" si="1"/>
        <v/>
      </c>
      <c r="AY33" s="45" t="str">
        <f t="shared" si="2"/>
        <v/>
      </c>
      <c r="AZ33" s="44" t="str">
        <f>IF(I33="","",VLOOKUP(I33,'MNB árfolyam'!A:B,2,0))</f>
        <v/>
      </c>
      <c r="BA33" s="44" t="str">
        <f t="shared" si="3"/>
        <v/>
      </c>
      <c r="BB33" s="44" t="str">
        <f t="shared" si="4"/>
        <v/>
      </c>
      <c r="BC33" s="44" t="str">
        <f>IF(N33="","",VLOOKUP(N33,'MNB árfolyam'!A:B,2,0))</f>
        <v/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57"/>
      <c r="B34" s="458"/>
      <c r="C34" s="1"/>
      <c r="D34" s="1"/>
      <c r="E34" s="458"/>
      <c r="F34" s="459"/>
      <c r="G34" s="459"/>
      <c r="H34" s="1"/>
      <c r="I34" s="1"/>
      <c r="J34" s="458"/>
      <c r="K34" s="459"/>
      <c r="L34" s="459"/>
      <c r="M34" s="1"/>
      <c r="N34" s="1"/>
      <c r="O34" s="458"/>
      <c r="P34" s="459"/>
      <c r="Q34" s="522"/>
      <c r="R34" s="176"/>
      <c r="S34" s="176"/>
      <c r="T34" s="176"/>
      <c r="U34" s="176"/>
      <c r="V34" s="176"/>
      <c r="W34" s="176"/>
      <c r="AW34" s="44" t="str">
        <f>IF(D34="","",VLOOKUP(D34,'MNB árfolyam'!A:B,2,0))</f>
        <v/>
      </c>
      <c r="AX34" s="45" t="str">
        <f t="shared" si="1"/>
        <v/>
      </c>
      <c r="AY34" s="45" t="str">
        <f t="shared" si="2"/>
        <v/>
      </c>
      <c r="AZ34" s="44" t="str">
        <f>IF(I34="","",VLOOKUP(I34,'MNB árfolyam'!A:B,2,0))</f>
        <v/>
      </c>
      <c r="BA34" s="44" t="str">
        <f t="shared" si="3"/>
        <v/>
      </c>
      <c r="BB34" s="44" t="str">
        <f t="shared" si="4"/>
        <v/>
      </c>
      <c r="BC34" s="44" t="str">
        <f>IF(N34="","",VLOOKUP(N34,'MNB árfolyam'!A:B,2,0))</f>
        <v/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57"/>
      <c r="B35" s="458"/>
      <c r="C35" s="1"/>
      <c r="D35" s="1"/>
      <c r="E35" s="458"/>
      <c r="F35" s="459"/>
      <c r="G35" s="459"/>
      <c r="H35" s="1"/>
      <c r="I35" s="1"/>
      <c r="J35" s="458"/>
      <c r="K35" s="459"/>
      <c r="L35" s="459"/>
      <c r="M35" s="1"/>
      <c r="N35" s="1"/>
      <c r="O35" s="458"/>
      <c r="P35" s="459"/>
      <c r="Q35" s="522"/>
      <c r="R35" s="176"/>
      <c r="S35" s="176"/>
      <c r="T35" s="176"/>
      <c r="U35" s="176"/>
      <c r="V35" s="176"/>
      <c r="W35" s="176"/>
      <c r="AW35" s="44" t="str">
        <f>IF(D35="","",VLOOKUP(D35,'MNB árfolyam'!A:B,2,0))</f>
        <v/>
      </c>
      <c r="AX35" s="45" t="str">
        <f t="shared" si="1"/>
        <v/>
      </c>
      <c r="AY35" s="45" t="str">
        <f t="shared" si="2"/>
        <v/>
      </c>
      <c r="AZ35" s="44" t="str">
        <f>IF(I35="","",VLOOKUP(I35,'MNB árfolyam'!A:B,2,0))</f>
        <v/>
      </c>
      <c r="BA35" s="44" t="str">
        <f t="shared" si="3"/>
        <v/>
      </c>
      <c r="BB35" s="44" t="str">
        <f t="shared" si="4"/>
        <v/>
      </c>
      <c r="BC35" s="44" t="str">
        <f>IF(N35="","",VLOOKUP(N35,'MNB árfolyam'!A:B,2,0))</f>
        <v/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57"/>
      <c r="B36" s="458"/>
      <c r="C36" s="1"/>
      <c r="D36" s="1"/>
      <c r="E36" s="458"/>
      <c r="F36" s="459"/>
      <c r="G36" s="459"/>
      <c r="H36" s="1"/>
      <c r="I36" s="1"/>
      <c r="J36" s="458"/>
      <c r="K36" s="459"/>
      <c r="L36" s="459"/>
      <c r="M36" s="1"/>
      <c r="N36" s="1"/>
      <c r="O36" s="458"/>
      <c r="P36" s="459"/>
      <c r="Q36" s="522"/>
      <c r="R36" s="176"/>
      <c r="S36" s="176"/>
      <c r="T36" s="176"/>
      <c r="U36" s="176"/>
      <c r="V36" s="176"/>
      <c r="W36" s="176"/>
      <c r="AW36" s="44" t="str">
        <f>IF(D36="","",VLOOKUP(D36,'MNB árfolyam'!A:B,2,0))</f>
        <v/>
      </c>
      <c r="AX36" s="45" t="str">
        <f t="shared" si="1"/>
        <v/>
      </c>
      <c r="AY36" s="45" t="str">
        <f t="shared" si="2"/>
        <v/>
      </c>
      <c r="AZ36" s="44" t="str">
        <f>IF(I36="","",VLOOKUP(I36,'MNB árfolyam'!A:B,2,0))</f>
        <v/>
      </c>
      <c r="BA36" s="44" t="str">
        <f t="shared" si="3"/>
        <v/>
      </c>
      <c r="BB36" s="44" t="str">
        <f t="shared" si="4"/>
        <v/>
      </c>
      <c r="BC36" s="44" t="str">
        <f>IF(N36="","",VLOOKUP(N36,'MNB árfolyam'!A:B,2,0))</f>
        <v/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57"/>
      <c r="B37" s="458"/>
      <c r="C37" s="1"/>
      <c r="D37" s="1"/>
      <c r="E37" s="458"/>
      <c r="F37" s="459"/>
      <c r="G37" s="459"/>
      <c r="H37" s="1"/>
      <c r="I37" s="1"/>
      <c r="J37" s="458"/>
      <c r="K37" s="459"/>
      <c r="L37" s="459"/>
      <c r="M37" s="1"/>
      <c r="N37" s="1"/>
      <c r="O37" s="458"/>
      <c r="P37" s="459"/>
      <c r="Q37" s="522"/>
      <c r="R37" s="176"/>
      <c r="S37" s="176"/>
      <c r="T37" s="176"/>
      <c r="U37" s="176"/>
      <c r="V37" s="176"/>
      <c r="W37" s="176"/>
      <c r="AW37" s="44" t="str">
        <f>IF(D37="","",VLOOKUP(D37,'MNB árfolyam'!A:B,2,0))</f>
        <v/>
      </c>
      <c r="AX37" s="45" t="str">
        <f t="shared" si="1"/>
        <v/>
      </c>
      <c r="AY37" s="45" t="str">
        <f t="shared" si="2"/>
        <v/>
      </c>
      <c r="AZ37" s="44" t="str">
        <f>IF(I37="","",VLOOKUP(I37,'MNB árfolyam'!A:B,2,0))</f>
        <v/>
      </c>
      <c r="BA37" s="44" t="str">
        <f t="shared" si="3"/>
        <v/>
      </c>
      <c r="BB37" s="44" t="str">
        <f t="shared" si="4"/>
        <v/>
      </c>
      <c r="BC37" s="44" t="str">
        <f>IF(N37="","",VLOOKUP(N37,'MNB árfolyam'!A:B,2,0))</f>
        <v/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57"/>
      <c r="B38" s="458"/>
      <c r="C38" s="1"/>
      <c r="D38" s="1"/>
      <c r="E38" s="458"/>
      <c r="F38" s="459"/>
      <c r="G38" s="459"/>
      <c r="H38" s="1"/>
      <c r="I38" s="1"/>
      <c r="J38" s="458"/>
      <c r="K38" s="459"/>
      <c r="L38" s="459"/>
      <c r="M38" s="1"/>
      <c r="N38" s="1"/>
      <c r="O38" s="458"/>
      <c r="P38" s="459"/>
      <c r="Q38" s="522"/>
      <c r="R38" s="176"/>
      <c r="S38" s="176"/>
      <c r="T38" s="176"/>
      <c r="U38" s="176"/>
      <c r="V38" s="176"/>
      <c r="W38" s="176"/>
      <c r="AW38" s="44" t="str">
        <f>IF(D38="","",VLOOKUP(D38,'MNB árfolyam'!A:B,2,0))</f>
        <v/>
      </c>
      <c r="AX38" s="45" t="str">
        <f t="shared" si="1"/>
        <v/>
      </c>
      <c r="AY38" s="45" t="str">
        <f t="shared" si="2"/>
        <v/>
      </c>
      <c r="AZ38" s="44" t="str">
        <f>IF(I38="","",VLOOKUP(I38,'MNB árfolyam'!A:B,2,0))</f>
        <v/>
      </c>
      <c r="BA38" s="44" t="str">
        <f t="shared" si="3"/>
        <v/>
      </c>
      <c r="BB38" s="44" t="str">
        <f t="shared" si="4"/>
        <v/>
      </c>
      <c r="BC38" s="44" t="str">
        <f>IF(N38="","",VLOOKUP(N38,'MNB árfolyam'!A:B,2,0))</f>
        <v/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57"/>
      <c r="B39" s="458"/>
      <c r="C39" s="1"/>
      <c r="D39" s="1"/>
      <c r="E39" s="458"/>
      <c r="F39" s="459"/>
      <c r="G39" s="459"/>
      <c r="H39" s="1"/>
      <c r="I39" s="1"/>
      <c r="J39" s="458"/>
      <c r="K39" s="459"/>
      <c r="L39" s="459"/>
      <c r="M39" s="1"/>
      <c r="N39" s="1"/>
      <c r="O39" s="458"/>
      <c r="P39" s="459"/>
      <c r="Q39" s="522"/>
      <c r="R39" s="176"/>
      <c r="S39" s="176"/>
      <c r="T39" s="176"/>
      <c r="U39" s="176"/>
      <c r="V39" s="176"/>
      <c r="W39" s="176"/>
      <c r="AW39" s="44" t="str">
        <f>IF(D39="","",VLOOKUP(D39,'MNB árfolyam'!A:B,2,0))</f>
        <v/>
      </c>
      <c r="AX39" s="45" t="str">
        <f t="shared" si="1"/>
        <v/>
      </c>
      <c r="AY39" s="45" t="str">
        <f t="shared" si="2"/>
        <v/>
      </c>
      <c r="AZ39" s="44" t="str">
        <f>IF(I39="","",VLOOKUP(I39,'MNB árfolyam'!A:B,2,0))</f>
        <v/>
      </c>
      <c r="BA39" s="44" t="str">
        <f t="shared" si="3"/>
        <v/>
      </c>
      <c r="BB39" s="44" t="str">
        <f t="shared" si="4"/>
        <v/>
      </c>
      <c r="BC39" s="44" t="str">
        <f>IF(N39="","",VLOOKUP(N39,'MNB árfolyam'!A:B,2,0))</f>
        <v/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57"/>
      <c r="B40" s="458"/>
      <c r="C40" s="1"/>
      <c r="D40" s="1"/>
      <c r="E40" s="458"/>
      <c r="F40" s="459"/>
      <c r="G40" s="459"/>
      <c r="H40" s="1"/>
      <c r="I40" s="1"/>
      <c r="J40" s="458"/>
      <c r="K40" s="459"/>
      <c r="L40" s="459"/>
      <c r="M40" s="1"/>
      <c r="N40" s="1"/>
      <c r="O40" s="458"/>
      <c r="P40" s="459"/>
      <c r="Q40" s="522"/>
      <c r="R40" s="176"/>
      <c r="S40" s="176"/>
      <c r="T40" s="176"/>
      <c r="U40" s="176"/>
      <c r="V40" s="176"/>
      <c r="W40" s="176"/>
      <c r="AW40" s="44" t="str">
        <f>IF(D40="","",VLOOKUP(D40,'MNB árfolyam'!A:B,2,0))</f>
        <v/>
      </c>
      <c r="AX40" s="45" t="str">
        <f t="shared" si="1"/>
        <v/>
      </c>
      <c r="AY40" s="45" t="str">
        <f t="shared" si="2"/>
        <v/>
      </c>
      <c r="AZ40" s="44" t="str">
        <f>IF(I40="","",VLOOKUP(I40,'MNB árfolyam'!A:B,2,0))</f>
        <v/>
      </c>
      <c r="BA40" s="44" t="str">
        <f t="shared" si="3"/>
        <v/>
      </c>
      <c r="BB40" s="44" t="str">
        <f t="shared" si="4"/>
        <v/>
      </c>
      <c r="BC40" s="44" t="str">
        <f>IF(N40="","",VLOOKUP(N40,'MNB árfolyam'!A:B,2,0))</f>
        <v/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57"/>
      <c r="B41" s="458"/>
      <c r="C41" s="1"/>
      <c r="D41" s="1"/>
      <c r="E41" s="458"/>
      <c r="F41" s="459"/>
      <c r="G41" s="459"/>
      <c r="H41" s="1"/>
      <c r="I41" s="1"/>
      <c r="J41" s="458"/>
      <c r="K41" s="459"/>
      <c r="L41" s="459"/>
      <c r="M41" s="1"/>
      <c r="N41" s="1"/>
      <c r="O41" s="458"/>
      <c r="P41" s="459"/>
      <c r="Q41" s="522"/>
      <c r="R41" s="176"/>
      <c r="S41" s="176"/>
      <c r="T41" s="176"/>
      <c r="U41" s="176"/>
      <c r="V41" s="176"/>
      <c r="W41" s="176"/>
      <c r="AW41" s="44" t="str">
        <f>IF(D41="","",VLOOKUP(D41,'MNB árfolyam'!A:B,2,0))</f>
        <v/>
      </c>
      <c r="AX41" s="45" t="str">
        <f t="shared" si="1"/>
        <v/>
      </c>
      <c r="AY41" s="45" t="str">
        <f t="shared" si="2"/>
        <v/>
      </c>
      <c r="AZ41" s="44" t="str">
        <f>IF(I41="","",VLOOKUP(I41,'MNB árfolyam'!A:B,2,0))</f>
        <v/>
      </c>
      <c r="BA41" s="44" t="str">
        <f t="shared" si="3"/>
        <v/>
      </c>
      <c r="BB41" s="44" t="str">
        <f t="shared" si="4"/>
        <v/>
      </c>
      <c r="BC41" s="44" t="str">
        <f>IF(N41="","",VLOOKUP(N41,'MNB árfolyam'!A:B,2,0))</f>
        <v/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57"/>
      <c r="B42" s="458"/>
      <c r="C42" s="1"/>
      <c r="D42" s="1"/>
      <c r="E42" s="458"/>
      <c r="F42" s="459"/>
      <c r="G42" s="459"/>
      <c r="H42" s="1"/>
      <c r="I42" s="1"/>
      <c r="J42" s="458"/>
      <c r="K42" s="459"/>
      <c r="L42" s="459"/>
      <c r="M42" s="1"/>
      <c r="N42" s="1"/>
      <c r="O42" s="458"/>
      <c r="P42" s="459"/>
      <c r="Q42" s="522"/>
      <c r="R42" s="176"/>
      <c r="S42" s="176"/>
      <c r="T42" s="176"/>
      <c r="U42" s="176"/>
      <c r="V42" s="176"/>
      <c r="W42" s="176"/>
      <c r="AW42" s="44" t="str">
        <f>IF(D42="","",VLOOKUP(D42,'MNB árfolyam'!A:B,2,0))</f>
        <v/>
      </c>
      <c r="AX42" s="45" t="str">
        <f t="shared" si="1"/>
        <v/>
      </c>
      <c r="AY42" s="45" t="str">
        <f t="shared" si="2"/>
        <v/>
      </c>
      <c r="AZ42" s="44" t="str">
        <f>IF(I42="","",VLOOKUP(I42,'MNB árfolyam'!A:B,2,0))</f>
        <v/>
      </c>
      <c r="BA42" s="44" t="str">
        <f t="shared" si="3"/>
        <v/>
      </c>
      <c r="BB42" s="44" t="str">
        <f t="shared" si="4"/>
        <v/>
      </c>
      <c r="BC42" s="44" t="str">
        <f>IF(N42="","",VLOOKUP(N42,'MNB árfolyam'!A:B,2,0))</f>
        <v/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57"/>
      <c r="B43" s="458"/>
      <c r="C43" s="1"/>
      <c r="D43" s="1"/>
      <c r="E43" s="458"/>
      <c r="F43" s="459"/>
      <c r="G43" s="459"/>
      <c r="H43" s="1"/>
      <c r="I43" s="1"/>
      <c r="J43" s="458"/>
      <c r="K43" s="459"/>
      <c r="L43" s="459"/>
      <c r="M43" s="1"/>
      <c r="N43" s="1"/>
      <c r="O43" s="458"/>
      <c r="P43" s="459"/>
      <c r="Q43" s="522"/>
      <c r="R43" s="176"/>
      <c r="S43" s="176"/>
      <c r="T43" s="176"/>
      <c r="U43" s="176"/>
      <c r="V43" s="176"/>
      <c r="W43" s="176"/>
      <c r="AW43" s="44" t="str">
        <f>IF(D43="","",VLOOKUP(D43,'MNB árfolyam'!A:B,2,0))</f>
        <v/>
      </c>
      <c r="AX43" s="45" t="str">
        <f t="shared" si="1"/>
        <v/>
      </c>
      <c r="AY43" s="45" t="str">
        <f t="shared" si="2"/>
        <v/>
      </c>
      <c r="AZ43" s="44" t="str">
        <f>IF(I43="","",VLOOKUP(I43,'MNB árfolyam'!A:B,2,0))</f>
        <v/>
      </c>
      <c r="BA43" s="44" t="str">
        <f t="shared" si="3"/>
        <v/>
      </c>
      <c r="BB43" s="44" t="str">
        <f t="shared" si="4"/>
        <v/>
      </c>
      <c r="BC43" s="44" t="str">
        <f>IF(N43="","",VLOOKUP(N43,'MNB árfolyam'!A:B,2,0))</f>
        <v/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57"/>
      <c r="B44" s="458"/>
      <c r="C44" s="1"/>
      <c r="D44" s="1"/>
      <c r="E44" s="458"/>
      <c r="F44" s="459"/>
      <c r="G44" s="459"/>
      <c r="H44" s="1"/>
      <c r="I44" s="1"/>
      <c r="J44" s="458"/>
      <c r="K44" s="459"/>
      <c r="L44" s="459"/>
      <c r="M44" s="1"/>
      <c r="N44" s="1"/>
      <c r="O44" s="458"/>
      <c r="P44" s="459"/>
      <c r="Q44" s="522"/>
      <c r="R44" s="176"/>
      <c r="S44" s="176"/>
      <c r="T44" s="176"/>
      <c r="U44" s="176"/>
      <c r="V44" s="176"/>
      <c r="W44" s="176"/>
      <c r="AW44" s="44" t="str">
        <f>IF(D44="","",VLOOKUP(D44,'MNB árfolyam'!A:B,2,0))</f>
        <v/>
      </c>
      <c r="AX44" s="45" t="str">
        <f t="shared" si="1"/>
        <v/>
      </c>
      <c r="AY44" s="45" t="str">
        <f t="shared" si="2"/>
        <v/>
      </c>
      <c r="AZ44" s="44" t="str">
        <f>IF(I44="","",VLOOKUP(I44,'MNB árfolyam'!A:B,2,0))</f>
        <v/>
      </c>
      <c r="BA44" s="44" t="str">
        <f t="shared" si="3"/>
        <v/>
      </c>
      <c r="BB44" s="44" t="str">
        <f t="shared" si="4"/>
        <v/>
      </c>
      <c r="BC44" s="44" t="str">
        <f>IF(N44="","",VLOOKUP(N44,'MNB árfolyam'!A:B,2,0))</f>
        <v/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57"/>
      <c r="B45" s="458"/>
      <c r="C45" s="1"/>
      <c r="D45" s="1"/>
      <c r="E45" s="458"/>
      <c r="F45" s="459"/>
      <c r="G45" s="459"/>
      <c r="H45" s="1"/>
      <c r="I45" s="1"/>
      <c r="J45" s="458"/>
      <c r="K45" s="459"/>
      <c r="L45" s="459"/>
      <c r="M45" s="1"/>
      <c r="N45" s="1"/>
      <c r="O45" s="458"/>
      <c r="P45" s="459"/>
      <c r="Q45" s="522"/>
      <c r="R45" s="176"/>
      <c r="S45" s="176"/>
      <c r="T45" s="176"/>
      <c r="U45" s="176"/>
      <c r="V45" s="176"/>
      <c r="W45" s="176"/>
      <c r="AW45" s="44" t="str">
        <f>IF(D45="","",VLOOKUP(D45,'MNB árfolyam'!A:B,2,0))</f>
        <v/>
      </c>
      <c r="AX45" s="45" t="str">
        <f t="shared" si="1"/>
        <v/>
      </c>
      <c r="AY45" s="45" t="str">
        <f t="shared" si="2"/>
        <v/>
      </c>
      <c r="AZ45" s="44" t="str">
        <f>IF(I45="","",VLOOKUP(I45,'MNB árfolyam'!A:B,2,0))</f>
        <v/>
      </c>
      <c r="BA45" s="44" t="str">
        <f t="shared" si="3"/>
        <v/>
      </c>
      <c r="BB45" s="44" t="str">
        <f t="shared" si="4"/>
        <v/>
      </c>
      <c r="BC45" s="44" t="str">
        <f>IF(N45="","",VLOOKUP(N45,'MNB árfolyam'!A:B,2,0))</f>
        <v/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57"/>
      <c r="B46" s="458"/>
      <c r="C46" s="1"/>
      <c r="D46" s="1"/>
      <c r="E46" s="458"/>
      <c r="F46" s="459"/>
      <c r="G46" s="459"/>
      <c r="H46" s="1"/>
      <c r="I46" s="1"/>
      <c r="J46" s="458"/>
      <c r="K46" s="459"/>
      <c r="L46" s="459"/>
      <c r="M46" s="1"/>
      <c r="N46" s="1"/>
      <c r="O46" s="458"/>
      <c r="P46" s="459"/>
      <c r="Q46" s="522"/>
      <c r="R46" s="176"/>
      <c r="S46" s="176"/>
      <c r="T46" s="176"/>
      <c r="U46" s="176"/>
      <c r="V46" s="176"/>
      <c r="W46" s="176"/>
      <c r="AW46" s="44" t="str">
        <f>IF(D46="","",VLOOKUP(D46,'MNB árfolyam'!A:B,2,0))</f>
        <v/>
      </c>
      <c r="AX46" s="45" t="str">
        <f t="shared" si="1"/>
        <v/>
      </c>
      <c r="AY46" s="45" t="str">
        <f t="shared" si="2"/>
        <v/>
      </c>
      <c r="AZ46" s="44" t="str">
        <f>IF(I46="","",VLOOKUP(I46,'MNB árfolyam'!A:B,2,0))</f>
        <v/>
      </c>
      <c r="BA46" s="44" t="str">
        <f t="shared" si="3"/>
        <v/>
      </c>
      <c r="BB46" s="44" t="str">
        <f t="shared" si="4"/>
        <v/>
      </c>
      <c r="BC46" s="44" t="str">
        <f>IF(N46="","",VLOOKUP(N46,'MNB árfolyam'!A:B,2,0))</f>
        <v/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57"/>
      <c r="B47" s="458"/>
      <c r="C47" s="1"/>
      <c r="D47" s="1"/>
      <c r="E47" s="458"/>
      <c r="F47" s="459"/>
      <c r="G47" s="459"/>
      <c r="H47" s="1"/>
      <c r="I47" s="1"/>
      <c r="J47" s="458"/>
      <c r="K47" s="459"/>
      <c r="L47" s="459"/>
      <c r="M47" s="1"/>
      <c r="N47" s="1"/>
      <c r="O47" s="458"/>
      <c r="P47" s="459"/>
      <c r="Q47" s="522"/>
      <c r="R47" s="176"/>
      <c r="S47" s="176"/>
      <c r="T47" s="176"/>
      <c r="U47" s="176"/>
      <c r="V47" s="176"/>
      <c r="W47" s="176"/>
      <c r="AW47" s="44" t="str">
        <f>IF(D47="","",VLOOKUP(D47,'MNB árfolyam'!A:B,2,0))</f>
        <v/>
      </c>
      <c r="AX47" s="45" t="str">
        <f t="shared" si="1"/>
        <v/>
      </c>
      <c r="AY47" s="45" t="str">
        <f t="shared" si="2"/>
        <v/>
      </c>
      <c r="AZ47" s="44" t="str">
        <f>IF(I47="","",VLOOKUP(I47,'MNB árfolyam'!A:B,2,0))</f>
        <v/>
      </c>
      <c r="BA47" s="44" t="str">
        <f t="shared" si="3"/>
        <v/>
      </c>
      <c r="BB47" s="44" t="str">
        <f t="shared" si="4"/>
        <v/>
      </c>
      <c r="BC47" s="44" t="str">
        <f>IF(N47="","",VLOOKUP(N47,'MNB árfolyam'!A:B,2,0))</f>
        <v/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57"/>
      <c r="B48" s="458"/>
      <c r="C48" s="1"/>
      <c r="D48" s="1"/>
      <c r="E48" s="458"/>
      <c r="F48" s="459"/>
      <c r="G48" s="459"/>
      <c r="H48" s="1"/>
      <c r="I48" s="1"/>
      <c r="J48" s="458"/>
      <c r="K48" s="459"/>
      <c r="L48" s="459"/>
      <c r="M48" s="1"/>
      <c r="N48" s="1"/>
      <c r="O48" s="458"/>
      <c r="P48" s="459"/>
      <c r="Q48" s="522"/>
      <c r="R48" s="176"/>
      <c r="S48" s="176"/>
      <c r="T48" s="176"/>
      <c r="U48" s="176"/>
      <c r="V48" s="176"/>
      <c r="W48" s="176"/>
      <c r="AW48" s="44" t="str">
        <f>IF(D48="","",VLOOKUP(D48,'MNB árfolyam'!A:B,2,0))</f>
        <v/>
      </c>
      <c r="AX48" s="45" t="str">
        <f t="shared" si="1"/>
        <v/>
      </c>
      <c r="AY48" s="45" t="str">
        <f t="shared" si="2"/>
        <v/>
      </c>
      <c r="AZ48" s="44" t="str">
        <f>IF(I48="","",VLOOKUP(I48,'MNB árfolyam'!A:B,2,0))</f>
        <v/>
      </c>
      <c r="BA48" s="44" t="str">
        <f t="shared" si="3"/>
        <v/>
      </c>
      <c r="BB48" s="44" t="str">
        <f t="shared" si="4"/>
        <v/>
      </c>
      <c r="BC48" s="44" t="str">
        <f>IF(N48="","",VLOOKUP(N48,'MNB árfolyam'!A:B,2,0))</f>
        <v/>
      </c>
      <c r="BD48" s="44" t="str">
        <f t="shared" si="5"/>
        <v/>
      </c>
      <c r="BE48" s="44" t="str">
        <f t="shared" si="6"/>
        <v/>
      </c>
    </row>
    <row r="49" spans="1:69" s="37" customFormat="1" x14ac:dyDescent="0.25">
      <c r="A49" s="457"/>
      <c r="B49" s="458"/>
      <c r="C49" s="1"/>
      <c r="D49" s="1"/>
      <c r="E49" s="458"/>
      <c r="F49" s="459"/>
      <c r="G49" s="459"/>
      <c r="H49" s="1"/>
      <c r="I49" s="1"/>
      <c r="J49" s="458"/>
      <c r="K49" s="459"/>
      <c r="L49" s="459"/>
      <c r="M49" s="1"/>
      <c r="N49" s="1"/>
      <c r="O49" s="458"/>
      <c r="P49" s="459"/>
      <c r="Q49" s="522"/>
      <c r="R49" s="176"/>
      <c r="S49" s="176"/>
      <c r="T49" s="176"/>
      <c r="U49" s="176"/>
      <c r="V49" s="176"/>
      <c r="W49" s="176"/>
      <c r="AW49" s="44" t="str">
        <f>IF(D49="","",VLOOKUP(D49,'MNB árfolyam'!A:B,2,0))</f>
        <v/>
      </c>
      <c r="AX49" s="45" t="str">
        <f t="shared" si="1"/>
        <v/>
      </c>
      <c r="AY49" s="45" t="str">
        <f t="shared" si="2"/>
        <v/>
      </c>
      <c r="AZ49" s="44" t="str">
        <f>IF(I49="","",VLOOKUP(I49,'MNB árfolyam'!A:B,2,0))</f>
        <v/>
      </c>
      <c r="BA49" s="44" t="str">
        <f t="shared" si="3"/>
        <v/>
      </c>
      <c r="BB49" s="44" t="str">
        <f t="shared" si="4"/>
        <v/>
      </c>
      <c r="BC49" s="44" t="str">
        <f>IF(N49="","",VLOOKUP(N49,'MNB árfolyam'!A:B,2,0))</f>
        <v/>
      </c>
      <c r="BD49" s="44" t="str">
        <f t="shared" si="5"/>
        <v/>
      </c>
      <c r="BE49" s="44" t="str">
        <f t="shared" si="6"/>
        <v/>
      </c>
    </row>
    <row r="50" spans="1:69" s="37" customFormat="1" ht="15.75" thickBot="1" x14ac:dyDescent="0.3">
      <c r="A50" s="460"/>
      <c r="B50" s="461"/>
      <c r="C50" s="7"/>
      <c r="D50" s="7"/>
      <c r="E50" s="461"/>
      <c r="F50" s="462"/>
      <c r="G50" s="462"/>
      <c r="H50" s="7"/>
      <c r="I50" s="7"/>
      <c r="J50" s="461"/>
      <c r="K50" s="462"/>
      <c r="L50" s="462"/>
      <c r="M50" s="7"/>
      <c r="N50" s="7"/>
      <c r="O50" s="461"/>
      <c r="P50" s="462"/>
      <c r="Q50" s="523"/>
      <c r="R50" s="176"/>
      <c r="S50" s="176"/>
      <c r="T50" s="176"/>
      <c r="U50" s="176"/>
      <c r="V50" s="176"/>
      <c r="W50" s="176"/>
      <c r="AW50" s="44" t="str">
        <f>IF(D50="","",VLOOKUP(D50,'MNB árfolyam'!A:B,2,0))</f>
        <v/>
      </c>
      <c r="AX50" s="45" t="str">
        <f t="shared" si="1"/>
        <v/>
      </c>
      <c r="AY50" s="45" t="str">
        <f t="shared" si="2"/>
        <v/>
      </c>
      <c r="AZ50" s="44" t="str">
        <f>IF(I50="","",VLOOKUP(I50,'MNB árfolyam'!A:B,2,0))</f>
        <v/>
      </c>
      <c r="BA50" s="44" t="str">
        <f t="shared" si="3"/>
        <v/>
      </c>
      <c r="BB50" s="44" t="str">
        <f t="shared" si="4"/>
        <v/>
      </c>
      <c r="BC50" s="44" t="str">
        <f>IF(N50="","",VLOOKUP(N50,'MNB árfolyam'!A:B,2,0))</f>
        <v/>
      </c>
      <c r="BD50" s="44" t="str">
        <f t="shared" si="5"/>
        <v/>
      </c>
      <c r="BE50" s="44" t="str">
        <f t="shared" si="6"/>
        <v/>
      </c>
    </row>
    <row r="51" spans="1:69" x14ac:dyDescent="0.25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</row>
    <row r="52" spans="1:69" ht="21.75" customHeight="1" thickBot="1" x14ac:dyDescent="0.3">
      <c r="A52" s="686" t="str">
        <f>CONCATENATE(B8," ","PARTNER VÁLLALKOZÁSAI:")</f>
        <v xml:space="preserve"> PARTNER VÁLLALKOZÁSAI:</v>
      </c>
      <c r="B52" s="686"/>
      <c r="C52" s="686"/>
      <c r="D52" s="686"/>
      <c r="E52" s="686"/>
      <c r="F52" s="686"/>
      <c r="G52" s="686"/>
      <c r="H52" s="686"/>
      <c r="I52" s="686"/>
      <c r="J52" s="686"/>
      <c r="K52" s="686"/>
      <c r="L52" s="686"/>
      <c r="M52" s="686"/>
      <c r="N52" s="686"/>
      <c r="O52" s="686"/>
      <c r="P52" s="686"/>
      <c r="Q52" s="686"/>
      <c r="R52" s="686"/>
      <c r="S52" s="686"/>
      <c r="T52" s="686"/>
      <c r="U52" s="686"/>
      <c r="V52" s="686"/>
      <c r="W52" s="68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</row>
    <row r="53" spans="1:69" ht="320.10000000000002" customHeight="1" thickBot="1" x14ac:dyDescent="0.3">
      <c r="A53" s="699" t="s">
        <v>256</v>
      </c>
      <c r="B53" s="700"/>
      <c r="C53" s="700"/>
      <c r="D53" s="700"/>
      <c r="E53" s="700"/>
      <c r="F53" s="700"/>
      <c r="G53" s="700"/>
      <c r="H53" s="701"/>
      <c r="I53" s="180"/>
      <c r="J53" s="180"/>
      <c r="K53" s="180"/>
      <c r="L53" s="180"/>
      <c r="M53" s="18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</row>
    <row r="54" spans="1:69" ht="19.5" customHeight="1" thickBot="1" x14ac:dyDescent="0.3">
      <c r="A54" s="681" t="str">
        <f>IF(PÁLYÁZÓ!D16&lt;&gt;"","A pályázó vállalkozás három üzleti évre adta meg az adatokat, ezért ezen vállalkozások esetében is három évre kérünk adatot, ha a vállalkozások működtek ebben az időtartamban.",IF(PÁLYÁZÓ!D15&lt;&gt;"","A pályázó vállalkozás két üzleti évre adta meg az adatokat, ezért ezen vállalkozások esetén is két évre kérünk adatot, ha a vállalkozások működtek ebben az időtartamban.",IF(PÁLYÁZÓ!D14&lt;&gt;"","A pályázó vállalkozás egy üzleti évre adta meg az adatokat, ezért ezen vállalkozások esetén is egy évre kérünk adatot, ha a vállalkozások működtek ebben az időtartamban.","")))</f>
        <v/>
      </c>
      <c r="B54" s="682"/>
      <c r="C54" s="682"/>
      <c r="D54" s="682"/>
      <c r="E54" s="682"/>
      <c r="F54" s="683"/>
      <c r="G54" s="40">
        <f>SUM(G56:G80)</f>
        <v>0</v>
      </c>
      <c r="H54" s="180"/>
      <c r="I54" s="180"/>
      <c r="J54" s="180"/>
      <c r="K54" s="180"/>
      <c r="L54" s="180"/>
      <c r="M54" s="180"/>
      <c r="N54" s="177">
        <f>SUM(N56:N80)</f>
        <v>0</v>
      </c>
      <c r="O54" s="110"/>
      <c r="P54" s="110"/>
      <c r="Q54" s="110"/>
      <c r="R54" s="110"/>
      <c r="S54" s="110"/>
      <c r="T54" s="110"/>
      <c r="U54" s="177">
        <f>SUM(U56:U80)</f>
        <v>0</v>
      </c>
      <c r="V54" s="110"/>
      <c r="W54" s="110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BI54" s="47">
        <f>SUM(BI56:BI80)</f>
        <v>0</v>
      </c>
      <c r="BJ54" s="47">
        <f t="shared" ref="BJ54:BQ54" si="7">SUM(BJ56:BJ80)</f>
        <v>0</v>
      </c>
      <c r="BK54" s="47">
        <f t="shared" si="7"/>
        <v>0</v>
      </c>
      <c r="BL54" s="47">
        <f t="shared" si="7"/>
        <v>0</v>
      </c>
      <c r="BM54" s="47">
        <f t="shared" si="7"/>
        <v>0</v>
      </c>
      <c r="BN54" s="47">
        <f t="shared" si="7"/>
        <v>0</v>
      </c>
      <c r="BO54" s="47">
        <f t="shared" si="7"/>
        <v>0</v>
      </c>
      <c r="BP54" s="47">
        <f t="shared" si="7"/>
        <v>0</v>
      </c>
      <c r="BQ54" s="47">
        <f t="shared" si="7"/>
        <v>0</v>
      </c>
    </row>
    <row r="55" spans="1:69" s="48" customFormat="1" ht="31.5" customHeight="1" thickBot="1" x14ac:dyDescent="0.3">
      <c r="A55" s="508" t="str">
        <f>CONCATENATE(B8," ","Partnervállalkozásának megnevezése")</f>
        <v xml:space="preserve"> Partnervállalkozásának megnevezése</v>
      </c>
      <c r="B55" s="514" t="s">
        <v>138</v>
      </c>
      <c r="C55" s="514" t="s">
        <v>130</v>
      </c>
      <c r="D55" s="514" t="s">
        <v>129</v>
      </c>
      <c r="E55" s="514" t="s">
        <v>115</v>
      </c>
      <c r="F55" s="514" t="s">
        <v>114</v>
      </c>
      <c r="G55" s="514" t="s">
        <v>116</v>
      </c>
      <c r="H55" s="514" t="s">
        <v>128</v>
      </c>
      <c r="I55" s="514" t="s">
        <v>117</v>
      </c>
      <c r="J55" s="514" t="s">
        <v>131</v>
      </c>
      <c r="K55" s="514" t="s">
        <v>132</v>
      </c>
      <c r="L55" s="514" t="s">
        <v>118</v>
      </c>
      <c r="M55" s="514" t="s">
        <v>119</v>
      </c>
      <c r="N55" s="514" t="s">
        <v>120</v>
      </c>
      <c r="O55" s="514" t="s">
        <v>126</v>
      </c>
      <c r="P55" s="514" t="s">
        <v>121</v>
      </c>
      <c r="Q55" s="514" t="s">
        <v>133</v>
      </c>
      <c r="R55" s="514" t="s">
        <v>134</v>
      </c>
      <c r="S55" s="514" t="s">
        <v>122</v>
      </c>
      <c r="T55" s="514" t="s">
        <v>123</v>
      </c>
      <c r="U55" s="514" t="s">
        <v>124</v>
      </c>
      <c r="V55" s="514" t="s">
        <v>125</v>
      </c>
      <c r="W55" s="515" t="s">
        <v>127</v>
      </c>
      <c r="AW55" s="43" t="s">
        <v>43</v>
      </c>
      <c r="AX55" s="43" t="s">
        <v>34</v>
      </c>
      <c r="AY55" s="43" t="s">
        <v>35</v>
      </c>
      <c r="AZ55" s="43" t="s">
        <v>36</v>
      </c>
      <c r="BA55" s="43" t="s">
        <v>44</v>
      </c>
      <c r="BB55" s="43" t="s">
        <v>37</v>
      </c>
      <c r="BC55" s="43" t="s">
        <v>38</v>
      </c>
      <c r="BD55" s="43" t="s">
        <v>39</v>
      </c>
      <c r="BE55" s="43" t="s">
        <v>45</v>
      </c>
      <c r="BF55" s="43" t="s">
        <v>40</v>
      </c>
      <c r="BG55" s="43" t="s">
        <v>41</v>
      </c>
      <c r="BH55" s="43" t="s">
        <v>42</v>
      </c>
      <c r="BI55" s="49" t="s">
        <v>50</v>
      </c>
      <c r="BJ55" s="49" t="s">
        <v>48</v>
      </c>
      <c r="BK55" s="49" t="s">
        <v>49</v>
      </c>
      <c r="BL55" s="49" t="s">
        <v>51</v>
      </c>
      <c r="BM55" s="49" t="s">
        <v>52</v>
      </c>
      <c r="BN55" s="49" t="s">
        <v>53</v>
      </c>
      <c r="BO55" s="49" t="s">
        <v>54</v>
      </c>
      <c r="BP55" s="49" t="s">
        <v>55</v>
      </c>
      <c r="BQ55" s="49" t="s">
        <v>56</v>
      </c>
    </row>
    <row r="56" spans="1:69" x14ac:dyDescent="0.25">
      <c r="A56" s="490"/>
      <c r="B56" s="493"/>
      <c r="C56" s="492"/>
      <c r="D56" s="492"/>
      <c r="E56" s="411"/>
      <c r="F56" s="411"/>
      <c r="G56" s="493"/>
      <c r="H56" s="494"/>
      <c r="I56" s="494"/>
      <c r="J56" s="492"/>
      <c r="K56" s="492"/>
      <c r="L56" s="411"/>
      <c r="M56" s="411"/>
      <c r="N56" s="493"/>
      <c r="O56" s="494"/>
      <c r="P56" s="494"/>
      <c r="Q56" s="492"/>
      <c r="R56" s="492"/>
      <c r="S56" s="411"/>
      <c r="T56" s="411"/>
      <c r="U56" s="493"/>
      <c r="V56" s="494"/>
      <c r="W56" s="495"/>
      <c r="AW56" s="50" t="str">
        <f>IF(OR(C56="",D56=""),"",MAX(C56,D56))</f>
        <v/>
      </c>
      <c r="AX56" s="51" t="str">
        <f>IF(F56="","",VLOOKUP(F56,'MNB árfolyam'!A:B,2,0))</f>
        <v/>
      </c>
      <c r="AY56" s="52" t="str">
        <f>IF(OR(AX56=0,AX56=""),"",ROUND(H56/AX56,0))</f>
        <v/>
      </c>
      <c r="AZ56" s="53" t="str">
        <f>IF(OR(AX56=0,AX56=""),"",ROUND(I56/AX56,0))</f>
        <v/>
      </c>
      <c r="BA56" s="54" t="str">
        <f>IF(OR(J56="",K56=""),"",MAX(J56,K56))</f>
        <v/>
      </c>
      <c r="BB56" s="51" t="str">
        <f>IF(M56="","",VLOOKUP(M56,'MNB árfolyam'!A:B,2,0))</f>
        <v/>
      </c>
      <c r="BC56" s="51" t="str">
        <f>IF(OR(BB56=0,BB56=""),"",ROUND(O56/BB56,0))</f>
        <v/>
      </c>
      <c r="BD56" s="55" t="str">
        <f>IF(OR(BB56=0,BB56=""),"",ROUND(P56/BB56,0))</f>
        <v/>
      </c>
      <c r="BE56" s="54" t="str">
        <f>IF(OR(Q56="",R56=""),"",MAX(Q56,R56))</f>
        <v/>
      </c>
      <c r="BF56" s="55" t="str">
        <f>IF(T56="","",VLOOKUP(T56,'MNB árfolyam'!A:B,2,0))</f>
        <v/>
      </c>
      <c r="BG56" s="55" t="str">
        <f>IF(OR(BF56=0,BF56=""),"",ROUND(V56/BF56,0))</f>
        <v/>
      </c>
      <c r="BH56" s="55" t="str">
        <f>IF(OR(BF56=0,BF56=""),"",ROUND(W56/BF56,0))</f>
        <v/>
      </c>
      <c r="BI56" s="55" t="str">
        <f>IF(OR(AW56="",G56=""),"",AW56*G56)</f>
        <v/>
      </c>
      <c r="BJ56" s="51" t="str">
        <f>IF(OR(AW56="",AY56=""),"",AW56*AY56)</f>
        <v/>
      </c>
      <c r="BK56" s="51" t="str">
        <f>IF(OR(AW56="",AZ56=""),"",AW56*AZ56)</f>
        <v/>
      </c>
      <c r="BL56" s="51" t="str">
        <f>IF(OR(BA56="",N56=""),"",BA56*N56)</f>
        <v/>
      </c>
      <c r="BM56" s="51" t="str">
        <f>IF(OR(BA56="",BC56=""),"",BA56*BC56)</f>
        <v/>
      </c>
      <c r="BN56" s="51" t="str">
        <f>IF(OR(BA56="",BD56=""),"",BA56*BD56)</f>
        <v/>
      </c>
      <c r="BO56" s="51" t="str">
        <f>IF(OR(BE56="",U56=""),"",BE56*U56)</f>
        <v/>
      </c>
      <c r="BP56" s="51" t="str">
        <f>IF(OR(BE56="",BG56=""),"",BE56*BG56)</f>
        <v/>
      </c>
      <c r="BQ56" s="51" t="str">
        <f>IF(OR(BE56="",BH56=""),"",BE56*BH56)</f>
        <v/>
      </c>
    </row>
    <row r="57" spans="1:69" x14ac:dyDescent="0.25">
      <c r="A57" s="446"/>
      <c r="B57" s="447"/>
      <c r="C57" s="448"/>
      <c r="D57" s="448"/>
      <c r="E57" s="1"/>
      <c r="F57" s="1"/>
      <c r="G57" s="447"/>
      <c r="H57" s="449"/>
      <c r="I57" s="449"/>
      <c r="J57" s="448"/>
      <c r="K57" s="448"/>
      <c r="L57" s="1"/>
      <c r="M57" s="1"/>
      <c r="N57" s="447"/>
      <c r="O57" s="449"/>
      <c r="P57" s="449"/>
      <c r="Q57" s="448"/>
      <c r="R57" s="448"/>
      <c r="S57" s="1"/>
      <c r="T57" s="1"/>
      <c r="U57" s="447"/>
      <c r="V57" s="449"/>
      <c r="W57" s="516"/>
      <c r="AW57" s="50" t="str">
        <f t="shared" ref="AW57:AW80" si="8">IF(OR(C57="",D57=""),"",MAX(C57,D57))</f>
        <v/>
      </c>
      <c r="AX57" s="51" t="str">
        <f>IF(F57="","",VLOOKUP(F57,'MNB árfolyam'!A:B,2,0))</f>
        <v/>
      </c>
      <c r="AY57" s="52" t="str">
        <f t="shared" ref="AY57:AY80" si="9">IF(OR(AX57=0,AX57=""),"",ROUND(H57/AX57,0))</f>
        <v/>
      </c>
      <c r="AZ57" s="53" t="str">
        <f t="shared" ref="AZ57:AZ80" si="10">IF(OR(AX57=0,AX57=""),"",ROUND(I57/AX57,0))</f>
        <v/>
      </c>
      <c r="BA57" s="54" t="str">
        <f t="shared" ref="BA57:BA80" si="11">IF(OR(J57="",K57=""),"",MAX(J57,K57))</f>
        <v/>
      </c>
      <c r="BB57" s="51" t="str">
        <f>IF(M57="","",VLOOKUP(M57,'MNB árfolyam'!A:B,2,0))</f>
        <v/>
      </c>
      <c r="BC57" s="51" t="str">
        <f t="shared" ref="BC57:BC80" si="12">IF(OR(BB57=0,BB57=""),"",ROUND(O57/BB57,0))</f>
        <v/>
      </c>
      <c r="BD57" s="55" t="str">
        <f t="shared" ref="BD57:BD80" si="13">IF(OR(BB57=0,BB57=""),"",ROUND(P57/BB57,0))</f>
        <v/>
      </c>
      <c r="BE57" s="54" t="str">
        <f t="shared" ref="BE57:BE80" si="14">IF(OR(Q57="",R57=""),"",MAX(Q57,R57))</f>
        <v/>
      </c>
      <c r="BF57" s="55" t="str">
        <f>IF(T57="","",VLOOKUP(T57,'MNB árfolyam'!A:B,2,0))</f>
        <v/>
      </c>
      <c r="BG57" s="55" t="str">
        <f t="shared" ref="BG57:BG80" si="15">IF(OR(BF57=0,BF57=""),"",ROUND(V57/BF57,0))</f>
        <v/>
      </c>
      <c r="BH57" s="55" t="str">
        <f t="shared" ref="BH57:BH80" si="16">IF(OR(BF57=0,BF57=""),"",ROUND(W57/BF57,0))</f>
        <v/>
      </c>
      <c r="BI57" s="55" t="str">
        <f t="shared" ref="BI57:BI80" si="17">IF(OR(AW57="",G57=""),"",AW57*G57)</f>
        <v/>
      </c>
      <c r="BJ57" s="51" t="str">
        <f t="shared" ref="BJ57:BJ80" si="18">IF(OR(AW57="",AY57=""),"",AW57*AY57)</f>
        <v/>
      </c>
      <c r="BK57" s="51" t="str">
        <f t="shared" ref="BK57:BK80" si="19">IF(OR(AW57="",AZ57=""),"",AW57*AZ57)</f>
        <v/>
      </c>
      <c r="BL57" s="51" t="str">
        <f t="shared" ref="BL57:BL80" si="20">IF(OR(BA57="",N57=""),"",BA57*N57)</f>
        <v/>
      </c>
      <c r="BM57" s="51" t="str">
        <f t="shared" ref="BM57:BM80" si="21">IF(OR(BA57="",BC57=""),"",BA57*BC57)</f>
        <v/>
      </c>
      <c r="BN57" s="51" t="str">
        <f t="shared" ref="BN57:BN80" si="22">IF(OR(BA57="",BD57=""),"",BA57*BD57)</f>
        <v/>
      </c>
      <c r="BO57" s="51" t="str">
        <f t="shared" ref="BO57:BO80" si="23">IF(OR(BE57="",U57=""),"",BE57*U57)</f>
        <v/>
      </c>
      <c r="BP57" s="51" t="str">
        <f t="shared" ref="BP57:BP80" si="24">IF(OR(BE57="",BG57=""),"",BE57*BG57)</f>
        <v/>
      </c>
      <c r="BQ57" s="51" t="str">
        <f t="shared" ref="BQ57:BQ80" si="25">IF(OR(BE57="",BH57=""),"",BE57*BH57)</f>
        <v/>
      </c>
    </row>
    <row r="58" spans="1:69" x14ac:dyDescent="0.25">
      <c r="A58" s="446"/>
      <c r="B58" s="447"/>
      <c r="C58" s="448"/>
      <c r="D58" s="448"/>
      <c r="E58" s="1"/>
      <c r="F58" s="1"/>
      <c r="G58" s="447"/>
      <c r="H58" s="449"/>
      <c r="I58" s="449"/>
      <c r="J58" s="448"/>
      <c r="K58" s="448"/>
      <c r="L58" s="1"/>
      <c r="M58" s="1"/>
      <c r="N58" s="447"/>
      <c r="O58" s="449"/>
      <c r="P58" s="449"/>
      <c r="Q58" s="448"/>
      <c r="R58" s="448"/>
      <c r="S58" s="1"/>
      <c r="T58" s="1"/>
      <c r="U58" s="447"/>
      <c r="V58" s="449"/>
      <c r="W58" s="516"/>
      <c r="AW58" s="50" t="str">
        <f t="shared" si="8"/>
        <v/>
      </c>
      <c r="AX58" s="51" t="str">
        <f>IF(F58="","",VLOOKUP(F58,'MNB árfolyam'!A:B,2,0))</f>
        <v/>
      </c>
      <c r="AY58" s="52" t="str">
        <f t="shared" si="9"/>
        <v/>
      </c>
      <c r="AZ58" s="53" t="str">
        <f t="shared" si="10"/>
        <v/>
      </c>
      <c r="BA58" s="54" t="str">
        <f t="shared" si="11"/>
        <v/>
      </c>
      <c r="BB58" s="51" t="str">
        <f>IF(M58="","",VLOOKUP(M58,'MNB árfolyam'!A:B,2,0))</f>
        <v/>
      </c>
      <c r="BC58" s="51" t="str">
        <f t="shared" si="12"/>
        <v/>
      </c>
      <c r="BD58" s="55" t="str">
        <f t="shared" si="13"/>
        <v/>
      </c>
      <c r="BE58" s="54" t="str">
        <f t="shared" si="14"/>
        <v/>
      </c>
      <c r="BF58" s="55" t="str">
        <f>IF(T58="","",VLOOKUP(T58,'MNB árfolyam'!A:B,2,0))</f>
        <v/>
      </c>
      <c r="BG58" s="55" t="str">
        <f t="shared" si="15"/>
        <v/>
      </c>
      <c r="BH58" s="55" t="str">
        <f t="shared" si="16"/>
        <v/>
      </c>
      <c r="BI58" s="55" t="str">
        <f t="shared" si="17"/>
        <v/>
      </c>
      <c r="BJ58" s="51" t="str">
        <f t="shared" si="18"/>
        <v/>
      </c>
      <c r="BK58" s="51" t="str">
        <f t="shared" si="19"/>
        <v/>
      </c>
      <c r="BL58" s="51" t="str">
        <f t="shared" si="20"/>
        <v/>
      </c>
      <c r="BM58" s="51" t="str">
        <f t="shared" si="21"/>
        <v/>
      </c>
      <c r="BN58" s="51" t="str">
        <f t="shared" si="22"/>
        <v/>
      </c>
      <c r="BO58" s="51" t="str">
        <f t="shared" si="23"/>
        <v/>
      </c>
      <c r="BP58" s="51" t="str">
        <f t="shared" si="24"/>
        <v/>
      </c>
      <c r="BQ58" s="51" t="str">
        <f t="shared" si="25"/>
        <v/>
      </c>
    </row>
    <row r="59" spans="1:69" x14ac:dyDescent="0.25">
      <c r="A59" s="446"/>
      <c r="B59" s="447"/>
      <c r="C59" s="448"/>
      <c r="D59" s="448"/>
      <c r="E59" s="1"/>
      <c r="F59" s="1"/>
      <c r="G59" s="447"/>
      <c r="H59" s="449"/>
      <c r="I59" s="449"/>
      <c r="J59" s="448"/>
      <c r="K59" s="448"/>
      <c r="L59" s="1"/>
      <c r="M59" s="1"/>
      <c r="N59" s="447"/>
      <c r="O59" s="449"/>
      <c r="P59" s="449"/>
      <c r="Q59" s="448"/>
      <c r="R59" s="448"/>
      <c r="S59" s="1"/>
      <c r="T59" s="1"/>
      <c r="U59" s="447"/>
      <c r="V59" s="449"/>
      <c r="W59" s="516"/>
      <c r="AW59" s="50" t="str">
        <f t="shared" si="8"/>
        <v/>
      </c>
      <c r="AX59" s="51" t="str">
        <f>IF(F59="","",VLOOKUP(F59,'MNB árfolyam'!A:B,2,0))</f>
        <v/>
      </c>
      <c r="AY59" s="52" t="str">
        <f t="shared" si="9"/>
        <v/>
      </c>
      <c r="AZ59" s="53" t="str">
        <f t="shared" si="10"/>
        <v/>
      </c>
      <c r="BA59" s="54" t="str">
        <f t="shared" si="11"/>
        <v/>
      </c>
      <c r="BB59" s="51" t="str">
        <f>IF(M59="","",VLOOKUP(M59,'MNB árfolyam'!A:B,2,0))</f>
        <v/>
      </c>
      <c r="BC59" s="51" t="str">
        <f t="shared" si="12"/>
        <v/>
      </c>
      <c r="BD59" s="55" t="str">
        <f t="shared" si="13"/>
        <v/>
      </c>
      <c r="BE59" s="54" t="str">
        <f t="shared" si="14"/>
        <v/>
      </c>
      <c r="BF59" s="55" t="str">
        <f>IF(T59="","",VLOOKUP(T59,'MNB árfolyam'!A:B,2,0))</f>
        <v/>
      </c>
      <c r="BG59" s="55" t="str">
        <f t="shared" si="15"/>
        <v/>
      </c>
      <c r="BH59" s="55" t="str">
        <f t="shared" si="16"/>
        <v/>
      </c>
      <c r="BI59" s="55" t="str">
        <f t="shared" si="17"/>
        <v/>
      </c>
      <c r="BJ59" s="51" t="str">
        <f t="shared" si="18"/>
        <v/>
      </c>
      <c r="BK59" s="51" t="str">
        <f t="shared" si="19"/>
        <v/>
      </c>
      <c r="BL59" s="51" t="str">
        <f t="shared" si="20"/>
        <v/>
      </c>
      <c r="BM59" s="51" t="str">
        <f t="shared" si="21"/>
        <v/>
      </c>
      <c r="BN59" s="51" t="str">
        <f t="shared" si="22"/>
        <v/>
      </c>
      <c r="BO59" s="51" t="str">
        <f t="shared" si="23"/>
        <v/>
      </c>
      <c r="BP59" s="51" t="str">
        <f t="shared" si="24"/>
        <v/>
      </c>
      <c r="BQ59" s="51" t="str">
        <f t="shared" si="25"/>
        <v/>
      </c>
    </row>
    <row r="60" spans="1:69" x14ac:dyDescent="0.25">
      <c r="A60" s="446"/>
      <c r="B60" s="447"/>
      <c r="C60" s="448"/>
      <c r="D60" s="448"/>
      <c r="E60" s="1"/>
      <c r="F60" s="1"/>
      <c r="G60" s="447"/>
      <c r="H60" s="449"/>
      <c r="I60" s="449"/>
      <c r="J60" s="448"/>
      <c r="K60" s="448"/>
      <c r="L60" s="1"/>
      <c r="M60" s="1"/>
      <c r="N60" s="447"/>
      <c r="O60" s="449"/>
      <c r="P60" s="449"/>
      <c r="Q60" s="448"/>
      <c r="R60" s="448"/>
      <c r="S60" s="1"/>
      <c r="T60" s="1"/>
      <c r="U60" s="447"/>
      <c r="V60" s="449"/>
      <c r="W60" s="516"/>
      <c r="AW60" s="50" t="str">
        <f t="shared" si="8"/>
        <v/>
      </c>
      <c r="AX60" s="51" t="str">
        <f>IF(F60="","",VLOOKUP(F60,'MNB árfolyam'!A:B,2,0))</f>
        <v/>
      </c>
      <c r="AY60" s="52" t="str">
        <f t="shared" si="9"/>
        <v/>
      </c>
      <c r="AZ60" s="53" t="str">
        <f t="shared" si="10"/>
        <v/>
      </c>
      <c r="BA60" s="54" t="str">
        <f t="shared" si="11"/>
        <v/>
      </c>
      <c r="BB60" s="51" t="str">
        <f>IF(M60="","",VLOOKUP(M60,'MNB árfolyam'!A:B,2,0))</f>
        <v/>
      </c>
      <c r="BC60" s="51" t="str">
        <f t="shared" si="12"/>
        <v/>
      </c>
      <c r="BD60" s="55" t="str">
        <f t="shared" si="13"/>
        <v/>
      </c>
      <c r="BE60" s="54" t="str">
        <f t="shared" si="14"/>
        <v/>
      </c>
      <c r="BF60" s="55" t="str">
        <f>IF(T60="","",VLOOKUP(T60,'MNB árfolyam'!A:B,2,0))</f>
        <v/>
      </c>
      <c r="BG60" s="55" t="str">
        <f t="shared" si="15"/>
        <v/>
      </c>
      <c r="BH60" s="55" t="str">
        <f t="shared" si="16"/>
        <v/>
      </c>
      <c r="BI60" s="55" t="str">
        <f t="shared" si="17"/>
        <v/>
      </c>
      <c r="BJ60" s="51" t="str">
        <f t="shared" si="18"/>
        <v/>
      </c>
      <c r="BK60" s="51" t="str">
        <f t="shared" si="19"/>
        <v/>
      </c>
      <c r="BL60" s="51" t="str">
        <f t="shared" si="20"/>
        <v/>
      </c>
      <c r="BM60" s="51" t="str">
        <f t="shared" si="21"/>
        <v/>
      </c>
      <c r="BN60" s="51" t="str">
        <f t="shared" si="22"/>
        <v/>
      </c>
      <c r="BO60" s="51" t="str">
        <f t="shared" si="23"/>
        <v/>
      </c>
      <c r="BP60" s="51" t="str">
        <f t="shared" si="24"/>
        <v/>
      </c>
      <c r="BQ60" s="51" t="str">
        <f t="shared" si="25"/>
        <v/>
      </c>
    </row>
    <row r="61" spans="1:69" x14ac:dyDescent="0.25">
      <c r="A61" s="446"/>
      <c r="B61" s="447"/>
      <c r="C61" s="448"/>
      <c r="D61" s="448"/>
      <c r="E61" s="1"/>
      <c r="F61" s="1"/>
      <c r="G61" s="447"/>
      <c r="H61" s="449"/>
      <c r="I61" s="449"/>
      <c r="J61" s="448"/>
      <c r="K61" s="448"/>
      <c r="L61" s="1"/>
      <c r="M61" s="1"/>
      <c r="N61" s="447"/>
      <c r="O61" s="449"/>
      <c r="P61" s="449"/>
      <c r="Q61" s="448"/>
      <c r="R61" s="448"/>
      <c r="S61" s="1"/>
      <c r="T61" s="1"/>
      <c r="U61" s="447"/>
      <c r="V61" s="449"/>
      <c r="W61" s="516"/>
      <c r="AW61" s="50" t="str">
        <f t="shared" si="8"/>
        <v/>
      </c>
      <c r="AX61" s="51" t="str">
        <f>IF(F61="","",VLOOKUP(F61,'MNB árfolyam'!A:B,2,0))</f>
        <v/>
      </c>
      <c r="AY61" s="52" t="str">
        <f t="shared" si="9"/>
        <v/>
      </c>
      <c r="AZ61" s="53" t="str">
        <f t="shared" si="10"/>
        <v/>
      </c>
      <c r="BA61" s="54" t="str">
        <f t="shared" si="11"/>
        <v/>
      </c>
      <c r="BB61" s="51" t="str">
        <f>IF(M61="","",VLOOKUP(M61,'MNB árfolyam'!A:B,2,0))</f>
        <v/>
      </c>
      <c r="BC61" s="51" t="str">
        <f t="shared" si="12"/>
        <v/>
      </c>
      <c r="BD61" s="55" t="str">
        <f t="shared" si="13"/>
        <v/>
      </c>
      <c r="BE61" s="54" t="str">
        <f t="shared" si="14"/>
        <v/>
      </c>
      <c r="BF61" s="55" t="str">
        <f>IF(T61="","",VLOOKUP(T61,'MNB árfolyam'!A:B,2,0))</f>
        <v/>
      </c>
      <c r="BG61" s="55" t="str">
        <f t="shared" si="15"/>
        <v/>
      </c>
      <c r="BH61" s="55" t="str">
        <f t="shared" si="16"/>
        <v/>
      </c>
      <c r="BI61" s="55" t="str">
        <f t="shared" si="17"/>
        <v/>
      </c>
      <c r="BJ61" s="51" t="str">
        <f t="shared" si="18"/>
        <v/>
      </c>
      <c r="BK61" s="51" t="str">
        <f t="shared" si="19"/>
        <v/>
      </c>
      <c r="BL61" s="51" t="str">
        <f t="shared" si="20"/>
        <v/>
      </c>
      <c r="BM61" s="51" t="str">
        <f t="shared" si="21"/>
        <v/>
      </c>
      <c r="BN61" s="51" t="str">
        <f t="shared" si="22"/>
        <v/>
      </c>
      <c r="BO61" s="51" t="str">
        <f t="shared" si="23"/>
        <v/>
      </c>
      <c r="BP61" s="51" t="str">
        <f t="shared" si="24"/>
        <v/>
      </c>
      <c r="BQ61" s="51" t="str">
        <f t="shared" si="25"/>
        <v/>
      </c>
    </row>
    <row r="62" spans="1:69" x14ac:dyDescent="0.25">
      <c r="A62" s="446"/>
      <c r="B62" s="447"/>
      <c r="C62" s="448"/>
      <c r="D62" s="448"/>
      <c r="E62" s="1"/>
      <c r="F62" s="1"/>
      <c r="G62" s="447"/>
      <c r="H62" s="449"/>
      <c r="I62" s="449"/>
      <c r="J62" s="448"/>
      <c r="K62" s="448"/>
      <c r="L62" s="1"/>
      <c r="M62" s="1"/>
      <c r="N62" s="447"/>
      <c r="O62" s="449"/>
      <c r="P62" s="449"/>
      <c r="Q62" s="448"/>
      <c r="R62" s="448"/>
      <c r="S62" s="1"/>
      <c r="T62" s="1"/>
      <c r="U62" s="447"/>
      <c r="V62" s="449"/>
      <c r="W62" s="516"/>
      <c r="AW62" s="50" t="str">
        <f t="shared" si="8"/>
        <v/>
      </c>
      <c r="AX62" s="51" t="str">
        <f>IF(F62="","",VLOOKUP(F62,'MNB árfolyam'!A:B,2,0))</f>
        <v/>
      </c>
      <c r="AY62" s="52" t="str">
        <f t="shared" si="9"/>
        <v/>
      </c>
      <c r="AZ62" s="53" t="str">
        <f t="shared" si="10"/>
        <v/>
      </c>
      <c r="BA62" s="54" t="str">
        <f t="shared" si="11"/>
        <v/>
      </c>
      <c r="BB62" s="51" t="str">
        <f>IF(M62="","",VLOOKUP(M62,'MNB árfolyam'!A:B,2,0))</f>
        <v/>
      </c>
      <c r="BC62" s="51" t="str">
        <f t="shared" si="12"/>
        <v/>
      </c>
      <c r="BD62" s="55" t="str">
        <f t="shared" si="13"/>
        <v/>
      </c>
      <c r="BE62" s="54" t="str">
        <f t="shared" si="14"/>
        <v/>
      </c>
      <c r="BF62" s="55" t="str">
        <f>IF(T62="","",VLOOKUP(T62,'MNB árfolyam'!A:B,2,0))</f>
        <v/>
      </c>
      <c r="BG62" s="55" t="str">
        <f t="shared" si="15"/>
        <v/>
      </c>
      <c r="BH62" s="55" t="str">
        <f t="shared" si="16"/>
        <v/>
      </c>
      <c r="BI62" s="55" t="str">
        <f t="shared" si="17"/>
        <v/>
      </c>
      <c r="BJ62" s="51" t="str">
        <f t="shared" si="18"/>
        <v/>
      </c>
      <c r="BK62" s="51" t="str">
        <f t="shared" si="19"/>
        <v/>
      </c>
      <c r="BL62" s="51" t="str">
        <f t="shared" si="20"/>
        <v/>
      </c>
      <c r="BM62" s="51" t="str">
        <f t="shared" si="21"/>
        <v/>
      </c>
      <c r="BN62" s="51" t="str">
        <f t="shared" si="22"/>
        <v/>
      </c>
      <c r="BO62" s="51" t="str">
        <f t="shared" si="23"/>
        <v/>
      </c>
      <c r="BP62" s="51" t="str">
        <f t="shared" si="24"/>
        <v/>
      </c>
      <c r="BQ62" s="51" t="str">
        <f t="shared" si="25"/>
        <v/>
      </c>
    </row>
    <row r="63" spans="1:69" x14ac:dyDescent="0.25">
      <c r="A63" s="446"/>
      <c r="B63" s="447"/>
      <c r="C63" s="448"/>
      <c r="D63" s="448"/>
      <c r="E63" s="1"/>
      <c r="F63" s="1"/>
      <c r="G63" s="447"/>
      <c r="H63" s="449"/>
      <c r="I63" s="449"/>
      <c r="J63" s="448"/>
      <c r="K63" s="448"/>
      <c r="L63" s="1"/>
      <c r="M63" s="1"/>
      <c r="N63" s="447"/>
      <c r="O63" s="449"/>
      <c r="P63" s="449"/>
      <c r="Q63" s="448"/>
      <c r="R63" s="448"/>
      <c r="S63" s="1"/>
      <c r="T63" s="1"/>
      <c r="U63" s="447"/>
      <c r="V63" s="449"/>
      <c r="W63" s="516"/>
      <c r="AW63" s="50" t="str">
        <f t="shared" si="8"/>
        <v/>
      </c>
      <c r="AX63" s="51" t="str">
        <f>IF(F63="","",VLOOKUP(F63,'MNB árfolyam'!A:B,2,0))</f>
        <v/>
      </c>
      <c r="AY63" s="52" t="str">
        <f t="shared" si="9"/>
        <v/>
      </c>
      <c r="AZ63" s="53" t="str">
        <f t="shared" si="10"/>
        <v/>
      </c>
      <c r="BA63" s="54" t="str">
        <f t="shared" si="11"/>
        <v/>
      </c>
      <c r="BB63" s="51" t="str">
        <f>IF(M63="","",VLOOKUP(M63,'MNB árfolyam'!A:B,2,0))</f>
        <v/>
      </c>
      <c r="BC63" s="51" t="str">
        <f t="shared" si="12"/>
        <v/>
      </c>
      <c r="BD63" s="55" t="str">
        <f t="shared" si="13"/>
        <v/>
      </c>
      <c r="BE63" s="54" t="str">
        <f t="shared" si="14"/>
        <v/>
      </c>
      <c r="BF63" s="55" t="str">
        <f>IF(T63="","",VLOOKUP(T63,'MNB árfolyam'!A:B,2,0))</f>
        <v/>
      </c>
      <c r="BG63" s="55" t="str">
        <f t="shared" si="15"/>
        <v/>
      </c>
      <c r="BH63" s="55" t="str">
        <f t="shared" si="16"/>
        <v/>
      </c>
      <c r="BI63" s="55" t="str">
        <f t="shared" si="17"/>
        <v/>
      </c>
      <c r="BJ63" s="51" t="str">
        <f t="shared" si="18"/>
        <v/>
      </c>
      <c r="BK63" s="51" t="str">
        <f t="shared" si="19"/>
        <v/>
      </c>
      <c r="BL63" s="51" t="str">
        <f t="shared" si="20"/>
        <v/>
      </c>
      <c r="BM63" s="51" t="str">
        <f t="shared" si="21"/>
        <v/>
      </c>
      <c r="BN63" s="51" t="str">
        <f t="shared" si="22"/>
        <v/>
      </c>
      <c r="BO63" s="51" t="str">
        <f t="shared" si="23"/>
        <v/>
      </c>
      <c r="BP63" s="51" t="str">
        <f t="shared" si="24"/>
        <v/>
      </c>
      <c r="BQ63" s="51" t="str">
        <f t="shared" si="25"/>
        <v/>
      </c>
    </row>
    <row r="64" spans="1:69" x14ac:dyDescent="0.25">
      <c r="A64" s="446"/>
      <c r="B64" s="447"/>
      <c r="C64" s="448"/>
      <c r="D64" s="448"/>
      <c r="E64" s="1"/>
      <c r="F64" s="1"/>
      <c r="G64" s="447"/>
      <c r="H64" s="449"/>
      <c r="I64" s="449"/>
      <c r="J64" s="448"/>
      <c r="K64" s="448"/>
      <c r="L64" s="1"/>
      <c r="M64" s="1"/>
      <c r="N64" s="447"/>
      <c r="O64" s="449"/>
      <c r="P64" s="449"/>
      <c r="Q64" s="448"/>
      <c r="R64" s="448"/>
      <c r="S64" s="1"/>
      <c r="T64" s="1"/>
      <c r="U64" s="447"/>
      <c r="V64" s="449"/>
      <c r="W64" s="516"/>
      <c r="AW64" s="50" t="str">
        <f t="shared" si="8"/>
        <v/>
      </c>
      <c r="AX64" s="51" t="str">
        <f>IF(F64="","",VLOOKUP(F64,'MNB árfolyam'!A:B,2,0))</f>
        <v/>
      </c>
      <c r="AY64" s="52" t="str">
        <f t="shared" si="9"/>
        <v/>
      </c>
      <c r="AZ64" s="53" t="str">
        <f t="shared" si="10"/>
        <v/>
      </c>
      <c r="BA64" s="54" t="str">
        <f t="shared" si="11"/>
        <v/>
      </c>
      <c r="BB64" s="51" t="str">
        <f>IF(M64="","",VLOOKUP(M64,'MNB árfolyam'!A:B,2,0))</f>
        <v/>
      </c>
      <c r="BC64" s="51" t="str">
        <f t="shared" si="12"/>
        <v/>
      </c>
      <c r="BD64" s="55" t="str">
        <f t="shared" si="13"/>
        <v/>
      </c>
      <c r="BE64" s="54" t="str">
        <f t="shared" si="14"/>
        <v/>
      </c>
      <c r="BF64" s="55" t="str">
        <f>IF(T64="","",VLOOKUP(T64,'MNB árfolyam'!A:B,2,0))</f>
        <v/>
      </c>
      <c r="BG64" s="55" t="str">
        <f t="shared" si="15"/>
        <v/>
      </c>
      <c r="BH64" s="55" t="str">
        <f t="shared" si="16"/>
        <v/>
      </c>
      <c r="BI64" s="55" t="str">
        <f t="shared" si="17"/>
        <v/>
      </c>
      <c r="BJ64" s="51" t="str">
        <f t="shared" si="18"/>
        <v/>
      </c>
      <c r="BK64" s="51" t="str">
        <f t="shared" si="19"/>
        <v/>
      </c>
      <c r="BL64" s="51" t="str">
        <f t="shared" si="20"/>
        <v/>
      </c>
      <c r="BM64" s="51" t="str">
        <f t="shared" si="21"/>
        <v/>
      </c>
      <c r="BN64" s="51" t="str">
        <f t="shared" si="22"/>
        <v/>
      </c>
      <c r="BO64" s="51" t="str">
        <f t="shared" si="23"/>
        <v/>
      </c>
      <c r="BP64" s="51" t="str">
        <f t="shared" si="24"/>
        <v/>
      </c>
      <c r="BQ64" s="51" t="str">
        <f t="shared" si="25"/>
        <v/>
      </c>
    </row>
    <row r="65" spans="1:69" x14ac:dyDescent="0.25">
      <c r="A65" s="446"/>
      <c r="B65" s="447"/>
      <c r="C65" s="448"/>
      <c r="D65" s="448"/>
      <c r="E65" s="1"/>
      <c r="F65" s="1"/>
      <c r="G65" s="447"/>
      <c r="H65" s="449"/>
      <c r="I65" s="449"/>
      <c r="J65" s="448"/>
      <c r="K65" s="448"/>
      <c r="L65" s="1"/>
      <c r="M65" s="1"/>
      <c r="N65" s="447"/>
      <c r="O65" s="449"/>
      <c r="P65" s="449"/>
      <c r="Q65" s="448"/>
      <c r="R65" s="448"/>
      <c r="S65" s="1"/>
      <c r="T65" s="1"/>
      <c r="U65" s="447"/>
      <c r="V65" s="449"/>
      <c r="W65" s="516"/>
      <c r="AW65" s="50" t="str">
        <f t="shared" si="8"/>
        <v/>
      </c>
      <c r="AX65" s="51" t="str">
        <f>IF(F65="","",VLOOKUP(F65,'MNB árfolyam'!A:B,2,0))</f>
        <v/>
      </c>
      <c r="AY65" s="52" t="str">
        <f t="shared" si="9"/>
        <v/>
      </c>
      <c r="AZ65" s="53" t="str">
        <f t="shared" si="10"/>
        <v/>
      </c>
      <c r="BA65" s="54" t="str">
        <f t="shared" si="11"/>
        <v/>
      </c>
      <c r="BB65" s="51" t="str">
        <f>IF(M65="","",VLOOKUP(M65,'MNB árfolyam'!A:B,2,0))</f>
        <v/>
      </c>
      <c r="BC65" s="51" t="str">
        <f t="shared" si="12"/>
        <v/>
      </c>
      <c r="BD65" s="55" t="str">
        <f t="shared" si="13"/>
        <v/>
      </c>
      <c r="BE65" s="54" t="str">
        <f t="shared" si="14"/>
        <v/>
      </c>
      <c r="BF65" s="55" t="str">
        <f>IF(T65="","",VLOOKUP(T65,'MNB árfolyam'!A:B,2,0))</f>
        <v/>
      </c>
      <c r="BG65" s="55" t="str">
        <f t="shared" si="15"/>
        <v/>
      </c>
      <c r="BH65" s="55" t="str">
        <f t="shared" si="16"/>
        <v/>
      </c>
      <c r="BI65" s="55" t="str">
        <f t="shared" si="17"/>
        <v/>
      </c>
      <c r="BJ65" s="51" t="str">
        <f t="shared" si="18"/>
        <v/>
      </c>
      <c r="BK65" s="51" t="str">
        <f t="shared" si="19"/>
        <v/>
      </c>
      <c r="BL65" s="51" t="str">
        <f t="shared" si="20"/>
        <v/>
      </c>
      <c r="BM65" s="51" t="str">
        <f t="shared" si="21"/>
        <v/>
      </c>
      <c r="BN65" s="51" t="str">
        <f t="shared" si="22"/>
        <v/>
      </c>
      <c r="BO65" s="51" t="str">
        <f t="shared" si="23"/>
        <v/>
      </c>
      <c r="BP65" s="51" t="str">
        <f t="shared" si="24"/>
        <v/>
      </c>
      <c r="BQ65" s="51" t="str">
        <f t="shared" si="25"/>
        <v/>
      </c>
    </row>
    <row r="66" spans="1:69" x14ac:dyDescent="0.25">
      <c r="A66" s="446"/>
      <c r="B66" s="447"/>
      <c r="C66" s="448"/>
      <c r="D66" s="448"/>
      <c r="E66" s="1"/>
      <c r="F66" s="1"/>
      <c r="G66" s="447"/>
      <c r="H66" s="449"/>
      <c r="I66" s="449"/>
      <c r="J66" s="448"/>
      <c r="K66" s="448"/>
      <c r="L66" s="1"/>
      <c r="M66" s="1"/>
      <c r="N66" s="447"/>
      <c r="O66" s="449"/>
      <c r="P66" s="449"/>
      <c r="Q66" s="448"/>
      <c r="R66" s="448"/>
      <c r="S66" s="1"/>
      <c r="T66" s="1"/>
      <c r="U66" s="447"/>
      <c r="V66" s="449"/>
      <c r="W66" s="516"/>
      <c r="AW66" s="50" t="str">
        <f t="shared" si="8"/>
        <v/>
      </c>
      <c r="AX66" s="51" t="str">
        <f>IF(F66="","",VLOOKUP(F66,'MNB árfolyam'!A:B,2,0))</f>
        <v/>
      </c>
      <c r="AY66" s="52" t="str">
        <f t="shared" si="9"/>
        <v/>
      </c>
      <c r="AZ66" s="53" t="str">
        <f t="shared" si="10"/>
        <v/>
      </c>
      <c r="BA66" s="54" t="str">
        <f t="shared" si="11"/>
        <v/>
      </c>
      <c r="BB66" s="51" t="str">
        <f>IF(M66="","",VLOOKUP(M66,'MNB árfolyam'!A:B,2,0))</f>
        <v/>
      </c>
      <c r="BC66" s="51" t="str">
        <f t="shared" si="12"/>
        <v/>
      </c>
      <c r="BD66" s="55" t="str">
        <f t="shared" si="13"/>
        <v/>
      </c>
      <c r="BE66" s="54" t="str">
        <f t="shared" si="14"/>
        <v/>
      </c>
      <c r="BF66" s="55" t="str">
        <f>IF(T66="","",VLOOKUP(T66,'MNB árfolyam'!A:B,2,0))</f>
        <v/>
      </c>
      <c r="BG66" s="55" t="str">
        <f t="shared" si="15"/>
        <v/>
      </c>
      <c r="BH66" s="55" t="str">
        <f t="shared" si="16"/>
        <v/>
      </c>
      <c r="BI66" s="55" t="str">
        <f t="shared" si="17"/>
        <v/>
      </c>
      <c r="BJ66" s="51" t="str">
        <f t="shared" si="18"/>
        <v/>
      </c>
      <c r="BK66" s="51" t="str">
        <f t="shared" si="19"/>
        <v/>
      </c>
      <c r="BL66" s="51" t="str">
        <f t="shared" si="20"/>
        <v/>
      </c>
      <c r="BM66" s="51" t="str">
        <f t="shared" si="21"/>
        <v/>
      </c>
      <c r="BN66" s="51" t="str">
        <f t="shared" si="22"/>
        <v/>
      </c>
      <c r="BO66" s="51" t="str">
        <f t="shared" si="23"/>
        <v/>
      </c>
      <c r="BP66" s="51" t="str">
        <f t="shared" si="24"/>
        <v/>
      </c>
      <c r="BQ66" s="51" t="str">
        <f t="shared" si="25"/>
        <v/>
      </c>
    </row>
    <row r="67" spans="1:69" x14ac:dyDescent="0.25">
      <c r="A67" s="446"/>
      <c r="B67" s="447"/>
      <c r="C67" s="448"/>
      <c r="D67" s="448"/>
      <c r="E67" s="1"/>
      <c r="F67" s="1"/>
      <c r="G67" s="447"/>
      <c r="H67" s="449"/>
      <c r="I67" s="449"/>
      <c r="J67" s="448"/>
      <c r="K67" s="448"/>
      <c r="L67" s="1"/>
      <c r="M67" s="1"/>
      <c r="N67" s="447"/>
      <c r="O67" s="449"/>
      <c r="P67" s="449"/>
      <c r="Q67" s="448"/>
      <c r="R67" s="448"/>
      <c r="S67" s="1"/>
      <c r="T67" s="1"/>
      <c r="U67" s="447"/>
      <c r="V67" s="449"/>
      <c r="W67" s="516"/>
      <c r="AW67" s="50" t="str">
        <f t="shared" si="8"/>
        <v/>
      </c>
      <c r="AX67" s="51" t="str">
        <f>IF(F67="","",VLOOKUP(F67,'MNB árfolyam'!A:B,2,0))</f>
        <v/>
      </c>
      <c r="AY67" s="52" t="str">
        <f t="shared" si="9"/>
        <v/>
      </c>
      <c r="AZ67" s="53" t="str">
        <f t="shared" si="10"/>
        <v/>
      </c>
      <c r="BA67" s="54" t="str">
        <f t="shared" si="11"/>
        <v/>
      </c>
      <c r="BB67" s="51" t="str">
        <f>IF(M67="","",VLOOKUP(M67,'MNB árfolyam'!A:B,2,0))</f>
        <v/>
      </c>
      <c r="BC67" s="51" t="str">
        <f t="shared" si="12"/>
        <v/>
      </c>
      <c r="BD67" s="55" t="str">
        <f t="shared" si="13"/>
        <v/>
      </c>
      <c r="BE67" s="54" t="str">
        <f t="shared" si="14"/>
        <v/>
      </c>
      <c r="BF67" s="55" t="str">
        <f>IF(T67="","",VLOOKUP(T67,'MNB árfolyam'!A:B,2,0))</f>
        <v/>
      </c>
      <c r="BG67" s="55" t="str">
        <f t="shared" si="15"/>
        <v/>
      </c>
      <c r="BH67" s="55" t="str">
        <f t="shared" si="16"/>
        <v/>
      </c>
      <c r="BI67" s="55" t="str">
        <f t="shared" si="17"/>
        <v/>
      </c>
      <c r="BJ67" s="51" t="str">
        <f t="shared" si="18"/>
        <v/>
      </c>
      <c r="BK67" s="51" t="str">
        <f t="shared" si="19"/>
        <v/>
      </c>
      <c r="BL67" s="51" t="str">
        <f t="shared" si="20"/>
        <v/>
      </c>
      <c r="BM67" s="51" t="str">
        <f t="shared" si="21"/>
        <v/>
      </c>
      <c r="BN67" s="51" t="str">
        <f t="shared" si="22"/>
        <v/>
      </c>
      <c r="BO67" s="51" t="str">
        <f t="shared" si="23"/>
        <v/>
      </c>
      <c r="BP67" s="51" t="str">
        <f t="shared" si="24"/>
        <v/>
      </c>
      <c r="BQ67" s="51" t="str">
        <f t="shared" si="25"/>
        <v/>
      </c>
    </row>
    <row r="68" spans="1:69" x14ac:dyDescent="0.25">
      <c r="A68" s="446"/>
      <c r="B68" s="447"/>
      <c r="C68" s="448"/>
      <c r="D68" s="448"/>
      <c r="E68" s="1"/>
      <c r="F68" s="1"/>
      <c r="G68" s="447"/>
      <c r="H68" s="449"/>
      <c r="I68" s="449"/>
      <c r="J68" s="448"/>
      <c r="K68" s="448"/>
      <c r="L68" s="1"/>
      <c r="M68" s="1"/>
      <c r="N68" s="447"/>
      <c r="O68" s="449"/>
      <c r="P68" s="449"/>
      <c r="Q68" s="448"/>
      <c r="R68" s="448"/>
      <c r="S68" s="1"/>
      <c r="T68" s="1"/>
      <c r="U68" s="447"/>
      <c r="V68" s="449"/>
      <c r="W68" s="516"/>
      <c r="AW68" s="50" t="str">
        <f t="shared" si="8"/>
        <v/>
      </c>
      <c r="AX68" s="51" t="str">
        <f>IF(F68="","",VLOOKUP(F68,'MNB árfolyam'!A:B,2,0))</f>
        <v/>
      </c>
      <c r="AY68" s="52" t="str">
        <f t="shared" si="9"/>
        <v/>
      </c>
      <c r="AZ68" s="53" t="str">
        <f t="shared" si="10"/>
        <v/>
      </c>
      <c r="BA68" s="54" t="str">
        <f t="shared" si="11"/>
        <v/>
      </c>
      <c r="BB68" s="51" t="str">
        <f>IF(M68="","",VLOOKUP(M68,'MNB árfolyam'!A:B,2,0))</f>
        <v/>
      </c>
      <c r="BC68" s="51" t="str">
        <f t="shared" si="12"/>
        <v/>
      </c>
      <c r="BD68" s="55" t="str">
        <f t="shared" si="13"/>
        <v/>
      </c>
      <c r="BE68" s="54" t="str">
        <f t="shared" si="14"/>
        <v/>
      </c>
      <c r="BF68" s="55" t="str">
        <f>IF(T68="","",VLOOKUP(T68,'MNB árfolyam'!A:B,2,0))</f>
        <v/>
      </c>
      <c r="BG68" s="55" t="str">
        <f t="shared" si="15"/>
        <v/>
      </c>
      <c r="BH68" s="55" t="str">
        <f t="shared" si="16"/>
        <v/>
      </c>
      <c r="BI68" s="55" t="str">
        <f t="shared" si="17"/>
        <v/>
      </c>
      <c r="BJ68" s="51" t="str">
        <f t="shared" si="18"/>
        <v/>
      </c>
      <c r="BK68" s="51" t="str">
        <f t="shared" si="19"/>
        <v/>
      </c>
      <c r="BL68" s="51" t="str">
        <f t="shared" si="20"/>
        <v/>
      </c>
      <c r="BM68" s="51" t="str">
        <f t="shared" si="21"/>
        <v/>
      </c>
      <c r="BN68" s="51" t="str">
        <f t="shared" si="22"/>
        <v/>
      </c>
      <c r="BO68" s="51" t="str">
        <f t="shared" si="23"/>
        <v/>
      </c>
      <c r="BP68" s="51" t="str">
        <f t="shared" si="24"/>
        <v/>
      </c>
      <c r="BQ68" s="51" t="str">
        <f t="shared" si="25"/>
        <v/>
      </c>
    </row>
    <row r="69" spans="1:69" x14ac:dyDescent="0.25">
      <c r="A69" s="446"/>
      <c r="B69" s="447"/>
      <c r="C69" s="448"/>
      <c r="D69" s="448"/>
      <c r="E69" s="1"/>
      <c r="F69" s="1"/>
      <c r="G69" s="447"/>
      <c r="H69" s="449"/>
      <c r="I69" s="449"/>
      <c r="J69" s="448"/>
      <c r="K69" s="448"/>
      <c r="L69" s="1"/>
      <c r="M69" s="1"/>
      <c r="N69" s="447"/>
      <c r="O69" s="449"/>
      <c r="P69" s="449"/>
      <c r="Q69" s="448"/>
      <c r="R69" s="448"/>
      <c r="S69" s="1"/>
      <c r="T69" s="1"/>
      <c r="U69" s="447"/>
      <c r="V69" s="449"/>
      <c r="W69" s="516"/>
      <c r="AW69" s="50" t="str">
        <f t="shared" si="8"/>
        <v/>
      </c>
      <c r="AX69" s="51" t="str">
        <f>IF(F69="","",VLOOKUP(F69,'MNB árfolyam'!A:B,2,0))</f>
        <v/>
      </c>
      <c r="AY69" s="52" t="str">
        <f t="shared" si="9"/>
        <v/>
      </c>
      <c r="AZ69" s="53" t="str">
        <f t="shared" si="10"/>
        <v/>
      </c>
      <c r="BA69" s="54" t="str">
        <f t="shared" si="11"/>
        <v/>
      </c>
      <c r="BB69" s="51" t="str">
        <f>IF(M69="","",VLOOKUP(M69,'MNB árfolyam'!A:B,2,0))</f>
        <v/>
      </c>
      <c r="BC69" s="51" t="str">
        <f t="shared" si="12"/>
        <v/>
      </c>
      <c r="BD69" s="55" t="str">
        <f t="shared" si="13"/>
        <v/>
      </c>
      <c r="BE69" s="54" t="str">
        <f t="shared" si="14"/>
        <v/>
      </c>
      <c r="BF69" s="55" t="str">
        <f>IF(T69="","",VLOOKUP(T69,'MNB árfolyam'!A:B,2,0))</f>
        <v/>
      </c>
      <c r="BG69" s="55" t="str">
        <f t="shared" si="15"/>
        <v/>
      </c>
      <c r="BH69" s="55" t="str">
        <f t="shared" si="16"/>
        <v/>
      </c>
      <c r="BI69" s="55" t="str">
        <f t="shared" si="17"/>
        <v/>
      </c>
      <c r="BJ69" s="51" t="str">
        <f t="shared" si="18"/>
        <v/>
      </c>
      <c r="BK69" s="51" t="str">
        <f t="shared" si="19"/>
        <v/>
      </c>
      <c r="BL69" s="51" t="str">
        <f t="shared" si="20"/>
        <v/>
      </c>
      <c r="BM69" s="51" t="str">
        <f t="shared" si="21"/>
        <v/>
      </c>
      <c r="BN69" s="51" t="str">
        <f t="shared" si="22"/>
        <v/>
      </c>
      <c r="BO69" s="51" t="str">
        <f t="shared" si="23"/>
        <v/>
      </c>
      <c r="BP69" s="51" t="str">
        <f t="shared" si="24"/>
        <v/>
      </c>
      <c r="BQ69" s="51" t="str">
        <f t="shared" si="25"/>
        <v/>
      </c>
    </row>
    <row r="70" spans="1:69" x14ac:dyDescent="0.25">
      <c r="A70" s="446"/>
      <c r="B70" s="447"/>
      <c r="C70" s="448"/>
      <c r="D70" s="448"/>
      <c r="E70" s="1"/>
      <c r="F70" s="1"/>
      <c r="G70" s="447"/>
      <c r="H70" s="449"/>
      <c r="I70" s="449"/>
      <c r="J70" s="448"/>
      <c r="K70" s="448"/>
      <c r="L70" s="1"/>
      <c r="M70" s="1"/>
      <c r="N70" s="447"/>
      <c r="O70" s="449"/>
      <c r="P70" s="449"/>
      <c r="Q70" s="448"/>
      <c r="R70" s="448"/>
      <c r="S70" s="1"/>
      <c r="T70" s="1"/>
      <c r="U70" s="447"/>
      <c r="V70" s="449"/>
      <c r="W70" s="516"/>
      <c r="AW70" s="50" t="str">
        <f t="shared" si="8"/>
        <v/>
      </c>
      <c r="AX70" s="51" t="str">
        <f>IF(F70="","",VLOOKUP(F70,'MNB árfolyam'!A:B,2,0))</f>
        <v/>
      </c>
      <c r="AY70" s="52" t="str">
        <f t="shared" si="9"/>
        <v/>
      </c>
      <c r="AZ70" s="53" t="str">
        <f t="shared" si="10"/>
        <v/>
      </c>
      <c r="BA70" s="54" t="str">
        <f t="shared" si="11"/>
        <v/>
      </c>
      <c r="BB70" s="51" t="str">
        <f>IF(M70="","",VLOOKUP(M70,'MNB árfolyam'!A:B,2,0))</f>
        <v/>
      </c>
      <c r="BC70" s="51" t="str">
        <f t="shared" si="12"/>
        <v/>
      </c>
      <c r="BD70" s="55" t="str">
        <f t="shared" si="13"/>
        <v/>
      </c>
      <c r="BE70" s="54" t="str">
        <f t="shared" si="14"/>
        <v/>
      </c>
      <c r="BF70" s="55" t="str">
        <f>IF(T70="","",VLOOKUP(T70,'MNB árfolyam'!A:B,2,0))</f>
        <v/>
      </c>
      <c r="BG70" s="55" t="str">
        <f t="shared" si="15"/>
        <v/>
      </c>
      <c r="BH70" s="55" t="str">
        <f t="shared" si="16"/>
        <v/>
      </c>
      <c r="BI70" s="55" t="str">
        <f t="shared" si="17"/>
        <v/>
      </c>
      <c r="BJ70" s="51" t="str">
        <f t="shared" si="18"/>
        <v/>
      </c>
      <c r="BK70" s="51" t="str">
        <f t="shared" si="19"/>
        <v/>
      </c>
      <c r="BL70" s="51" t="str">
        <f t="shared" si="20"/>
        <v/>
      </c>
      <c r="BM70" s="51" t="str">
        <f t="shared" si="21"/>
        <v/>
      </c>
      <c r="BN70" s="51" t="str">
        <f t="shared" si="22"/>
        <v/>
      </c>
      <c r="BO70" s="51" t="str">
        <f t="shared" si="23"/>
        <v/>
      </c>
      <c r="BP70" s="51" t="str">
        <f t="shared" si="24"/>
        <v/>
      </c>
      <c r="BQ70" s="51" t="str">
        <f t="shared" si="25"/>
        <v/>
      </c>
    </row>
    <row r="71" spans="1:69" x14ac:dyDescent="0.25">
      <c r="A71" s="446"/>
      <c r="B71" s="447"/>
      <c r="C71" s="448"/>
      <c r="D71" s="448"/>
      <c r="E71" s="1"/>
      <c r="F71" s="1"/>
      <c r="G71" s="447"/>
      <c r="H71" s="449"/>
      <c r="I71" s="449"/>
      <c r="J71" s="448"/>
      <c r="K71" s="448"/>
      <c r="L71" s="1"/>
      <c r="M71" s="1"/>
      <c r="N71" s="447"/>
      <c r="O71" s="449"/>
      <c r="P71" s="449"/>
      <c r="Q71" s="448"/>
      <c r="R71" s="448"/>
      <c r="S71" s="1"/>
      <c r="T71" s="1"/>
      <c r="U71" s="447"/>
      <c r="V71" s="449"/>
      <c r="W71" s="516"/>
      <c r="AW71" s="50" t="str">
        <f t="shared" si="8"/>
        <v/>
      </c>
      <c r="AX71" s="51" t="str">
        <f>IF(F71="","",VLOOKUP(F71,'MNB árfolyam'!A:B,2,0))</f>
        <v/>
      </c>
      <c r="AY71" s="52" t="str">
        <f t="shared" si="9"/>
        <v/>
      </c>
      <c r="AZ71" s="53" t="str">
        <f t="shared" si="10"/>
        <v/>
      </c>
      <c r="BA71" s="54" t="str">
        <f t="shared" si="11"/>
        <v/>
      </c>
      <c r="BB71" s="51" t="str">
        <f>IF(M71="","",VLOOKUP(M71,'MNB árfolyam'!A:B,2,0))</f>
        <v/>
      </c>
      <c r="BC71" s="51" t="str">
        <f t="shared" si="12"/>
        <v/>
      </c>
      <c r="BD71" s="55" t="str">
        <f t="shared" si="13"/>
        <v/>
      </c>
      <c r="BE71" s="54" t="str">
        <f t="shared" si="14"/>
        <v/>
      </c>
      <c r="BF71" s="55" t="str">
        <f>IF(T71="","",VLOOKUP(T71,'MNB árfolyam'!A:B,2,0))</f>
        <v/>
      </c>
      <c r="BG71" s="55" t="str">
        <f t="shared" si="15"/>
        <v/>
      </c>
      <c r="BH71" s="55" t="str">
        <f t="shared" si="16"/>
        <v/>
      </c>
      <c r="BI71" s="55" t="str">
        <f t="shared" si="17"/>
        <v/>
      </c>
      <c r="BJ71" s="51" t="str">
        <f t="shared" si="18"/>
        <v/>
      </c>
      <c r="BK71" s="51" t="str">
        <f t="shared" si="19"/>
        <v/>
      </c>
      <c r="BL71" s="51" t="str">
        <f t="shared" si="20"/>
        <v/>
      </c>
      <c r="BM71" s="51" t="str">
        <f t="shared" si="21"/>
        <v/>
      </c>
      <c r="BN71" s="51" t="str">
        <f t="shared" si="22"/>
        <v/>
      </c>
      <c r="BO71" s="51" t="str">
        <f t="shared" si="23"/>
        <v/>
      </c>
      <c r="BP71" s="51" t="str">
        <f t="shared" si="24"/>
        <v/>
      </c>
      <c r="BQ71" s="51" t="str">
        <f t="shared" si="25"/>
        <v/>
      </c>
    </row>
    <row r="72" spans="1:69" x14ac:dyDescent="0.25">
      <c r="A72" s="446"/>
      <c r="B72" s="447"/>
      <c r="C72" s="448"/>
      <c r="D72" s="448"/>
      <c r="E72" s="1"/>
      <c r="F72" s="1"/>
      <c r="G72" s="447"/>
      <c r="H72" s="449"/>
      <c r="I72" s="449"/>
      <c r="J72" s="448"/>
      <c r="K72" s="448"/>
      <c r="L72" s="1"/>
      <c r="M72" s="1"/>
      <c r="N72" s="447"/>
      <c r="O72" s="449"/>
      <c r="P72" s="449"/>
      <c r="Q72" s="448"/>
      <c r="R72" s="448"/>
      <c r="S72" s="1"/>
      <c r="T72" s="1"/>
      <c r="U72" s="447"/>
      <c r="V72" s="449"/>
      <c r="W72" s="516"/>
      <c r="AW72" s="50" t="str">
        <f t="shared" si="8"/>
        <v/>
      </c>
      <c r="AX72" s="51" t="str">
        <f>IF(F72="","",VLOOKUP(F72,'MNB árfolyam'!A:B,2,0))</f>
        <v/>
      </c>
      <c r="AY72" s="52" t="str">
        <f t="shared" si="9"/>
        <v/>
      </c>
      <c r="AZ72" s="53" t="str">
        <f t="shared" si="10"/>
        <v/>
      </c>
      <c r="BA72" s="54" t="str">
        <f t="shared" si="11"/>
        <v/>
      </c>
      <c r="BB72" s="51" t="str">
        <f>IF(M72="","",VLOOKUP(M72,'MNB árfolyam'!A:B,2,0))</f>
        <v/>
      </c>
      <c r="BC72" s="51" t="str">
        <f t="shared" si="12"/>
        <v/>
      </c>
      <c r="BD72" s="55" t="str">
        <f t="shared" si="13"/>
        <v/>
      </c>
      <c r="BE72" s="54" t="str">
        <f t="shared" si="14"/>
        <v/>
      </c>
      <c r="BF72" s="55" t="str">
        <f>IF(T72="","",VLOOKUP(T72,'MNB árfolyam'!A:B,2,0))</f>
        <v/>
      </c>
      <c r="BG72" s="55" t="str">
        <f t="shared" si="15"/>
        <v/>
      </c>
      <c r="BH72" s="55" t="str">
        <f t="shared" si="16"/>
        <v/>
      </c>
      <c r="BI72" s="55" t="str">
        <f t="shared" si="17"/>
        <v/>
      </c>
      <c r="BJ72" s="51" t="str">
        <f t="shared" si="18"/>
        <v/>
      </c>
      <c r="BK72" s="51" t="str">
        <f t="shared" si="19"/>
        <v/>
      </c>
      <c r="BL72" s="51" t="str">
        <f t="shared" si="20"/>
        <v/>
      </c>
      <c r="BM72" s="51" t="str">
        <f t="shared" si="21"/>
        <v/>
      </c>
      <c r="BN72" s="51" t="str">
        <f t="shared" si="22"/>
        <v/>
      </c>
      <c r="BO72" s="51" t="str">
        <f t="shared" si="23"/>
        <v/>
      </c>
      <c r="BP72" s="51" t="str">
        <f t="shared" si="24"/>
        <v/>
      </c>
      <c r="BQ72" s="51" t="str">
        <f t="shared" si="25"/>
        <v/>
      </c>
    </row>
    <row r="73" spans="1:69" x14ac:dyDescent="0.25">
      <c r="A73" s="446"/>
      <c r="B73" s="447"/>
      <c r="C73" s="448"/>
      <c r="D73" s="448"/>
      <c r="E73" s="1"/>
      <c r="F73" s="1"/>
      <c r="G73" s="447"/>
      <c r="H73" s="449"/>
      <c r="I73" s="449"/>
      <c r="J73" s="448"/>
      <c r="K73" s="448"/>
      <c r="L73" s="1"/>
      <c r="M73" s="1"/>
      <c r="N73" s="447"/>
      <c r="O73" s="449"/>
      <c r="P73" s="449"/>
      <c r="Q73" s="448"/>
      <c r="R73" s="448"/>
      <c r="S73" s="1"/>
      <c r="T73" s="1"/>
      <c r="U73" s="447"/>
      <c r="V73" s="449"/>
      <c r="W73" s="516"/>
      <c r="AW73" s="50" t="str">
        <f t="shared" si="8"/>
        <v/>
      </c>
      <c r="AX73" s="51" t="str">
        <f>IF(F73="","",VLOOKUP(F73,'MNB árfolyam'!A:B,2,0))</f>
        <v/>
      </c>
      <c r="AY73" s="52" t="str">
        <f t="shared" si="9"/>
        <v/>
      </c>
      <c r="AZ73" s="53" t="str">
        <f t="shared" si="10"/>
        <v/>
      </c>
      <c r="BA73" s="54" t="str">
        <f t="shared" si="11"/>
        <v/>
      </c>
      <c r="BB73" s="51" t="str">
        <f>IF(M73="","",VLOOKUP(M73,'MNB árfolyam'!A:B,2,0))</f>
        <v/>
      </c>
      <c r="BC73" s="51" t="str">
        <f t="shared" si="12"/>
        <v/>
      </c>
      <c r="BD73" s="55" t="str">
        <f t="shared" si="13"/>
        <v/>
      </c>
      <c r="BE73" s="54" t="str">
        <f t="shared" si="14"/>
        <v/>
      </c>
      <c r="BF73" s="55" t="str">
        <f>IF(T73="","",VLOOKUP(T73,'MNB árfolyam'!A:B,2,0))</f>
        <v/>
      </c>
      <c r="BG73" s="55" t="str">
        <f t="shared" si="15"/>
        <v/>
      </c>
      <c r="BH73" s="55" t="str">
        <f t="shared" si="16"/>
        <v/>
      </c>
      <c r="BI73" s="55" t="str">
        <f t="shared" si="17"/>
        <v/>
      </c>
      <c r="BJ73" s="51" t="str">
        <f t="shared" si="18"/>
        <v/>
      </c>
      <c r="BK73" s="51" t="str">
        <f t="shared" si="19"/>
        <v/>
      </c>
      <c r="BL73" s="51" t="str">
        <f t="shared" si="20"/>
        <v/>
      </c>
      <c r="BM73" s="51" t="str">
        <f t="shared" si="21"/>
        <v/>
      </c>
      <c r="BN73" s="51" t="str">
        <f t="shared" si="22"/>
        <v/>
      </c>
      <c r="BO73" s="51" t="str">
        <f t="shared" si="23"/>
        <v/>
      </c>
      <c r="BP73" s="51" t="str">
        <f t="shared" si="24"/>
        <v/>
      </c>
      <c r="BQ73" s="51" t="str">
        <f t="shared" si="25"/>
        <v/>
      </c>
    </row>
    <row r="74" spans="1:69" x14ac:dyDescent="0.25">
      <c r="A74" s="446"/>
      <c r="B74" s="447"/>
      <c r="C74" s="448"/>
      <c r="D74" s="448"/>
      <c r="E74" s="1"/>
      <c r="F74" s="1"/>
      <c r="G74" s="447"/>
      <c r="H74" s="449"/>
      <c r="I74" s="449"/>
      <c r="J74" s="448"/>
      <c r="K74" s="448"/>
      <c r="L74" s="1"/>
      <c r="M74" s="1"/>
      <c r="N74" s="447"/>
      <c r="O74" s="449"/>
      <c r="P74" s="449"/>
      <c r="Q74" s="448"/>
      <c r="R74" s="448"/>
      <c r="S74" s="1"/>
      <c r="T74" s="1"/>
      <c r="U74" s="447"/>
      <c r="V74" s="449"/>
      <c r="W74" s="516"/>
      <c r="AW74" s="50" t="str">
        <f t="shared" si="8"/>
        <v/>
      </c>
      <c r="AX74" s="51" t="str">
        <f>IF(F74="","",VLOOKUP(F74,'MNB árfolyam'!A:B,2,0))</f>
        <v/>
      </c>
      <c r="AY74" s="52" t="str">
        <f t="shared" si="9"/>
        <v/>
      </c>
      <c r="AZ74" s="53" t="str">
        <f t="shared" si="10"/>
        <v/>
      </c>
      <c r="BA74" s="54" t="str">
        <f t="shared" si="11"/>
        <v/>
      </c>
      <c r="BB74" s="51" t="str">
        <f>IF(M74="","",VLOOKUP(M74,'MNB árfolyam'!A:B,2,0))</f>
        <v/>
      </c>
      <c r="BC74" s="51" t="str">
        <f t="shared" si="12"/>
        <v/>
      </c>
      <c r="BD74" s="55" t="str">
        <f t="shared" si="13"/>
        <v/>
      </c>
      <c r="BE74" s="54" t="str">
        <f t="shared" si="14"/>
        <v/>
      </c>
      <c r="BF74" s="55" t="str">
        <f>IF(T74="","",VLOOKUP(T74,'MNB árfolyam'!A:B,2,0))</f>
        <v/>
      </c>
      <c r="BG74" s="55" t="str">
        <f t="shared" si="15"/>
        <v/>
      </c>
      <c r="BH74" s="55" t="str">
        <f t="shared" si="16"/>
        <v/>
      </c>
      <c r="BI74" s="55" t="str">
        <f t="shared" si="17"/>
        <v/>
      </c>
      <c r="BJ74" s="51" t="str">
        <f t="shared" si="18"/>
        <v/>
      </c>
      <c r="BK74" s="51" t="str">
        <f t="shared" si="19"/>
        <v/>
      </c>
      <c r="BL74" s="51" t="str">
        <f t="shared" si="20"/>
        <v/>
      </c>
      <c r="BM74" s="51" t="str">
        <f t="shared" si="21"/>
        <v/>
      </c>
      <c r="BN74" s="51" t="str">
        <f t="shared" si="22"/>
        <v/>
      </c>
      <c r="BO74" s="51" t="str">
        <f t="shared" si="23"/>
        <v/>
      </c>
      <c r="BP74" s="51" t="str">
        <f t="shared" si="24"/>
        <v/>
      </c>
      <c r="BQ74" s="51" t="str">
        <f t="shared" si="25"/>
        <v/>
      </c>
    </row>
    <row r="75" spans="1:69" x14ac:dyDescent="0.25">
      <c r="A75" s="446"/>
      <c r="B75" s="447"/>
      <c r="C75" s="448"/>
      <c r="D75" s="448"/>
      <c r="E75" s="1"/>
      <c r="F75" s="1"/>
      <c r="G75" s="447"/>
      <c r="H75" s="449"/>
      <c r="I75" s="449"/>
      <c r="J75" s="448"/>
      <c r="K75" s="448"/>
      <c r="L75" s="1"/>
      <c r="M75" s="1"/>
      <c r="N75" s="447"/>
      <c r="O75" s="449"/>
      <c r="P75" s="449"/>
      <c r="Q75" s="448"/>
      <c r="R75" s="448"/>
      <c r="S75" s="1"/>
      <c r="T75" s="1"/>
      <c r="U75" s="447"/>
      <c r="V75" s="449"/>
      <c r="W75" s="516"/>
      <c r="AW75" s="50" t="str">
        <f t="shared" si="8"/>
        <v/>
      </c>
      <c r="AX75" s="51" t="str">
        <f>IF(F75="","",VLOOKUP(F75,'MNB árfolyam'!A:B,2,0))</f>
        <v/>
      </c>
      <c r="AY75" s="52" t="str">
        <f t="shared" si="9"/>
        <v/>
      </c>
      <c r="AZ75" s="53" t="str">
        <f t="shared" si="10"/>
        <v/>
      </c>
      <c r="BA75" s="54" t="str">
        <f t="shared" si="11"/>
        <v/>
      </c>
      <c r="BB75" s="51" t="str">
        <f>IF(M75="","",VLOOKUP(M75,'MNB árfolyam'!A:B,2,0))</f>
        <v/>
      </c>
      <c r="BC75" s="51" t="str">
        <f t="shared" si="12"/>
        <v/>
      </c>
      <c r="BD75" s="55" t="str">
        <f t="shared" si="13"/>
        <v/>
      </c>
      <c r="BE75" s="54" t="str">
        <f t="shared" si="14"/>
        <v/>
      </c>
      <c r="BF75" s="55" t="str">
        <f>IF(T75="","",VLOOKUP(T75,'MNB árfolyam'!A:B,2,0))</f>
        <v/>
      </c>
      <c r="BG75" s="55" t="str">
        <f t="shared" si="15"/>
        <v/>
      </c>
      <c r="BH75" s="55" t="str">
        <f t="shared" si="16"/>
        <v/>
      </c>
      <c r="BI75" s="55" t="str">
        <f t="shared" si="17"/>
        <v/>
      </c>
      <c r="BJ75" s="51" t="str">
        <f t="shared" si="18"/>
        <v/>
      </c>
      <c r="BK75" s="51" t="str">
        <f t="shared" si="19"/>
        <v/>
      </c>
      <c r="BL75" s="51" t="str">
        <f t="shared" si="20"/>
        <v/>
      </c>
      <c r="BM75" s="51" t="str">
        <f t="shared" si="21"/>
        <v/>
      </c>
      <c r="BN75" s="51" t="str">
        <f t="shared" si="22"/>
        <v/>
      </c>
      <c r="BO75" s="51" t="str">
        <f t="shared" si="23"/>
        <v/>
      </c>
      <c r="BP75" s="51" t="str">
        <f t="shared" si="24"/>
        <v/>
      </c>
      <c r="BQ75" s="51" t="str">
        <f t="shared" si="25"/>
        <v/>
      </c>
    </row>
    <row r="76" spans="1:69" x14ac:dyDescent="0.25">
      <c r="A76" s="446"/>
      <c r="B76" s="447"/>
      <c r="C76" s="448"/>
      <c r="D76" s="448"/>
      <c r="E76" s="1"/>
      <c r="F76" s="1"/>
      <c r="G76" s="447"/>
      <c r="H76" s="449"/>
      <c r="I76" s="449"/>
      <c r="J76" s="448"/>
      <c r="K76" s="448"/>
      <c r="L76" s="1"/>
      <c r="M76" s="1"/>
      <c r="N76" s="447"/>
      <c r="O76" s="449"/>
      <c r="P76" s="449"/>
      <c r="Q76" s="448"/>
      <c r="R76" s="448"/>
      <c r="S76" s="1"/>
      <c r="T76" s="1"/>
      <c r="U76" s="447"/>
      <c r="V76" s="449"/>
      <c r="W76" s="516"/>
      <c r="AW76" s="50" t="str">
        <f t="shared" si="8"/>
        <v/>
      </c>
      <c r="AX76" s="51" t="str">
        <f>IF(F76="","",VLOOKUP(F76,'MNB árfolyam'!A:B,2,0))</f>
        <v/>
      </c>
      <c r="AY76" s="52" t="str">
        <f t="shared" si="9"/>
        <v/>
      </c>
      <c r="AZ76" s="53" t="str">
        <f t="shared" si="10"/>
        <v/>
      </c>
      <c r="BA76" s="54" t="str">
        <f t="shared" si="11"/>
        <v/>
      </c>
      <c r="BB76" s="51" t="str">
        <f>IF(M76="","",VLOOKUP(M76,'MNB árfolyam'!A:B,2,0))</f>
        <v/>
      </c>
      <c r="BC76" s="51" t="str">
        <f t="shared" si="12"/>
        <v/>
      </c>
      <c r="BD76" s="55" t="str">
        <f t="shared" si="13"/>
        <v/>
      </c>
      <c r="BE76" s="54" t="str">
        <f t="shared" si="14"/>
        <v/>
      </c>
      <c r="BF76" s="55" t="str">
        <f>IF(T76="","",VLOOKUP(T76,'MNB árfolyam'!A:B,2,0))</f>
        <v/>
      </c>
      <c r="BG76" s="55" t="str">
        <f t="shared" si="15"/>
        <v/>
      </c>
      <c r="BH76" s="55" t="str">
        <f t="shared" si="16"/>
        <v/>
      </c>
      <c r="BI76" s="55" t="str">
        <f t="shared" si="17"/>
        <v/>
      </c>
      <c r="BJ76" s="51" t="str">
        <f t="shared" si="18"/>
        <v/>
      </c>
      <c r="BK76" s="51" t="str">
        <f t="shared" si="19"/>
        <v/>
      </c>
      <c r="BL76" s="51" t="str">
        <f t="shared" si="20"/>
        <v/>
      </c>
      <c r="BM76" s="51" t="str">
        <f t="shared" si="21"/>
        <v/>
      </c>
      <c r="BN76" s="51" t="str">
        <f t="shared" si="22"/>
        <v/>
      </c>
      <c r="BO76" s="51" t="str">
        <f t="shared" si="23"/>
        <v/>
      </c>
      <c r="BP76" s="51" t="str">
        <f t="shared" si="24"/>
        <v/>
      </c>
      <c r="BQ76" s="51" t="str">
        <f t="shared" si="25"/>
        <v/>
      </c>
    </row>
    <row r="77" spans="1:69" x14ac:dyDescent="0.25">
      <c r="A77" s="446"/>
      <c r="B77" s="447"/>
      <c r="C77" s="448"/>
      <c r="D77" s="448"/>
      <c r="E77" s="1"/>
      <c r="F77" s="1"/>
      <c r="G77" s="447"/>
      <c r="H77" s="449"/>
      <c r="I77" s="449"/>
      <c r="J77" s="448"/>
      <c r="K77" s="448"/>
      <c r="L77" s="1"/>
      <c r="M77" s="1"/>
      <c r="N77" s="447"/>
      <c r="O77" s="449"/>
      <c r="P77" s="449"/>
      <c r="Q77" s="448"/>
      <c r="R77" s="448"/>
      <c r="S77" s="1"/>
      <c r="T77" s="1"/>
      <c r="U77" s="447"/>
      <c r="V77" s="449"/>
      <c r="W77" s="516"/>
      <c r="AW77" s="50" t="str">
        <f t="shared" si="8"/>
        <v/>
      </c>
      <c r="AX77" s="51" t="str">
        <f>IF(F77="","",VLOOKUP(F77,'MNB árfolyam'!A:B,2,0))</f>
        <v/>
      </c>
      <c r="AY77" s="52" t="str">
        <f t="shared" si="9"/>
        <v/>
      </c>
      <c r="AZ77" s="53" t="str">
        <f t="shared" si="10"/>
        <v/>
      </c>
      <c r="BA77" s="54" t="str">
        <f t="shared" si="11"/>
        <v/>
      </c>
      <c r="BB77" s="51" t="str">
        <f>IF(M77="","",VLOOKUP(M77,'MNB árfolyam'!A:B,2,0))</f>
        <v/>
      </c>
      <c r="BC77" s="51" t="str">
        <f t="shared" si="12"/>
        <v/>
      </c>
      <c r="BD77" s="55" t="str">
        <f t="shared" si="13"/>
        <v/>
      </c>
      <c r="BE77" s="54" t="str">
        <f t="shared" si="14"/>
        <v/>
      </c>
      <c r="BF77" s="55" t="str">
        <f>IF(T77="","",VLOOKUP(T77,'MNB árfolyam'!A:B,2,0))</f>
        <v/>
      </c>
      <c r="BG77" s="55" t="str">
        <f t="shared" si="15"/>
        <v/>
      </c>
      <c r="BH77" s="55" t="str">
        <f t="shared" si="16"/>
        <v/>
      </c>
      <c r="BI77" s="55" t="str">
        <f t="shared" si="17"/>
        <v/>
      </c>
      <c r="BJ77" s="51" t="str">
        <f t="shared" si="18"/>
        <v/>
      </c>
      <c r="BK77" s="51" t="str">
        <f t="shared" si="19"/>
        <v/>
      </c>
      <c r="BL77" s="51" t="str">
        <f t="shared" si="20"/>
        <v/>
      </c>
      <c r="BM77" s="51" t="str">
        <f t="shared" si="21"/>
        <v/>
      </c>
      <c r="BN77" s="51" t="str">
        <f t="shared" si="22"/>
        <v/>
      </c>
      <c r="BO77" s="51" t="str">
        <f t="shared" si="23"/>
        <v/>
      </c>
      <c r="BP77" s="51" t="str">
        <f t="shared" si="24"/>
        <v/>
      </c>
      <c r="BQ77" s="51" t="str">
        <f t="shared" si="25"/>
        <v/>
      </c>
    </row>
    <row r="78" spans="1:69" x14ac:dyDescent="0.25">
      <c r="A78" s="446"/>
      <c r="B78" s="447"/>
      <c r="C78" s="448"/>
      <c r="D78" s="448"/>
      <c r="E78" s="1"/>
      <c r="F78" s="1"/>
      <c r="G78" s="447"/>
      <c r="H78" s="449"/>
      <c r="I78" s="449"/>
      <c r="J78" s="448"/>
      <c r="K78" s="448"/>
      <c r="L78" s="1"/>
      <c r="M78" s="1"/>
      <c r="N78" s="447"/>
      <c r="O78" s="449"/>
      <c r="P78" s="449"/>
      <c r="Q78" s="448"/>
      <c r="R78" s="448"/>
      <c r="S78" s="1"/>
      <c r="T78" s="1"/>
      <c r="U78" s="447"/>
      <c r="V78" s="449"/>
      <c r="W78" s="516"/>
      <c r="AW78" s="50" t="str">
        <f t="shared" si="8"/>
        <v/>
      </c>
      <c r="AX78" s="51" t="str">
        <f>IF(F78="","",VLOOKUP(F78,'MNB árfolyam'!A:B,2,0))</f>
        <v/>
      </c>
      <c r="AY78" s="52" t="str">
        <f t="shared" si="9"/>
        <v/>
      </c>
      <c r="AZ78" s="53" t="str">
        <f t="shared" si="10"/>
        <v/>
      </c>
      <c r="BA78" s="54" t="str">
        <f t="shared" si="11"/>
        <v/>
      </c>
      <c r="BB78" s="51" t="str">
        <f>IF(M78="","",VLOOKUP(M78,'MNB árfolyam'!A:B,2,0))</f>
        <v/>
      </c>
      <c r="BC78" s="51" t="str">
        <f t="shared" si="12"/>
        <v/>
      </c>
      <c r="BD78" s="55" t="str">
        <f t="shared" si="13"/>
        <v/>
      </c>
      <c r="BE78" s="54" t="str">
        <f t="shared" si="14"/>
        <v/>
      </c>
      <c r="BF78" s="55" t="str">
        <f>IF(T78="","",VLOOKUP(T78,'MNB árfolyam'!A:B,2,0))</f>
        <v/>
      </c>
      <c r="BG78" s="55" t="str">
        <f t="shared" si="15"/>
        <v/>
      </c>
      <c r="BH78" s="55" t="str">
        <f t="shared" si="16"/>
        <v/>
      </c>
      <c r="BI78" s="55" t="str">
        <f t="shared" si="17"/>
        <v/>
      </c>
      <c r="BJ78" s="51" t="str">
        <f t="shared" si="18"/>
        <v/>
      </c>
      <c r="BK78" s="51" t="str">
        <f t="shared" si="19"/>
        <v/>
      </c>
      <c r="BL78" s="51" t="str">
        <f t="shared" si="20"/>
        <v/>
      </c>
      <c r="BM78" s="51" t="str">
        <f t="shared" si="21"/>
        <v/>
      </c>
      <c r="BN78" s="51" t="str">
        <f t="shared" si="22"/>
        <v/>
      </c>
      <c r="BO78" s="51" t="str">
        <f t="shared" si="23"/>
        <v/>
      </c>
      <c r="BP78" s="51" t="str">
        <f t="shared" si="24"/>
        <v/>
      </c>
      <c r="BQ78" s="51" t="str">
        <f t="shared" si="25"/>
        <v/>
      </c>
    </row>
    <row r="79" spans="1:69" x14ac:dyDescent="0.25">
      <c r="A79" s="446"/>
      <c r="B79" s="447"/>
      <c r="C79" s="448"/>
      <c r="D79" s="448"/>
      <c r="E79" s="1"/>
      <c r="F79" s="1"/>
      <c r="G79" s="447"/>
      <c r="H79" s="449"/>
      <c r="I79" s="449"/>
      <c r="J79" s="448"/>
      <c r="K79" s="448"/>
      <c r="L79" s="1"/>
      <c r="M79" s="1"/>
      <c r="N79" s="447"/>
      <c r="O79" s="449"/>
      <c r="P79" s="449"/>
      <c r="Q79" s="448"/>
      <c r="R79" s="448"/>
      <c r="S79" s="1"/>
      <c r="T79" s="1"/>
      <c r="U79" s="447"/>
      <c r="V79" s="449"/>
      <c r="W79" s="516"/>
      <c r="AW79" s="50" t="str">
        <f t="shared" si="8"/>
        <v/>
      </c>
      <c r="AX79" s="51" t="str">
        <f>IF(F79="","",VLOOKUP(F79,'MNB árfolyam'!A:B,2,0))</f>
        <v/>
      </c>
      <c r="AY79" s="52" t="str">
        <f t="shared" si="9"/>
        <v/>
      </c>
      <c r="AZ79" s="53" t="str">
        <f t="shared" si="10"/>
        <v/>
      </c>
      <c r="BA79" s="54" t="str">
        <f t="shared" si="11"/>
        <v/>
      </c>
      <c r="BB79" s="51" t="str">
        <f>IF(M79="","",VLOOKUP(M79,'MNB árfolyam'!A:B,2,0))</f>
        <v/>
      </c>
      <c r="BC79" s="51" t="str">
        <f t="shared" si="12"/>
        <v/>
      </c>
      <c r="BD79" s="55" t="str">
        <f t="shared" si="13"/>
        <v/>
      </c>
      <c r="BE79" s="54" t="str">
        <f t="shared" si="14"/>
        <v/>
      </c>
      <c r="BF79" s="55" t="str">
        <f>IF(T79="","",VLOOKUP(T79,'MNB árfolyam'!A:B,2,0))</f>
        <v/>
      </c>
      <c r="BG79" s="55" t="str">
        <f t="shared" si="15"/>
        <v/>
      </c>
      <c r="BH79" s="55" t="str">
        <f t="shared" si="16"/>
        <v/>
      </c>
      <c r="BI79" s="55" t="str">
        <f t="shared" si="17"/>
        <v/>
      </c>
      <c r="BJ79" s="51" t="str">
        <f t="shared" si="18"/>
        <v/>
      </c>
      <c r="BK79" s="51" t="str">
        <f t="shared" si="19"/>
        <v/>
      </c>
      <c r="BL79" s="51" t="str">
        <f t="shared" si="20"/>
        <v/>
      </c>
      <c r="BM79" s="51" t="str">
        <f t="shared" si="21"/>
        <v/>
      </c>
      <c r="BN79" s="51" t="str">
        <f t="shared" si="22"/>
        <v/>
      </c>
      <c r="BO79" s="51" t="str">
        <f t="shared" si="23"/>
        <v/>
      </c>
      <c r="BP79" s="51" t="str">
        <f t="shared" si="24"/>
        <v/>
      </c>
      <c r="BQ79" s="51" t="str">
        <f t="shared" si="25"/>
        <v/>
      </c>
    </row>
    <row r="80" spans="1:69" ht="15.75" thickBot="1" x14ac:dyDescent="0.3">
      <c r="A80" s="450"/>
      <c r="B80" s="451"/>
      <c r="C80" s="452"/>
      <c r="D80" s="452"/>
      <c r="E80" s="7"/>
      <c r="F80" s="7"/>
      <c r="G80" s="451"/>
      <c r="H80" s="453"/>
      <c r="I80" s="453"/>
      <c r="J80" s="452"/>
      <c r="K80" s="452"/>
      <c r="L80" s="7"/>
      <c r="M80" s="7"/>
      <c r="N80" s="451"/>
      <c r="O80" s="453"/>
      <c r="P80" s="453"/>
      <c r="Q80" s="452"/>
      <c r="R80" s="452"/>
      <c r="S80" s="7"/>
      <c r="T80" s="7"/>
      <c r="U80" s="451"/>
      <c r="V80" s="453"/>
      <c r="W80" s="517"/>
      <c r="AW80" s="50" t="str">
        <f t="shared" si="8"/>
        <v/>
      </c>
      <c r="AX80" s="51" t="str">
        <f>IF(F80="","",VLOOKUP(F80,'MNB árfolyam'!A:B,2,0))</f>
        <v/>
      </c>
      <c r="AY80" s="52" t="str">
        <f t="shared" si="9"/>
        <v/>
      </c>
      <c r="AZ80" s="53" t="str">
        <f t="shared" si="10"/>
        <v/>
      </c>
      <c r="BA80" s="54" t="str">
        <f t="shared" si="11"/>
        <v/>
      </c>
      <c r="BB80" s="51" t="str">
        <f>IF(M80="","",VLOOKUP(M80,'MNB árfolyam'!A:B,2,0))</f>
        <v/>
      </c>
      <c r="BC80" s="51" t="str">
        <f t="shared" si="12"/>
        <v/>
      </c>
      <c r="BD80" s="55" t="str">
        <f t="shared" si="13"/>
        <v/>
      </c>
      <c r="BE80" s="54" t="str">
        <f t="shared" si="14"/>
        <v/>
      </c>
      <c r="BF80" s="55" t="str">
        <f>IF(T80="","",VLOOKUP(T80,'MNB árfolyam'!A:B,2,0))</f>
        <v/>
      </c>
      <c r="BG80" s="55" t="str">
        <f t="shared" si="15"/>
        <v/>
      </c>
      <c r="BH80" s="55" t="str">
        <f t="shared" si="16"/>
        <v/>
      </c>
      <c r="BI80" s="55" t="str">
        <f t="shared" si="17"/>
        <v/>
      </c>
      <c r="BJ80" s="51" t="str">
        <f t="shared" si="18"/>
        <v/>
      </c>
      <c r="BK80" s="51" t="str">
        <f t="shared" si="19"/>
        <v/>
      </c>
      <c r="BL80" s="51" t="str">
        <f t="shared" si="20"/>
        <v/>
      </c>
      <c r="BM80" s="51" t="str">
        <f t="shared" si="21"/>
        <v/>
      </c>
      <c r="BN80" s="51" t="str">
        <f t="shared" si="22"/>
        <v/>
      </c>
      <c r="BO80" s="51" t="str">
        <f t="shared" si="23"/>
        <v/>
      </c>
      <c r="BP80" s="51" t="str">
        <f t="shared" si="24"/>
        <v/>
      </c>
      <c r="BQ80" s="51" t="str">
        <f t="shared" si="25"/>
        <v/>
      </c>
    </row>
    <row r="81" spans="1:23" x14ac:dyDescent="0.25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</row>
  </sheetData>
  <sheetProtection algorithmName="SHA-512" hashValue="cLOihPCQEeeSgHBO8b2AGrJbwuo8y2khNDAd7+HxLHVtireLKzw9O5b9OvXwrMlU66G94RvwZ4a+GpPPn1kkvw==" saltValue="1MwcPLiGxzlmyh5hhhspfw==" spinCount="100000" sheet="1" formatColumns="0" formatRows="0"/>
  <mergeCells count="12">
    <mergeCell ref="A24:D24"/>
    <mergeCell ref="A53:H53"/>
    <mergeCell ref="A54:F54"/>
    <mergeCell ref="A1:D1"/>
    <mergeCell ref="A11:F11"/>
    <mergeCell ref="A18:F19"/>
    <mergeCell ref="A22:H22"/>
    <mergeCell ref="A23:F23"/>
    <mergeCell ref="A7:W7"/>
    <mergeCell ref="A12:D12"/>
    <mergeCell ref="A21:W21"/>
    <mergeCell ref="A52:W52"/>
  </mergeCells>
  <dataValidations count="8">
    <dataValidation type="whole" allowBlank="1" showInputMessage="1" showErrorMessage="1" sqref="K26:L50" xr:uid="{CEE48823-BED7-4826-9BD7-3E886133E005}">
      <formula1>0</formula1>
      <formula2>9.99999999999999E+41</formula2>
    </dataValidation>
    <dataValidation type="whole" allowBlank="1" showInputMessage="1" showErrorMessage="1" sqref="F26:G50" xr:uid="{85A93E37-6293-41BE-89E8-BA4C0578453D}">
      <formula1>0</formula1>
      <formula2>9.99999999999999E+43</formula2>
    </dataValidation>
    <dataValidation type="whole" allowBlank="1" showInputMessage="1" showErrorMessage="1" sqref="H56:I80" xr:uid="{F90A44F1-EDD7-490B-A434-86FE1A49EDBF}">
      <formula1>0</formula1>
      <formula2>9.99999999999999E+37</formula2>
    </dataValidation>
    <dataValidation type="date" allowBlank="1" showInputMessage="1" showErrorMessage="1" sqref="E56:F80 L56:M80" xr:uid="{45A62BC9-557B-49D9-91EF-49C5AE359A04}">
      <formula1>36526</formula1>
      <formula2>55153</formula2>
    </dataValidation>
    <dataValidation type="whole" allowBlank="1" showInputMessage="1" showErrorMessage="1" sqref="E14:F16" xr:uid="{9EEA5158-1244-4C19-A313-12A1476BC44C}">
      <formula1>0</formula1>
      <formula2>9.99999999999999E+32</formula2>
    </dataValidation>
    <dataValidation type="date" allowBlank="1" showInputMessage="1" showErrorMessage="1" sqref="C26:D50 S56:T80 B14:C16" xr:uid="{BE95563D-AB6C-483E-B8C7-2BF8EE0CFC02}">
      <formula1>36526</formula1>
      <formula2>54789</formula2>
    </dataValidation>
    <dataValidation type="date" allowBlank="1" showInputMessage="1" showErrorMessage="1" sqref="B20:C20" xr:uid="{003B3E2F-63D1-4C57-BCD7-677D696C4E6E}">
      <formula1>43831</formula1>
      <formula2>46022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C56:D80 J56:K80 Q56:R80" xr:uid="{EC84AA30-82E4-4B53-AF1D-34A76CF5F3BF}">
      <formula1>0</formula1>
      <formula2>0.5</formula2>
    </dataValidation>
  </dataValidations>
  <hyperlinks>
    <hyperlink ref="F1" location="PÁLYÁZÓ!A1" display="VISSZA A PÁLYÁZÓ FÜLRE" xr:uid="{9B1D9ABE-E960-4995-ABC9-4ABF879CF8BB}"/>
  </hyperlink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2B4D-E22A-4D08-8003-5E6C5EDFB145}">
  <sheetPr codeName="Munka36">
    <tabColor theme="8" tint="-0.499984740745262"/>
  </sheetPr>
  <dimension ref="A1:BE57"/>
  <sheetViews>
    <sheetView zoomScale="90" zoomScaleNormal="90" workbookViewId="0">
      <selection activeCell="F1" sqref="F1"/>
    </sheetView>
  </sheetViews>
  <sheetFormatPr defaultColWidth="0" defaultRowHeight="15" zeroHeight="1" x14ac:dyDescent="0.25"/>
  <cols>
    <col min="1" max="1" width="35.7109375" style="32" customWidth="1"/>
    <col min="2" max="2" width="36.5703125" style="32" customWidth="1"/>
    <col min="3" max="4" width="34.7109375" style="32" customWidth="1"/>
    <col min="5" max="6" width="33.85546875" style="32" customWidth="1"/>
    <col min="7" max="7" width="25.5703125" style="32" customWidth="1"/>
    <col min="8" max="8" width="39.140625" style="32" customWidth="1"/>
    <col min="9" max="9" width="33" style="32" customWidth="1"/>
    <col min="10" max="11" width="25.5703125" style="32" customWidth="1"/>
    <col min="12" max="12" width="30.28515625" style="32" customWidth="1"/>
    <col min="13" max="13" width="33.85546875" style="32" customWidth="1"/>
    <col min="14" max="14" width="33.7109375" style="32" customWidth="1"/>
    <col min="15" max="15" width="27.7109375" style="32" customWidth="1"/>
    <col min="16" max="17" width="25.5703125" style="32" customWidth="1"/>
    <col min="18" max="18" width="25.5703125" style="32" hidden="1" customWidth="1"/>
    <col min="19" max="19" width="30.140625" style="32" hidden="1" customWidth="1"/>
    <col min="20" max="29" width="25.5703125" style="32" hidden="1" customWidth="1"/>
    <col min="30" max="30" width="32.7109375" style="32" hidden="1" customWidth="1"/>
    <col min="31" max="34" width="25.5703125" style="32" hidden="1" customWidth="1"/>
    <col min="35" max="35" width="20.5703125" style="32" hidden="1" customWidth="1"/>
    <col min="36" max="36" width="28.42578125" style="32" hidden="1" customWidth="1"/>
    <col min="37" max="38" width="25.5703125" style="32" hidden="1" customWidth="1"/>
    <col min="39" max="39" width="27.5703125" style="32" hidden="1" customWidth="1"/>
    <col min="40" max="41" width="25.5703125" style="32" hidden="1" customWidth="1"/>
    <col min="42" max="42" width="28.5703125" style="32" hidden="1" customWidth="1"/>
    <col min="43" max="43" width="25.5703125" style="32" hidden="1" customWidth="1"/>
    <col min="44" max="44" width="22.28515625" style="32" hidden="1" customWidth="1"/>
    <col min="45" max="16384" width="25.5703125" style="32" hidden="1"/>
  </cols>
  <sheetData>
    <row r="1" spans="1:17" ht="27" customHeight="1" thickBot="1" x14ac:dyDescent="0.3">
      <c r="A1" s="666" t="s">
        <v>60</v>
      </c>
      <c r="B1" s="667"/>
      <c r="C1" s="667"/>
      <c r="D1" s="668"/>
      <c r="E1" s="199"/>
      <c r="F1" s="731" t="s">
        <v>283</v>
      </c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</row>
    <row r="2" spans="1:17" ht="30.75" thickBot="1" x14ac:dyDescent="0.3">
      <c r="A2" s="134"/>
      <c r="B2" s="336" t="s">
        <v>4</v>
      </c>
      <c r="C2" s="135" t="s">
        <v>8</v>
      </c>
      <c r="D2" s="337" t="s">
        <v>9</v>
      </c>
      <c r="E2" s="180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</row>
    <row r="3" spans="1:17" x14ac:dyDescent="0.25">
      <c r="A3" s="136" t="s">
        <v>10</v>
      </c>
      <c r="B3" s="454" t="str">
        <f>IF(OR(B15="",B16=""),"",(D23+E30)*B17)</f>
        <v/>
      </c>
      <c r="C3" s="320" t="str">
        <f>IF(OR(B15="",B16=""),"",(AX23+AX30)*B17)</f>
        <v/>
      </c>
      <c r="D3" s="321" t="str">
        <f>IF(OR(B15="",B16=""),"",(AY23+AY30)*B17)</f>
        <v/>
      </c>
      <c r="E3" s="197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</row>
    <row r="4" spans="1:17" x14ac:dyDescent="0.25">
      <c r="A4" s="137" t="s">
        <v>11</v>
      </c>
      <c r="B4" s="455" t="str">
        <f>IF(OR(C15="",C16=""),"",(D24+J30)*C17)</f>
        <v/>
      </c>
      <c r="C4" s="58" t="str">
        <f>IF(OR(C15="",C16=""),"",(AX24+BA30)*C17)</f>
        <v/>
      </c>
      <c r="D4" s="59" t="str">
        <f>IF(OR(C15="",C16=""),"",(AY24+BB30)*C17)</f>
        <v/>
      </c>
      <c r="E4" s="197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</row>
    <row r="5" spans="1:17" ht="15.75" thickBot="1" x14ac:dyDescent="0.3">
      <c r="A5" s="141" t="s">
        <v>12</v>
      </c>
      <c r="B5" s="456" t="str">
        <f>IF(OR(D15="",D16=""),"",(D25+O30)*D17)</f>
        <v/>
      </c>
      <c r="C5" s="60" t="str">
        <f>IF(OR(D15="",D16=""),"",(AX25+BD30)*D17)</f>
        <v/>
      </c>
      <c r="D5" s="61" t="str">
        <f>IF(OR(D15="",D16=""),"",(AY25+BE30)*D17)</f>
        <v/>
      </c>
      <c r="E5" s="197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</row>
    <row r="6" spans="1:17" x14ac:dyDescent="0.25">
      <c r="A6" s="110"/>
      <c r="B6" s="198"/>
      <c r="C6" s="197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</row>
    <row r="7" spans="1:17" ht="12.75" customHeight="1" thickBot="1" x14ac:dyDescent="0.3">
      <c r="A7" s="692" t="s">
        <v>242</v>
      </c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</row>
    <row r="8" spans="1:17" ht="46.5" customHeight="1" x14ac:dyDescent="0.25">
      <c r="A8" s="205" t="s">
        <v>57</v>
      </c>
      <c r="B8" s="46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</row>
    <row r="9" spans="1:17" ht="30" customHeight="1" thickBot="1" x14ac:dyDescent="0.3">
      <c r="A9" s="207" t="s">
        <v>58</v>
      </c>
      <c r="B9" s="464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</row>
    <row r="10" spans="1:17" x14ac:dyDescent="0.25">
      <c r="A10" s="116"/>
      <c r="B10" s="99"/>
      <c r="C10" s="173"/>
      <c r="D10" s="110"/>
      <c r="E10" s="196"/>
      <c r="F10" s="196"/>
      <c r="G10" s="196"/>
      <c r="H10" s="173"/>
      <c r="I10" s="173"/>
      <c r="J10" s="173"/>
      <c r="K10" s="173"/>
      <c r="L10" s="173"/>
      <c r="M10" s="173"/>
      <c r="N10" s="173"/>
      <c r="O10" s="173"/>
      <c r="P10" s="173"/>
      <c r="Q10" s="173"/>
    </row>
    <row r="11" spans="1:17" ht="15.75" customHeight="1" thickBot="1" x14ac:dyDescent="0.3">
      <c r="A11" s="690" t="s">
        <v>243</v>
      </c>
      <c r="B11" s="691"/>
      <c r="C11" s="691"/>
      <c r="D11" s="691"/>
      <c r="E11" s="691"/>
      <c r="F11" s="691"/>
      <c r="G11" s="691"/>
      <c r="H11" s="691"/>
      <c r="I11" s="691"/>
      <c r="J11" s="691"/>
      <c r="K11" s="691"/>
      <c r="L11" s="691"/>
      <c r="M11" s="691"/>
      <c r="N11" s="691"/>
      <c r="O11" s="691"/>
      <c r="P11" s="691"/>
      <c r="Q11" s="691"/>
    </row>
    <row r="12" spans="1:17" ht="63.75" customHeight="1" thickBot="1" x14ac:dyDescent="0.3">
      <c r="A12" s="715" t="s">
        <v>261</v>
      </c>
      <c r="B12" s="716"/>
      <c r="C12" s="716"/>
      <c r="D12" s="717"/>
      <c r="E12" s="196"/>
      <c r="F12" s="196"/>
      <c r="G12" s="196"/>
      <c r="H12" s="173"/>
      <c r="I12" s="173"/>
      <c r="J12" s="173"/>
      <c r="K12" s="173"/>
      <c r="L12" s="173"/>
      <c r="M12" s="173"/>
      <c r="N12" s="173"/>
      <c r="O12" s="173"/>
      <c r="P12" s="173"/>
      <c r="Q12" s="173"/>
    </row>
    <row r="13" spans="1:17" ht="29.25" customHeight="1" thickBot="1" x14ac:dyDescent="0.3">
      <c r="A13" s="696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13" s="697" t="b">
        <f>IF(PÁLYÁZÓ!E20&lt;&gt;"","A pályázó vállalkozás három üzleti évre adta meg az adatokat, ezért a kapcsolódó vállalkozás esetén is három évre kérünk adatot, ha a vállalkozás működött ebben az időtartamban.",IF(PÁLYÁZÓ!E19&lt;&gt;"","A pályázó vállalkozás két üzleti évre adta meg az adatokat, ezért a kapcsolódó vállalkozás esetén is két évre kérünk adatot, ha a vállalkozás működött ebben az időtartamban.",IF(PÁLYÁZÓ!E18&lt;&gt;"","A pályázó vállalkozás egy üzleti évre adta meg az adatokat, ezért a kapcsolódó vállalkozás esetén is egy évre kérünk adatot, ha a vállalkozás működött ebben az időtartamban.")))</f>
        <v>0</v>
      </c>
      <c r="C13" s="697" t="b">
        <f>IF(PÁLYÁZÓ!F20&lt;&gt;"","A pályázó vállalkozás három üzleti évre adta meg az adatokat, ezért a kapcsolódó vállalkozás esetén is három évre kérünk adatot, ha a vállalkozás működött ebben az időtartamban.",IF(PÁLYÁZÓ!F19&lt;&gt;"","A pályázó vállalkozás két üzleti évre adta meg az adatokat, ezért a kapcsolódó vállalkozás esetén is két évre kérünk adatot, ha a vállalkozás működött ebben az időtartamban.",IF(PÁLYÁZÓ!F18&lt;&gt;"","A pályázó vállalkozás egy üzleti évre adta meg az adatokat, ezért a kapcsolódó vállalkozás esetén is egy évre kérünk adatot, ha a vállalkozás működött ebben az időtartamban.")))</f>
        <v>0</v>
      </c>
      <c r="D13" s="698" t="b">
        <f>IF(PÁLYÁZÓ!G20&lt;&gt;"","A pályázó vállalkozás három üzleti évre adta meg az adatokat, ezért a kapcsolódó vállalkozás esetén is három évre kérünk adatot, ha a vállalkozás működött ebben az időtartamban.",IF(PÁLYÁZÓ!G19&lt;&gt;"","A pályázó vállalkozás két üzleti évre adta meg az adatokat, ezért a kapcsolódó vállalkozás esetén is két évre kérünk adatot, ha a vállalkozás működött ebben az időtartamban.",IF(PÁLYÁZÓ!G18&lt;&gt;"","A pályázó vállalkozás egy üzleti évre adta meg az adatokat, ezért a kapcsolódó vállalkozás esetén is egy évre kérünk adatot, ha a vállalkozás működött ebben az időtartamban.")))</f>
        <v>0</v>
      </c>
      <c r="E13" s="196"/>
      <c r="F13" s="196"/>
      <c r="G13" s="196"/>
      <c r="H13" s="173"/>
      <c r="I13" s="173"/>
      <c r="J13" s="173"/>
      <c r="K13" s="173"/>
      <c r="L13" s="173"/>
      <c r="M13" s="173"/>
      <c r="N13" s="173"/>
      <c r="O13" s="173"/>
      <c r="P13" s="173"/>
      <c r="Q13" s="173"/>
    </row>
    <row r="14" spans="1:17" x14ac:dyDescent="0.25">
      <c r="A14" s="215"/>
      <c r="B14" s="200" t="s">
        <v>10</v>
      </c>
      <c r="C14" s="200" t="s">
        <v>11</v>
      </c>
      <c r="D14" s="202" t="s">
        <v>12</v>
      </c>
      <c r="E14" s="196"/>
      <c r="F14" s="196"/>
      <c r="G14" s="196"/>
      <c r="H14" s="173"/>
      <c r="I14" s="173"/>
      <c r="J14" s="173"/>
      <c r="K14" s="173"/>
      <c r="L14" s="173"/>
      <c r="M14" s="173"/>
      <c r="N14" s="173"/>
      <c r="O14" s="173"/>
      <c r="P14" s="173"/>
      <c r="Q14" s="173"/>
    </row>
    <row r="15" spans="1:17" x14ac:dyDescent="0.25">
      <c r="A15" s="83" t="s">
        <v>59</v>
      </c>
      <c r="B15" s="399"/>
      <c r="C15" s="399"/>
      <c r="D15" s="400"/>
      <c r="E15" s="196"/>
      <c r="F15" s="196"/>
      <c r="G15" s="196"/>
      <c r="H15" s="173"/>
      <c r="I15" s="173"/>
      <c r="J15" s="173"/>
      <c r="K15" s="173"/>
      <c r="L15" s="173"/>
      <c r="M15" s="173"/>
      <c r="N15" s="173"/>
      <c r="O15" s="173"/>
      <c r="P15" s="173"/>
      <c r="Q15" s="173"/>
    </row>
    <row r="16" spans="1:17" x14ac:dyDescent="0.25">
      <c r="A16" s="83" t="s">
        <v>13</v>
      </c>
      <c r="B16" s="399"/>
      <c r="C16" s="399"/>
      <c r="D16" s="400"/>
      <c r="E16" s="196"/>
      <c r="F16" s="196"/>
      <c r="G16" s="196"/>
      <c r="H16" s="173"/>
      <c r="I16" s="173"/>
      <c r="J16" s="173"/>
      <c r="K16" s="173"/>
      <c r="L16" s="173"/>
      <c r="M16" s="173"/>
      <c r="N16" s="173"/>
      <c r="O16" s="173"/>
      <c r="P16" s="173"/>
      <c r="Q16" s="173"/>
    </row>
    <row r="17" spans="1:57" ht="26.25" thickBot="1" x14ac:dyDescent="0.3">
      <c r="A17" s="84" t="s">
        <v>14</v>
      </c>
      <c r="B17" s="208" t="str">
        <f>IF(OR(B15="",B16=""),"Kérjük mind a tőkeérdekeltéség, mind a szavazati arány megadását!",MAX(B15,B16))</f>
        <v>Kérjük mind a tőkeérdekeltéség, mind a szavazati arány megadását!</v>
      </c>
      <c r="C17" s="208" t="str">
        <f>IF(OR(C15="",C16=""),"Kérjük mind a tőkeérdekeltéség, mind a szavazati arány megadását!",MAX(C15,C16))</f>
        <v>Kérjük mind a tőkeérdekeltéség, mind a szavazati arány megadását!</v>
      </c>
      <c r="D17" s="218" t="str">
        <f>IF(OR(D15="",D16=""),"Kérjük mind a tőkeérdekeltéség, mind a szavazati arány megadását!",MAX(D15,D16))</f>
        <v>Kérjük mind a tőkeérdekeltéség, mind a szavazati arány megadását!</v>
      </c>
      <c r="E17" s="196"/>
      <c r="F17" s="196"/>
      <c r="G17" s="196"/>
      <c r="H17" s="173"/>
      <c r="I17" s="173"/>
      <c r="J17" s="173"/>
      <c r="K17" s="173"/>
      <c r="L17" s="173"/>
      <c r="M17" s="173"/>
      <c r="N17" s="173"/>
      <c r="O17" s="173"/>
      <c r="P17" s="173"/>
      <c r="Q17" s="173"/>
    </row>
    <row r="18" spans="1:57" ht="15.75" thickBot="1" x14ac:dyDescent="0.3">
      <c r="A18" s="116"/>
      <c r="B18" s="99"/>
      <c r="C18" s="173"/>
      <c r="D18" s="110"/>
      <c r="E18" s="196"/>
      <c r="F18" s="196"/>
      <c r="G18" s="196"/>
      <c r="H18" s="173"/>
      <c r="I18" s="173"/>
      <c r="J18" s="173"/>
      <c r="K18" s="173"/>
      <c r="L18" s="173"/>
      <c r="M18" s="173"/>
      <c r="N18" s="173"/>
      <c r="O18" s="173"/>
      <c r="P18" s="173"/>
      <c r="Q18" s="173"/>
    </row>
    <row r="19" spans="1:57" ht="354.95" customHeight="1" thickBot="1" x14ac:dyDescent="0.3">
      <c r="A19" s="702" t="s">
        <v>258</v>
      </c>
      <c r="B19" s="703"/>
      <c r="C19" s="703"/>
      <c r="D19" s="703"/>
      <c r="E19" s="703"/>
      <c r="F19" s="704"/>
      <c r="G19" s="196"/>
      <c r="H19" s="173"/>
      <c r="I19" s="173"/>
      <c r="J19" s="173"/>
      <c r="K19" s="173"/>
      <c r="L19" s="173"/>
      <c r="M19" s="173"/>
      <c r="N19" s="173"/>
      <c r="O19" s="173"/>
      <c r="P19" s="173"/>
      <c r="Q19" s="173"/>
    </row>
    <row r="20" spans="1:57" ht="19.5" customHeight="1" thickBot="1" x14ac:dyDescent="0.3">
      <c r="A20" s="617" t="str">
        <f>IF(PÁLYÁZÓ!D16&lt;&gt;"","A pályázó vállalkozás három üzleti évre adta meg az adatokat, ezért a partner vállalkozás esetén is három évre kérünk adatot, ha a vállalkozás működött ebben az időtartamban.",IF(PÁLYÁZÓ!D15&lt;&gt;"","A pályázó vállalkozás két üzleti évre adta meg az adatokat, ezért a partner vállalkozás esetén is két évre kérünk adatot, ha a vállalkozás működött ebben az időtartamban.",IF(PÁLYÁZÓ!D14&lt;&gt;"","A pályázó vállalkozás egy üzleti évre adta meg az adatokat, ezért a partner vállalkozás esetén is egy évre kérünk adatot, ha a vállalkozás működött ebben az időtartamban.","")))</f>
        <v/>
      </c>
      <c r="B20" s="618"/>
      <c r="C20" s="618"/>
      <c r="D20" s="618"/>
      <c r="E20" s="618"/>
      <c r="F20" s="619"/>
      <c r="G20" s="196"/>
      <c r="H20" s="173"/>
      <c r="I20" s="173"/>
      <c r="J20" s="173"/>
      <c r="K20" s="173"/>
      <c r="L20" s="173"/>
      <c r="M20" s="173"/>
      <c r="N20" s="173"/>
      <c r="O20" s="173"/>
      <c r="P20" s="173"/>
      <c r="Q20" s="173"/>
    </row>
    <row r="21" spans="1:57" ht="15.75" thickBot="1" x14ac:dyDescent="0.3">
      <c r="A21" s="116"/>
      <c r="B21" s="99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57" ht="40.5" customHeight="1" x14ac:dyDescent="0.25">
      <c r="A22" s="212"/>
      <c r="B22" s="200" t="s">
        <v>2</v>
      </c>
      <c r="C22" s="200" t="s">
        <v>3</v>
      </c>
      <c r="D22" s="201" t="s">
        <v>4</v>
      </c>
      <c r="E22" s="200" t="s">
        <v>5</v>
      </c>
      <c r="F22" s="202" t="s">
        <v>6</v>
      </c>
      <c r="G22" s="173"/>
      <c r="H22" s="173"/>
      <c r="I22" s="173"/>
      <c r="J22" s="173"/>
      <c r="K22" s="98"/>
      <c r="L22" s="173"/>
      <c r="M22" s="173"/>
      <c r="N22" s="173"/>
      <c r="O22" s="173"/>
      <c r="P22" s="173"/>
      <c r="Q22" s="173"/>
      <c r="AW22" s="33" t="s">
        <v>7</v>
      </c>
      <c r="AX22" s="33" t="s">
        <v>8</v>
      </c>
      <c r="AY22" s="33" t="s">
        <v>9</v>
      </c>
    </row>
    <row r="23" spans="1:57" x14ac:dyDescent="0.25">
      <c r="A23" s="83" t="s">
        <v>10</v>
      </c>
      <c r="B23" s="1"/>
      <c r="C23" s="1"/>
      <c r="D23" s="5"/>
      <c r="E23" s="3"/>
      <c r="F23" s="9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AW23" s="34" t="e">
        <f>VLOOKUP(C23,'MNB árfolyam'!A:B,2,0)</f>
        <v>#N/A</v>
      </c>
      <c r="AX23" s="35">
        <f>IFERROR(ROUND(E23/AW23,0),0)</f>
        <v>0</v>
      </c>
      <c r="AY23" s="35">
        <f>IFERROR(ROUND(F23/AW23,0),0)</f>
        <v>0</v>
      </c>
    </row>
    <row r="24" spans="1:57" x14ac:dyDescent="0.25">
      <c r="A24" s="83" t="s">
        <v>11</v>
      </c>
      <c r="B24" s="1"/>
      <c r="C24" s="1"/>
      <c r="D24" s="2"/>
      <c r="E24" s="3"/>
      <c r="F24" s="9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AW24" s="34" t="e">
        <f>VLOOKUP(C24,'MNB árfolyam'!A:B,2,0)</f>
        <v>#N/A</v>
      </c>
      <c r="AX24" s="35">
        <f>IFERROR(ROUND(E24/AW24,0),0)</f>
        <v>0</v>
      </c>
      <c r="AY24" s="35">
        <f>IFERROR(ROUND(F24/AW24,0),0)</f>
        <v>0</v>
      </c>
    </row>
    <row r="25" spans="1:57" ht="15.75" thickBot="1" x14ac:dyDescent="0.3">
      <c r="A25" s="84" t="s">
        <v>12</v>
      </c>
      <c r="B25" s="7"/>
      <c r="C25" s="7"/>
      <c r="D25" s="10"/>
      <c r="E25" s="11"/>
      <c r="F25" s="12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AW25" s="34" t="e">
        <f>VLOOKUP(C25,'MNB árfolyam'!A:B,2,0)</f>
        <v>#N/A</v>
      </c>
      <c r="AX25" s="35">
        <f>IFERROR(ROUND(E25/AW25,0),0)</f>
        <v>0</v>
      </c>
      <c r="AY25" s="35">
        <f>IFERROR(ROUND(F25/AW25,0),0)</f>
        <v>0</v>
      </c>
    </row>
    <row r="26" spans="1:57" x14ac:dyDescent="0.25">
      <c r="A26" s="116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</row>
    <row r="27" spans="1:57" s="37" customFormat="1" ht="15.75" thickBot="1" x14ac:dyDescent="0.3">
      <c r="A27" s="714" t="str">
        <f>CONCATENATE(B8," ","KAPCSOLÓDÓ VÁLLALKOZÁSAI:")</f>
        <v xml:space="preserve"> KAPCSOLÓDÓ VÁLLALKOZÁSAI:</v>
      </c>
      <c r="B27" s="714"/>
      <c r="C27" s="714"/>
      <c r="D27" s="714"/>
      <c r="E27" s="714"/>
      <c r="F27" s="714"/>
      <c r="G27" s="714"/>
      <c r="H27" s="714"/>
      <c r="I27" s="714"/>
      <c r="J27" s="714"/>
      <c r="K27" s="714"/>
      <c r="L27" s="714"/>
      <c r="M27" s="714"/>
      <c r="N27" s="714"/>
      <c r="O27" s="714"/>
      <c r="P27" s="714"/>
      <c r="Q27" s="714"/>
      <c r="R27" s="36"/>
      <c r="S27" s="39"/>
      <c r="T27" s="39"/>
      <c r="U27" s="36"/>
      <c r="V27" s="39"/>
      <c r="W27" s="39"/>
      <c r="X27" s="39"/>
      <c r="Y27" s="36"/>
      <c r="Z27" s="36"/>
    </row>
    <row r="28" spans="1:57" s="37" customFormat="1" ht="375" customHeight="1" thickBot="1" x14ac:dyDescent="0.3">
      <c r="A28" s="699" t="s">
        <v>259</v>
      </c>
      <c r="B28" s="700"/>
      <c r="C28" s="700"/>
      <c r="D28" s="700"/>
      <c r="E28" s="700"/>
      <c r="F28" s="701"/>
      <c r="G28" s="177"/>
      <c r="H28" s="177"/>
      <c r="I28" s="175"/>
      <c r="J28" s="175"/>
      <c r="K28" s="176"/>
      <c r="L28" s="176"/>
      <c r="M28" s="175"/>
      <c r="N28" s="176"/>
      <c r="O28" s="176"/>
      <c r="P28" s="176"/>
      <c r="Q28" s="175"/>
      <c r="R28" s="36"/>
      <c r="S28" s="39"/>
      <c r="T28" s="39"/>
      <c r="U28" s="36"/>
      <c r="V28" s="39"/>
      <c r="W28" s="39"/>
      <c r="X28" s="39"/>
      <c r="Y28" s="36"/>
      <c r="Z28" s="36"/>
    </row>
    <row r="29" spans="1:57" s="37" customFormat="1" ht="18.75" customHeight="1" thickBot="1" x14ac:dyDescent="0.3">
      <c r="A29" s="681" t="str">
        <f>IF(PÁLYÁZÓ!D16&lt;&gt;"","A pályázó vállalkozás három üzleti évre adta meg az adatokat, ezért a partner vállalkozás kapcsolódó vállalkozása esetén is három évre kérünk adatot, ha a vállalkozás működött ebben az időtartamban.",IF(PÁLYÁZÓ!D15&lt;&gt;"","A pályázó vállalkozás két üzleti évre adta meg az adatokat, ezért a partner vállalkozás kapcsolódó vállalkozása esetén is két évre kérünk adatot, ha a vállalkozás működött ebben az időtartamban.",IF(PÁLYÁZÓ!D14&lt;&gt;"","A pályázó vállalkozás egy üzleti évre adta meg az adatokat, ezért a partner vállalkozás kapcsolódó vállalkozása H32esetén is egy évre kérünk adatot, ha a vállalkozás működött ebben az időtartamban.","")))</f>
        <v/>
      </c>
      <c r="B29" s="682"/>
      <c r="C29" s="682"/>
      <c r="D29" s="682"/>
      <c r="E29" s="682"/>
      <c r="F29" s="683"/>
      <c r="G29" s="177"/>
      <c r="H29" s="177"/>
      <c r="I29" s="175"/>
      <c r="J29" s="175"/>
      <c r="K29" s="176"/>
      <c r="L29" s="176"/>
      <c r="M29" s="175"/>
      <c r="N29" s="176"/>
      <c r="O29" s="176"/>
      <c r="P29" s="176"/>
      <c r="Q29" s="175"/>
      <c r="R29" s="36"/>
      <c r="S29" s="39"/>
      <c r="T29" s="39"/>
      <c r="U29" s="36"/>
      <c r="V29" s="39"/>
      <c r="W29" s="39"/>
      <c r="X29" s="39"/>
      <c r="Y29" s="36"/>
      <c r="Z29" s="36"/>
    </row>
    <row r="30" spans="1:57" s="37" customFormat="1" ht="21.75" customHeight="1" thickBot="1" x14ac:dyDescent="0.3">
      <c r="A30" s="194"/>
      <c r="B30" s="194"/>
      <c r="C30" s="194"/>
      <c r="D30" s="194"/>
      <c r="E30" s="195">
        <f>SUM(E32:E56)</f>
        <v>0</v>
      </c>
      <c r="F30" s="194"/>
      <c r="G30" s="194"/>
      <c r="H30" s="194"/>
      <c r="I30" s="175"/>
      <c r="J30" s="195">
        <f>SUM(J32:J56)</f>
        <v>0</v>
      </c>
      <c r="K30" s="176"/>
      <c r="L30" s="176"/>
      <c r="M30" s="175"/>
      <c r="N30" s="176"/>
      <c r="O30" s="195">
        <f>SUM(O32:O56)</f>
        <v>0</v>
      </c>
      <c r="P30" s="176"/>
      <c r="Q30" s="175"/>
      <c r="R30" s="36"/>
      <c r="S30" s="39"/>
      <c r="T30" s="39"/>
      <c r="U30" s="36"/>
      <c r="V30" s="39"/>
      <c r="W30" s="39"/>
      <c r="X30" s="39"/>
      <c r="Y30" s="36"/>
      <c r="Z30" s="36"/>
      <c r="AX30" s="62">
        <f>SUM(AX32:AX56)</f>
        <v>0</v>
      </c>
      <c r="AY30" s="62">
        <f t="shared" ref="AY30:BE30" si="0">SUM(AY32:AY56)</f>
        <v>0</v>
      </c>
      <c r="AZ30" s="63"/>
      <c r="BA30" s="62">
        <f t="shared" si="0"/>
        <v>0</v>
      </c>
      <c r="BB30" s="62">
        <f t="shared" si="0"/>
        <v>0</v>
      </c>
      <c r="BC30" s="63"/>
      <c r="BD30" s="62">
        <f t="shared" si="0"/>
        <v>0</v>
      </c>
      <c r="BE30" s="62">
        <f t="shared" si="0"/>
        <v>0</v>
      </c>
    </row>
    <row r="31" spans="1:57" s="37" customFormat="1" ht="61.5" customHeight="1" x14ac:dyDescent="0.25">
      <c r="A31" s="205" t="s">
        <v>19</v>
      </c>
      <c r="B31" s="203" t="s">
        <v>20</v>
      </c>
      <c r="C31" s="201" t="s">
        <v>115</v>
      </c>
      <c r="D31" s="201" t="s">
        <v>114</v>
      </c>
      <c r="E31" s="201" t="s">
        <v>116</v>
      </c>
      <c r="F31" s="201" t="s">
        <v>128</v>
      </c>
      <c r="G31" s="201" t="s">
        <v>117</v>
      </c>
      <c r="H31" s="201" t="s">
        <v>118</v>
      </c>
      <c r="I31" s="201" t="s">
        <v>119</v>
      </c>
      <c r="J31" s="201" t="s">
        <v>120</v>
      </c>
      <c r="K31" s="201" t="s">
        <v>126</v>
      </c>
      <c r="L31" s="201" t="s">
        <v>121</v>
      </c>
      <c r="M31" s="201" t="s">
        <v>122</v>
      </c>
      <c r="N31" s="201" t="s">
        <v>123</v>
      </c>
      <c r="O31" s="201" t="s">
        <v>124</v>
      </c>
      <c r="P31" s="201" t="s">
        <v>125</v>
      </c>
      <c r="Q31" s="204" t="s">
        <v>127</v>
      </c>
      <c r="AW31" s="42" t="s">
        <v>34</v>
      </c>
      <c r="AX31" s="43" t="s">
        <v>22</v>
      </c>
      <c r="AY31" s="43" t="s">
        <v>23</v>
      </c>
      <c r="AZ31" s="42" t="s">
        <v>37</v>
      </c>
      <c r="BA31" s="43" t="s">
        <v>47</v>
      </c>
      <c r="BB31" s="43" t="s">
        <v>39</v>
      </c>
      <c r="BC31" s="42" t="s">
        <v>40</v>
      </c>
      <c r="BD31" s="43" t="s">
        <v>41</v>
      </c>
      <c r="BE31" s="43" t="s">
        <v>42</v>
      </c>
    </row>
    <row r="32" spans="1:57" s="37" customFormat="1" x14ac:dyDescent="0.25">
      <c r="A32" s="465"/>
      <c r="B32" s="466"/>
      <c r="C32" s="1"/>
      <c r="D32" s="1"/>
      <c r="E32" s="466"/>
      <c r="F32" s="467"/>
      <c r="G32" s="467"/>
      <c r="H32" s="1"/>
      <c r="I32" s="1"/>
      <c r="J32" s="466"/>
      <c r="K32" s="467"/>
      <c r="L32" s="467"/>
      <c r="M32" s="1"/>
      <c r="N32" s="1"/>
      <c r="O32" s="466"/>
      <c r="P32" s="467"/>
      <c r="Q32" s="467"/>
      <c r="AW32" s="44" t="e">
        <f>VLOOKUP(D32,'MNB árfolyam'!A:B,2,0)</f>
        <v>#N/A</v>
      </c>
      <c r="AX32" s="45" t="str">
        <f t="shared" ref="AX32:AX56" si="1">IF(ISBLANK(F32),"",ROUND(F32/AW32,0))</f>
        <v/>
      </c>
      <c r="AY32" s="45" t="str">
        <f t="shared" ref="AY32:AY56" si="2">IF(ISBLANK(G32),"",ROUND(G32/AW32,0))</f>
        <v/>
      </c>
      <c r="AZ32" s="44" t="e">
        <f>VLOOKUP(I32,'MNB árfolyam'!A:B,2,0)</f>
        <v>#N/A</v>
      </c>
      <c r="BA32" s="44" t="str">
        <f t="shared" ref="BA32:BA56" si="3">IF(ISBLANK(K32),"",ROUND(K32/AZ32,0))</f>
        <v/>
      </c>
      <c r="BB32" s="44" t="str">
        <f t="shared" ref="BB32:BB56" si="4">IF(ISBLANK(L32),"",ROUND(L32/AZ32,0))</f>
        <v/>
      </c>
      <c r="BC32" s="44" t="e">
        <f>VLOOKUP(N32,'MNB árfolyam'!A:B,2,0)</f>
        <v>#N/A</v>
      </c>
      <c r="BD32" s="44" t="str">
        <f t="shared" ref="BD32:BD56" si="5">IF(ISBLANK(P32),"",ROUND(P32/BC32,0))</f>
        <v/>
      </c>
      <c r="BE32" s="44" t="str">
        <f t="shared" ref="BE32:BE56" si="6">IF(ISBLANK(Q32),"",ROUND(Q32/BC32,0))</f>
        <v/>
      </c>
    </row>
    <row r="33" spans="1:57" s="37" customFormat="1" x14ac:dyDescent="0.25">
      <c r="A33" s="465"/>
      <c r="B33" s="466"/>
      <c r="C33" s="1"/>
      <c r="D33" s="1"/>
      <c r="E33" s="466"/>
      <c r="F33" s="467"/>
      <c r="G33" s="467"/>
      <c r="H33" s="1"/>
      <c r="I33" s="1"/>
      <c r="J33" s="466"/>
      <c r="K33" s="467"/>
      <c r="L33" s="467"/>
      <c r="M33" s="1"/>
      <c r="N33" s="1"/>
      <c r="O33" s="466"/>
      <c r="P33" s="467"/>
      <c r="Q33" s="467"/>
      <c r="AW33" s="44" t="e">
        <f>VLOOKUP(D33,'MNB árfolyam'!A:B,2,0)</f>
        <v>#N/A</v>
      </c>
      <c r="AX33" s="45" t="str">
        <f t="shared" si="1"/>
        <v/>
      </c>
      <c r="AY33" s="45" t="str">
        <f t="shared" si="2"/>
        <v/>
      </c>
      <c r="AZ33" s="44" t="e">
        <f>VLOOKUP(I33,'MNB árfolyam'!A:B,2,0)</f>
        <v>#N/A</v>
      </c>
      <c r="BA33" s="44" t="str">
        <f t="shared" si="3"/>
        <v/>
      </c>
      <c r="BB33" s="44" t="str">
        <f t="shared" si="4"/>
        <v/>
      </c>
      <c r="BC33" s="44" t="e">
        <f>VLOOKUP(N33,'MNB árfolyam'!A:B,2,0)</f>
        <v>#N/A</v>
      </c>
      <c r="BD33" s="44" t="str">
        <f t="shared" si="5"/>
        <v/>
      </c>
      <c r="BE33" s="44" t="str">
        <f t="shared" si="6"/>
        <v/>
      </c>
    </row>
    <row r="34" spans="1:57" s="37" customFormat="1" x14ac:dyDescent="0.25">
      <c r="A34" s="465"/>
      <c r="B34" s="466"/>
      <c r="C34" s="1"/>
      <c r="D34" s="1"/>
      <c r="E34" s="466"/>
      <c r="F34" s="467"/>
      <c r="G34" s="467"/>
      <c r="H34" s="1"/>
      <c r="I34" s="1"/>
      <c r="J34" s="466"/>
      <c r="K34" s="467"/>
      <c r="L34" s="467"/>
      <c r="M34" s="1"/>
      <c r="N34" s="1"/>
      <c r="O34" s="466"/>
      <c r="P34" s="467"/>
      <c r="Q34" s="467"/>
      <c r="AW34" s="44" t="e">
        <f>VLOOKUP(D34,'MNB árfolyam'!A:B,2,0)</f>
        <v>#N/A</v>
      </c>
      <c r="AX34" s="45" t="str">
        <f t="shared" si="1"/>
        <v/>
      </c>
      <c r="AY34" s="45" t="str">
        <f t="shared" si="2"/>
        <v/>
      </c>
      <c r="AZ34" s="44" t="e">
        <f>VLOOKUP(I34,'MNB árfolyam'!A:B,2,0)</f>
        <v>#N/A</v>
      </c>
      <c r="BA34" s="44" t="str">
        <f t="shared" si="3"/>
        <v/>
      </c>
      <c r="BB34" s="44" t="str">
        <f t="shared" si="4"/>
        <v/>
      </c>
      <c r="BC34" s="44" t="e">
        <f>VLOOKUP(N34,'MNB árfolyam'!A:B,2,0)</f>
        <v>#N/A</v>
      </c>
      <c r="BD34" s="44" t="str">
        <f t="shared" si="5"/>
        <v/>
      </c>
      <c r="BE34" s="44" t="str">
        <f t="shared" si="6"/>
        <v/>
      </c>
    </row>
    <row r="35" spans="1:57" s="37" customFormat="1" x14ac:dyDescent="0.25">
      <c r="A35" s="465"/>
      <c r="B35" s="466"/>
      <c r="C35" s="1"/>
      <c r="D35" s="1"/>
      <c r="E35" s="466"/>
      <c r="F35" s="467"/>
      <c r="G35" s="467"/>
      <c r="H35" s="1"/>
      <c r="I35" s="1"/>
      <c r="J35" s="466"/>
      <c r="K35" s="467"/>
      <c r="L35" s="467"/>
      <c r="M35" s="1"/>
      <c r="N35" s="1"/>
      <c r="O35" s="466"/>
      <c r="P35" s="467"/>
      <c r="Q35" s="467"/>
      <c r="AW35" s="44" t="e">
        <f>VLOOKUP(D35,'MNB árfolyam'!A:B,2,0)</f>
        <v>#N/A</v>
      </c>
      <c r="AX35" s="45" t="str">
        <f t="shared" si="1"/>
        <v/>
      </c>
      <c r="AY35" s="45" t="str">
        <f t="shared" si="2"/>
        <v/>
      </c>
      <c r="AZ35" s="44" t="e">
        <f>VLOOKUP(I35,'MNB árfolyam'!A:B,2,0)</f>
        <v>#N/A</v>
      </c>
      <c r="BA35" s="44" t="str">
        <f t="shared" si="3"/>
        <v/>
      </c>
      <c r="BB35" s="44" t="str">
        <f t="shared" si="4"/>
        <v/>
      </c>
      <c r="BC35" s="44" t="e">
        <f>VLOOKUP(N35,'MNB árfolyam'!A:B,2,0)</f>
        <v>#N/A</v>
      </c>
      <c r="BD35" s="44" t="str">
        <f t="shared" si="5"/>
        <v/>
      </c>
      <c r="BE35" s="44" t="str">
        <f t="shared" si="6"/>
        <v/>
      </c>
    </row>
    <row r="36" spans="1:57" s="37" customFormat="1" x14ac:dyDescent="0.25">
      <c r="A36" s="465"/>
      <c r="B36" s="466"/>
      <c r="C36" s="1"/>
      <c r="D36" s="1"/>
      <c r="E36" s="466"/>
      <c r="F36" s="467"/>
      <c r="G36" s="467"/>
      <c r="H36" s="1"/>
      <c r="I36" s="1"/>
      <c r="J36" s="466"/>
      <c r="K36" s="467"/>
      <c r="L36" s="467"/>
      <c r="M36" s="1"/>
      <c r="N36" s="1"/>
      <c r="O36" s="466"/>
      <c r="P36" s="467"/>
      <c r="Q36" s="467"/>
      <c r="AW36" s="44" t="e">
        <f>VLOOKUP(D36,'MNB árfolyam'!A:B,2,0)</f>
        <v>#N/A</v>
      </c>
      <c r="AX36" s="45" t="str">
        <f t="shared" si="1"/>
        <v/>
      </c>
      <c r="AY36" s="45" t="str">
        <f t="shared" si="2"/>
        <v/>
      </c>
      <c r="AZ36" s="44" t="e">
        <f>VLOOKUP(I36,'MNB árfolyam'!A:B,2,0)</f>
        <v>#N/A</v>
      </c>
      <c r="BA36" s="44" t="str">
        <f t="shared" si="3"/>
        <v/>
      </c>
      <c r="BB36" s="44" t="str">
        <f t="shared" si="4"/>
        <v/>
      </c>
      <c r="BC36" s="44" t="e">
        <f>VLOOKUP(N36,'MNB árfolyam'!A:B,2,0)</f>
        <v>#N/A</v>
      </c>
      <c r="BD36" s="44" t="str">
        <f t="shared" si="5"/>
        <v/>
      </c>
      <c r="BE36" s="44" t="str">
        <f t="shared" si="6"/>
        <v/>
      </c>
    </row>
    <row r="37" spans="1:57" s="37" customFormat="1" x14ac:dyDescent="0.25">
      <c r="A37" s="465"/>
      <c r="B37" s="466"/>
      <c r="C37" s="1"/>
      <c r="D37" s="1"/>
      <c r="E37" s="466"/>
      <c r="F37" s="467"/>
      <c r="G37" s="467"/>
      <c r="H37" s="1"/>
      <c r="I37" s="1"/>
      <c r="J37" s="466"/>
      <c r="K37" s="467"/>
      <c r="L37" s="467"/>
      <c r="M37" s="1"/>
      <c r="N37" s="1"/>
      <c r="O37" s="466"/>
      <c r="P37" s="467"/>
      <c r="Q37" s="467"/>
      <c r="AW37" s="44" t="e">
        <f>VLOOKUP(D37,'MNB árfolyam'!A:B,2,0)</f>
        <v>#N/A</v>
      </c>
      <c r="AX37" s="45" t="str">
        <f t="shared" si="1"/>
        <v/>
      </c>
      <c r="AY37" s="45" t="str">
        <f t="shared" si="2"/>
        <v/>
      </c>
      <c r="AZ37" s="44" t="e">
        <f>VLOOKUP(I37,'MNB árfolyam'!A:B,2,0)</f>
        <v>#N/A</v>
      </c>
      <c r="BA37" s="44" t="str">
        <f t="shared" si="3"/>
        <v/>
      </c>
      <c r="BB37" s="44" t="str">
        <f t="shared" si="4"/>
        <v/>
      </c>
      <c r="BC37" s="44" t="e">
        <f>VLOOKUP(N37,'MNB árfolyam'!A:B,2,0)</f>
        <v>#N/A</v>
      </c>
      <c r="BD37" s="44" t="str">
        <f t="shared" si="5"/>
        <v/>
      </c>
      <c r="BE37" s="44" t="str">
        <f t="shared" si="6"/>
        <v/>
      </c>
    </row>
    <row r="38" spans="1:57" s="37" customFormat="1" x14ac:dyDescent="0.25">
      <c r="A38" s="465"/>
      <c r="B38" s="466"/>
      <c r="C38" s="1"/>
      <c r="D38" s="1"/>
      <c r="E38" s="466"/>
      <c r="F38" s="467"/>
      <c r="G38" s="467"/>
      <c r="H38" s="1"/>
      <c r="I38" s="1"/>
      <c r="J38" s="466"/>
      <c r="K38" s="467"/>
      <c r="L38" s="467"/>
      <c r="M38" s="1"/>
      <c r="N38" s="1"/>
      <c r="O38" s="466"/>
      <c r="P38" s="467"/>
      <c r="Q38" s="467"/>
      <c r="AW38" s="44" t="e">
        <f>VLOOKUP(D38,'MNB árfolyam'!A:B,2,0)</f>
        <v>#N/A</v>
      </c>
      <c r="AX38" s="45" t="str">
        <f t="shared" si="1"/>
        <v/>
      </c>
      <c r="AY38" s="45" t="str">
        <f t="shared" si="2"/>
        <v/>
      </c>
      <c r="AZ38" s="44" t="e">
        <f>VLOOKUP(I38,'MNB árfolyam'!A:B,2,0)</f>
        <v>#N/A</v>
      </c>
      <c r="BA38" s="44" t="str">
        <f t="shared" si="3"/>
        <v/>
      </c>
      <c r="BB38" s="44" t="str">
        <f t="shared" si="4"/>
        <v/>
      </c>
      <c r="BC38" s="44" t="e">
        <f>VLOOKUP(N38,'MNB árfolyam'!A:B,2,0)</f>
        <v>#N/A</v>
      </c>
      <c r="BD38" s="44" t="str">
        <f t="shared" si="5"/>
        <v/>
      </c>
      <c r="BE38" s="44" t="str">
        <f t="shared" si="6"/>
        <v/>
      </c>
    </row>
    <row r="39" spans="1:57" s="37" customFormat="1" x14ac:dyDescent="0.25">
      <c r="A39" s="465"/>
      <c r="B39" s="466"/>
      <c r="C39" s="1"/>
      <c r="D39" s="1"/>
      <c r="E39" s="466"/>
      <c r="F39" s="467"/>
      <c r="G39" s="467"/>
      <c r="H39" s="1"/>
      <c r="I39" s="1"/>
      <c r="J39" s="466"/>
      <c r="K39" s="467"/>
      <c r="L39" s="467"/>
      <c r="M39" s="1"/>
      <c r="N39" s="1"/>
      <c r="O39" s="466"/>
      <c r="P39" s="467"/>
      <c r="Q39" s="467"/>
      <c r="AW39" s="44" t="e">
        <f>VLOOKUP(D39,'MNB árfolyam'!A:B,2,0)</f>
        <v>#N/A</v>
      </c>
      <c r="AX39" s="45" t="str">
        <f t="shared" si="1"/>
        <v/>
      </c>
      <c r="AY39" s="45" t="str">
        <f t="shared" si="2"/>
        <v/>
      </c>
      <c r="AZ39" s="44" t="e">
        <f>VLOOKUP(I39,'MNB árfolyam'!A:B,2,0)</f>
        <v>#N/A</v>
      </c>
      <c r="BA39" s="44" t="str">
        <f t="shared" si="3"/>
        <v/>
      </c>
      <c r="BB39" s="44" t="str">
        <f t="shared" si="4"/>
        <v/>
      </c>
      <c r="BC39" s="44" t="e">
        <f>VLOOKUP(N39,'MNB árfolyam'!A:B,2,0)</f>
        <v>#N/A</v>
      </c>
      <c r="BD39" s="44" t="str">
        <f t="shared" si="5"/>
        <v/>
      </c>
      <c r="BE39" s="44" t="str">
        <f t="shared" si="6"/>
        <v/>
      </c>
    </row>
    <row r="40" spans="1:57" s="37" customFormat="1" x14ac:dyDescent="0.25">
      <c r="A40" s="465"/>
      <c r="B40" s="466"/>
      <c r="C40" s="1"/>
      <c r="D40" s="1"/>
      <c r="E40" s="466"/>
      <c r="F40" s="467"/>
      <c r="G40" s="467"/>
      <c r="H40" s="1"/>
      <c r="I40" s="1"/>
      <c r="J40" s="466"/>
      <c r="K40" s="467"/>
      <c r="L40" s="467"/>
      <c r="M40" s="1"/>
      <c r="N40" s="1"/>
      <c r="O40" s="466"/>
      <c r="P40" s="467"/>
      <c r="Q40" s="467"/>
      <c r="AW40" s="44" t="e">
        <f>VLOOKUP(D40,'MNB árfolyam'!A:B,2,0)</f>
        <v>#N/A</v>
      </c>
      <c r="AX40" s="45" t="str">
        <f t="shared" si="1"/>
        <v/>
      </c>
      <c r="AY40" s="45" t="str">
        <f t="shared" si="2"/>
        <v/>
      </c>
      <c r="AZ40" s="44" t="e">
        <f>VLOOKUP(I40,'MNB árfolyam'!A:B,2,0)</f>
        <v>#N/A</v>
      </c>
      <c r="BA40" s="44" t="str">
        <f t="shared" si="3"/>
        <v/>
      </c>
      <c r="BB40" s="44" t="str">
        <f t="shared" si="4"/>
        <v/>
      </c>
      <c r="BC40" s="44" t="e">
        <f>VLOOKUP(N40,'MNB árfolyam'!A:B,2,0)</f>
        <v>#N/A</v>
      </c>
      <c r="BD40" s="44" t="str">
        <f t="shared" si="5"/>
        <v/>
      </c>
      <c r="BE40" s="44" t="str">
        <f t="shared" si="6"/>
        <v/>
      </c>
    </row>
    <row r="41" spans="1:57" s="37" customFormat="1" x14ac:dyDescent="0.25">
      <c r="A41" s="465"/>
      <c r="B41" s="466"/>
      <c r="C41" s="1"/>
      <c r="D41" s="1"/>
      <c r="E41" s="466"/>
      <c r="F41" s="467"/>
      <c r="G41" s="467"/>
      <c r="H41" s="1"/>
      <c r="I41" s="1"/>
      <c r="J41" s="466"/>
      <c r="K41" s="467"/>
      <c r="L41" s="467"/>
      <c r="M41" s="1"/>
      <c r="N41" s="1"/>
      <c r="O41" s="466"/>
      <c r="P41" s="467"/>
      <c r="Q41" s="467"/>
      <c r="AW41" s="44" t="e">
        <f>VLOOKUP(D41,'MNB árfolyam'!A:B,2,0)</f>
        <v>#N/A</v>
      </c>
      <c r="AX41" s="45" t="str">
        <f t="shared" si="1"/>
        <v/>
      </c>
      <c r="AY41" s="45" t="str">
        <f t="shared" si="2"/>
        <v/>
      </c>
      <c r="AZ41" s="44" t="e">
        <f>VLOOKUP(I41,'MNB árfolyam'!A:B,2,0)</f>
        <v>#N/A</v>
      </c>
      <c r="BA41" s="44" t="str">
        <f t="shared" si="3"/>
        <v/>
      </c>
      <c r="BB41" s="44" t="str">
        <f t="shared" si="4"/>
        <v/>
      </c>
      <c r="BC41" s="44" t="e">
        <f>VLOOKUP(N41,'MNB árfolyam'!A:B,2,0)</f>
        <v>#N/A</v>
      </c>
      <c r="BD41" s="44" t="str">
        <f t="shared" si="5"/>
        <v/>
      </c>
      <c r="BE41" s="44" t="str">
        <f t="shared" si="6"/>
        <v/>
      </c>
    </row>
    <row r="42" spans="1:57" s="37" customFormat="1" x14ac:dyDescent="0.25">
      <c r="A42" s="465"/>
      <c r="B42" s="466"/>
      <c r="C42" s="1"/>
      <c r="D42" s="1"/>
      <c r="E42" s="466"/>
      <c r="F42" s="467"/>
      <c r="G42" s="467"/>
      <c r="H42" s="1"/>
      <c r="I42" s="1"/>
      <c r="J42" s="466"/>
      <c r="K42" s="467"/>
      <c r="L42" s="467"/>
      <c r="M42" s="1"/>
      <c r="N42" s="1"/>
      <c r="O42" s="466"/>
      <c r="P42" s="467"/>
      <c r="Q42" s="467"/>
      <c r="AW42" s="44" t="e">
        <f>VLOOKUP(D42,'MNB árfolyam'!A:B,2,0)</f>
        <v>#N/A</v>
      </c>
      <c r="AX42" s="45" t="str">
        <f t="shared" si="1"/>
        <v/>
      </c>
      <c r="AY42" s="45" t="str">
        <f t="shared" si="2"/>
        <v/>
      </c>
      <c r="AZ42" s="44" t="e">
        <f>VLOOKUP(I42,'MNB árfolyam'!A:B,2,0)</f>
        <v>#N/A</v>
      </c>
      <c r="BA42" s="44" t="str">
        <f t="shared" si="3"/>
        <v/>
      </c>
      <c r="BB42" s="44" t="str">
        <f t="shared" si="4"/>
        <v/>
      </c>
      <c r="BC42" s="44" t="e">
        <f>VLOOKUP(N42,'MNB árfolyam'!A:B,2,0)</f>
        <v>#N/A</v>
      </c>
      <c r="BD42" s="44" t="str">
        <f t="shared" si="5"/>
        <v/>
      </c>
      <c r="BE42" s="44" t="str">
        <f t="shared" si="6"/>
        <v/>
      </c>
    </row>
    <row r="43" spans="1:57" s="37" customFormat="1" x14ac:dyDescent="0.25">
      <c r="A43" s="465"/>
      <c r="B43" s="466"/>
      <c r="C43" s="1"/>
      <c r="D43" s="1"/>
      <c r="E43" s="466"/>
      <c r="F43" s="467"/>
      <c r="G43" s="467"/>
      <c r="H43" s="1"/>
      <c r="I43" s="1"/>
      <c r="J43" s="466"/>
      <c r="K43" s="467"/>
      <c r="L43" s="467"/>
      <c r="M43" s="1"/>
      <c r="N43" s="1"/>
      <c r="O43" s="466"/>
      <c r="P43" s="467"/>
      <c r="Q43" s="467"/>
      <c r="AW43" s="44" t="e">
        <f>VLOOKUP(D43,'MNB árfolyam'!A:B,2,0)</f>
        <v>#N/A</v>
      </c>
      <c r="AX43" s="45" t="str">
        <f t="shared" si="1"/>
        <v/>
      </c>
      <c r="AY43" s="45" t="str">
        <f t="shared" si="2"/>
        <v/>
      </c>
      <c r="AZ43" s="44" t="e">
        <f>VLOOKUP(I43,'MNB árfolyam'!A:B,2,0)</f>
        <v>#N/A</v>
      </c>
      <c r="BA43" s="44" t="str">
        <f t="shared" si="3"/>
        <v/>
      </c>
      <c r="BB43" s="44" t="str">
        <f t="shared" si="4"/>
        <v/>
      </c>
      <c r="BC43" s="44" t="e">
        <f>VLOOKUP(N43,'MNB árfolyam'!A:B,2,0)</f>
        <v>#N/A</v>
      </c>
      <c r="BD43" s="44" t="str">
        <f t="shared" si="5"/>
        <v/>
      </c>
      <c r="BE43" s="44" t="str">
        <f t="shared" si="6"/>
        <v/>
      </c>
    </row>
    <row r="44" spans="1:57" s="37" customFormat="1" x14ac:dyDescent="0.25">
      <c r="A44" s="465"/>
      <c r="B44" s="466"/>
      <c r="C44" s="1"/>
      <c r="D44" s="1"/>
      <c r="E44" s="466"/>
      <c r="F44" s="467"/>
      <c r="G44" s="467"/>
      <c r="H44" s="1"/>
      <c r="I44" s="1"/>
      <c r="J44" s="466"/>
      <c r="K44" s="467"/>
      <c r="L44" s="467"/>
      <c r="M44" s="1"/>
      <c r="N44" s="1"/>
      <c r="O44" s="466"/>
      <c r="P44" s="467"/>
      <c r="Q44" s="467"/>
      <c r="AW44" s="44" t="e">
        <f>VLOOKUP(D44,'MNB árfolyam'!A:B,2,0)</f>
        <v>#N/A</v>
      </c>
      <c r="AX44" s="45" t="str">
        <f t="shared" si="1"/>
        <v/>
      </c>
      <c r="AY44" s="45" t="str">
        <f t="shared" si="2"/>
        <v/>
      </c>
      <c r="AZ44" s="44" t="e">
        <f>VLOOKUP(I44,'MNB árfolyam'!A:B,2,0)</f>
        <v>#N/A</v>
      </c>
      <c r="BA44" s="44" t="str">
        <f t="shared" si="3"/>
        <v/>
      </c>
      <c r="BB44" s="44" t="str">
        <f t="shared" si="4"/>
        <v/>
      </c>
      <c r="BC44" s="44" t="e">
        <f>VLOOKUP(N44,'MNB árfolyam'!A:B,2,0)</f>
        <v>#N/A</v>
      </c>
      <c r="BD44" s="44" t="str">
        <f t="shared" si="5"/>
        <v/>
      </c>
      <c r="BE44" s="44" t="str">
        <f t="shared" si="6"/>
        <v/>
      </c>
    </row>
    <row r="45" spans="1:57" s="37" customFormat="1" x14ac:dyDescent="0.25">
      <c r="A45" s="465"/>
      <c r="B45" s="466"/>
      <c r="C45" s="1"/>
      <c r="D45" s="1"/>
      <c r="E45" s="466"/>
      <c r="F45" s="467"/>
      <c r="G45" s="467"/>
      <c r="H45" s="1"/>
      <c r="I45" s="1"/>
      <c r="J45" s="466"/>
      <c r="K45" s="467"/>
      <c r="L45" s="467"/>
      <c r="M45" s="1"/>
      <c r="N45" s="1"/>
      <c r="O45" s="466"/>
      <c r="P45" s="467"/>
      <c r="Q45" s="467"/>
      <c r="AW45" s="44" t="e">
        <f>VLOOKUP(D45,'MNB árfolyam'!A:B,2,0)</f>
        <v>#N/A</v>
      </c>
      <c r="AX45" s="45" t="str">
        <f t="shared" si="1"/>
        <v/>
      </c>
      <c r="AY45" s="45" t="str">
        <f t="shared" si="2"/>
        <v/>
      </c>
      <c r="AZ45" s="44" t="e">
        <f>VLOOKUP(I45,'MNB árfolyam'!A:B,2,0)</f>
        <v>#N/A</v>
      </c>
      <c r="BA45" s="44" t="str">
        <f t="shared" si="3"/>
        <v/>
      </c>
      <c r="BB45" s="44" t="str">
        <f t="shared" si="4"/>
        <v/>
      </c>
      <c r="BC45" s="44" t="e">
        <f>VLOOKUP(N45,'MNB árfolyam'!A:B,2,0)</f>
        <v>#N/A</v>
      </c>
      <c r="BD45" s="44" t="str">
        <f t="shared" si="5"/>
        <v/>
      </c>
      <c r="BE45" s="44" t="str">
        <f t="shared" si="6"/>
        <v/>
      </c>
    </row>
    <row r="46" spans="1:57" s="37" customFormat="1" x14ac:dyDescent="0.25">
      <c r="A46" s="465"/>
      <c r="B46" s="466"/>
      <c r="C46" s="1"/>
      <c r="D46" s="1"/>
      <c r="E46" s="466"/>
      <c r="F46" s="467"/>
      <c r="G46" s="467"/>
      <c r="H46" s="1"/>
      <c r="I46" s="1"/>
      <c r="J46" s="466"/>
      <c r="K46" s="467"/>
      <c r="L46" s="467"/>
      <c r="M46" s="1"/>
      <c r="N46" s="1"/>
      <c r="O46" s="466"/>
      <c r="P46" s="467"/>
      <c r="Q46" s="467"/>
      <c r="AW46" s="44" t="e">
        <f>VLOOKUP(D46,'MNB árfolyam'!A:B,2,0)</f>
        <v>#N/A</v>
      </c>
      <c r="AX46" s="45" t="str">
        <f t="shared" si="1"/>
        <v/>
      </c>
      <c r="AY46" s="45" t="str">
        <f t="shared" si="2"/>
        <v/>
      </c>
      <c r="AZ46" s="44" t="e">
        <f>VLOOKUP(I46,'MNB árfolyam'!A:B,2,0)</f>
        <v>#N/A</v>
      </c>
      <c r="BA46" s="44" t="str">
        <f t="shared" si="3"/>
        <v/>
      </c>
      <c r="BB46" s="44" t="str">
        <f t="shared" si="4"/>
        <v/>
      </c>
      <c r="BC46" s="44" t="e">
        <f>VLOOKUP(N46,'MNB árfolyam'!A:B,2,0)</f>
        <v>#N/A</v>
      </c>
      <c r="BD46" s="44" t="str">
        <f t="shared" si="5"/>
        <v/>
      </c>
      <c r="BE46" s="44" t="str">
        <f t="shared" si="6"/>
        <v/>
      </c>
    </row>
    <row r="47" spans="1:57" s="37" customFormat="1" x14ac:dyDescent="0.25">
      <c r="A47" s="465"/>
      <c r="B47" s="466"/>
      <c r="C47" s="1"/>
      <c r="D47" s="1"/>
      <c r="E47" s="466"/>
      <c r="F47" s="467"/>
      <c r="G47" s="467"/>
      <c r="H47" s="1"/>
      <c r="I47" s="1"/>
      <c r="J47" s="466"/>
      <c r="K47" s="467"/>
      <c r="L47" s="467"/>
      <c r="M47" s="1"/>
      <c r="N47" s="1"/>
      <c r="O47" s="466"/>
      <c r="P47" s="467"/>
      <c r="Q47" s="467"/>
      <c r="AW47" s="44" t="e">
        <f>VLOOKUP(D47,'MNB árfolyam'!A:B,2,0)</f>
        <v>#N/A</v>
      </c>
      <c r="AX47" s="45" t="str">
        <f t="shared" si="1"/>
        <v/>
      </c>
      <c r="AY47" s="45" t="str">
        <f t="shared" si="2"/>
        <v/>
      </c>
      <c r="AZ47" s="44" t="e">
        <f>VLOOKUP(I47,'MNB árfolyam'!A:B,2,0)</f>
        <v>#N/A</v>
      </c>
      <c r="BA47" s="44" t="str">
        <f t="shared" si="3"/>
        <v/>
      </c>
      <c r="BB47" s="44" t="str">
        <f t="shared" si="4"/>
        <v/>
      </c>
      <c r="BC47" s="44" t="e">
        <f>VLOOKUP(N47,'MNB árfolyam'!A:B,2,0)</f>
        <v>#N/A</v>
      </c>
      <c r="BD47" s="44" t="str">
        <f t="shared" si="5"/>
        <v/>
      </c>
      <c r="BE47" s="44" t="str">
        <f t="shared" si="6"/>
        <v/>
      </c>
    </row>
    <row r="48" spans="1:57" s="37" customFormat="1" x14ac:dyDescent="0.25">
      <c r="A48" s="465"/>
      <c r="B48" s="466"/>
      <c r="C48" s="1"/>
      <c r="D48" s="1"/>
      <c r="E48" s="466"/>
      <c r="F48" s="467"/>
      <c r="G48" s="467"/>
      <c r="H48" s="1"/>
      <c r="I48" s="1"/>
      <c r="J48" s="466"/>
      <c r="K48" s="467"/>
      <c r="L48" s="467"/>
      <c r="M48" s="1"/>
      <c r="N48" s="1"/>
      <c r="O48" s="466"/>
      <c r="P48" s="467"/>
      <c r="Q48" s="467"/>
      <c r="AW48" s="44" t="e">
        <f>VLOOKUP(D48,'MNB árfolyam'!A:B,2,0)</f>
        <v>#N/A</v>
      </c>
      <c r="AX48" s="45" t="str">
        <f t="shared" si="1"/>
        <v/>
      </c>
      <c r="AY48" s="45" t="str">
        <f t="shared" si="2"/>
        <v/>
      </c>
      <c r="AZ48" s="44" t="e">
        <f>VLOOKUP(I48,'MNB árfolyam'!A:B,2,0)</f>
        <v>#N/A</v>
      </c>
      <c r="BA48" s="44" t="str">
        <f t="shared" si="3"/>
        <v/>
      </c>
      <c r="BB48" s="44" t="str">
        <f t="shared" si="4"/>
        <v/>
      </c>
      <c r="BC48" s="44" t="e">
        <f>VLOOKUP(N48,'MNB árfolyam'!A:B,2,0)</f>
        <v>#N/A</v>
      </c>
      <c r="BD48" s="44" t="str">
        <f t="shared" si="5"/>
        <v/>
      </c>
      <c r="BE48" s="44" t="str">
        <f t="shared" si="6"/>
        <v/>
      </c>
    </row>
    <row r="49" spans="1:57" s="37" customFormat="1" x14ac:dyDescent="0.25">
      <c r="A49" s="465"/>
      <c r="B49" s="466"/>
      <c r="C49" s="1"/>
      <c r="D49" s="1"/>
      <c r="E49" s="466"/>
      <c r="F49" s="467"/>
      <c r="G49" s="467"/>
      <c r="H49" s="1"/>
      <c r="I49" s="1"/>
      <c r="J49" s="466"/>
      <c r="K49" s="467"/>
      <c r="L49" s="467"/>
      <c r="M49" s="1"/>
      <c r="N49" s="1"/>
      <c r="O49" s="466"/>
      <c r="P49" s="467"/>
      <c r="Q49" s="467"/>
      <c r="AW49" s="44" t="e">
        <f>VLOOKUP(D49,'MNB árfolyam'!A:B,2,0)</f>
        <v>#N/A</v>
      </c>
      <c r="AX49" s="45" t="str">
        <f t="shared" si="1"/>
        <v/>
      </c>
      <c r="AY49" s="45" t="str">
        <f t="shared" si="2"/>
        <v/>
      </c>
      <c r="AZ49" s="44" t="e">
        <f>VLOOKUP(I49,'MNB árfolyam'!A:B,2,0)</f>
        <v>#N/A</v>
      </c>
      <c r="BA49" s="44" t="str">
        <f t="shared" si="3"/>
        <v/>
      </c>
      <c r="BB49" s="44" t="str">
        <f t="shared" si="4"/>
        <v/>
      </c>
      <c r="BC49" s="44" t="e">
        <f>VLOOKUP(N49,'MNB árfolyam'!A:B,2,0)</f>
        <v>#N/A</v>
      </c>
      <c r="BD49" s="44" t="str">
        <f t="shared" si="5"/>
        <v/>
      </c>
      <c r="BE49" s="44" t="str">
        <f t="shared" si="6"/>
        <v/>
      </c>
    </row>
    <row r="50" spans="1:57" s="37" customFormat="1" x14ac:dyDescent="0.25">
      <c r="A50" s="465"/>
      <c r="B50" s="466"/>
      <c r="C50" s="1"/>
      <c r="D50" s="1"/>
      <c r="E50" s="466"/>
      <c r="F50" s="467"/>
      <c r="G50" s="467"/>
      <c r="H50" s="1"/>
      <c r="I50" s="1"/>
      <c r="J50" s="466"/>
      <c r="K50" s="467"/>
      <c r="L50" s="467"/>
      <c r="M50" s="1"/>
      <c r="N50" s="1"/>
      <c r="O50" s="466"/>
      <c r="P50" s="467"/>
      <c r="Q50" s="467"/>
      <c r="AW50" s="44" t="e">
        <f>VLOOKUP(D50,'MNB árfolyam'!A:B,2,0)</f>
        <v>#N/A</v>
      </c>
      <c r="AX50" s="45" t="str">
        <f t="shared" si="1"/>
        <v/>
      </c>
      <c r="AY50" s="45" t="str">
        <f t="shared" si="2"/>
        <v/>
      </c>
      <c r="AZ50" s="44" t="e">
        <f>VLOOKUP(I50,'MNB árfolyam'!A:B,2,0)</f>
        <v>#N/A</v>
      </c>
      <c r="BA50" s="44" t="str">
        <f t="shared" si="3"/>
        <v/>
      </c>
      <c r="BB50" s="44" t="str">
        <f t="shared" si="4"/>
        <v/>
      </c>
      <c r="BC50" s="44" t="e">
        <f>VLOOKUP(N50,'MNB árfolyam'!A:B,2,0)</f>
        <v>#N/A</v>
      </c>
      <c r="BD50" s="44" t="str">
        <f t="shared" si="5"/>
        <v/>
      </c>
      <c r="BE50" s="44" t="str">
        <f t="shared" si="6"/>
        <v/>
      </c>
    </row>
    <row r="51" spans="1:57" s="37" customFormat="1" x14ac:dyDescent="0.25">
      <c r="A51" s="465"/>
      <c r="B51" s="466"/>
      <c r="C51" s="1"/>
      <c r="D51" s="1"/>
      <c r="E51" s="466"/>
      <c r="F51" s="467"/>
      <c r="G51" s="467"/>
      <c r="H51" s="1"/>
      <c r="I51" s="1"/>
      <c r="J51" s="466"/>
      <c r="K51" s="467"/>
      <c r="L51" s="467"/>
      <c r="M51" s="1"/>
      <c r="N51" s="1"/>
      <c r="O51" s="466"/>
      <c r="P51" s="467"/>
      <c r="Q51" s="467"/>
      <c r="AW51" s="44" t="e">
        <f>VLOOKUP(D51,'MNB árfolyam'!A:B,2,0)</f>
        <v>#N/A</v>
      </c>
      <c r="AX51" s="45" t="str">
        <f t="shared" si="1"/>
        <v/>
      </c>
      <c r="AY51" s="45" t="str">
        <f t="shared" si="2"/>
        <v/>
      </c>
      <c r="AZ51" s="44" t="e">
        <f>VLOOKUP(I51,'MNB árfolyam'!A:B,2,0)</f>
        <v>#N/A</v>
      </c>
      <c r="BA51" s="44" t="str">
        <f t="shared" si="3"/>
        <v/>
      </c>
      <c r="BB51" s="44" t="str">
        <f t="shared" si="4"/>
        <v/>
      </c>
      <c r="BC51" s="44" t="e">
        <f>VLOOKUP(N51,'MNB árfolyam'!A:B,2,0)</f>
        <v>#N/A</v>
      </c>
      <c r="BD51" s="44" t="str">
        <f t="shared" si="5"/>
        <v/>
      </c>
      <c r="BE51" s="44" t="str">
        <f t="shared" si="6"/>
        <v/>
      </c>
    </row>
    <row r="52" spans="1:57" s="37" customFormat="1" x14ac:dyDescent="0.25">
      <c r="A52" s="465"/>
      <c r="B52" s="466"/>
      <c r="C52" s="1"/>
      <c r="D52" s="1"/>
      <c r="E52" s="466"/>
      <c r="F52" s="467"/>
      <c r="G52" s="467"/>
      <c r="H52" s="1"/>
      <c r="I52" s="1"/>
      <c r="J52" s="466"/>
      <c r="K52" s="467"/>
      <c r="L52" s="467"/>
      <c r="M52" s="1"/>
      <c r="N52" s="1"/>
      <c r="O52" s="466"/>
      <c r="P52" s="467"/>
      <c r="Q52" s="467"/>
      <c r="AW52" s="44" t="e">
        <f>VLOOKUP(D52,'MNB árfolyam'!A:B,2,0)</f>
        <v>#N/A</v>
      </c>
      <c r="AX52" s="45" t="str">
        <f t="shared" si="1"/>
        <v/>
      </c>
      <c r="AY52" s="45" t="str">
        <f t="shared" si="2"/>
        <v/>
      </c>
      <c r="AZ52" s="44" t="e">
        <f>VLOOKUP(I52,'MNB árfolyam'!A:B,2,0)</f>
        <v>#N/A</v>
      </c>
      <c r="BA52" s="44" t="str">
        <f t="shared" si="3"/>
        <v/>
      </c>
      <c r="BB52" s="44" t="str">
        <f t="shared" si="4"/>
        <v/>
      </c>
      <c r="BC52" s="44" t="e">
        <f>VLOOKUP(N52,'MNB árfolyam'!A:B,2,0)</f>
        <v>#N/A</v>
      </c>
      <c r="BD52" s="44" t="str">
        <f t="shared" si="5"/>
        <v/>
      </c>
      <c r="BE52" s="44" t="str">
        <f t="shared" si="6"/>
        <v/>
      </c>
    </row>
    <row r="53" spans="1:57" s="37" customFormat="1" x14ac:dyDescent="0.25">
      <c r="A53" s="465"/>
      <c r="B53" s="466"/>
      <c r="C53" s="1"/>
      <c r="D53" s="1"/>
      <c r="E53" s="466"/>
      <c r="F53" s="467"/>
      <c r="G53" s="467"/>
      <c r="H53" s="1"/>
      <c r="I53" s="1"/>
      <c r="J53" s="466"/>
      <c r="K53" s="467"/>
      <c r="L53" s="467"/>
      <c r="M53" s="1"/>
      <c r="N53" s="1"/>
      <c r="O53" s="466"/>
      <c r="P53" s="467"/>
      <c r="Q53" s="467"/>
      <c r="AW53" s="44" t="e">
        <f>VLOOKUP(D53,'MNB árfolyam'!A:B,2,0)</f>
        <v>#N/A</v>
      </c>
      <c r="AX53" s="45" t="str">
        <f t="shared" si="1"/>
        <v/>
      </c>
      <c r="AY53" s="45" t="str">
        <f t="shared" si="2"/>
        <v/>
      </c>
      <c r="AZ53" s="44" t="e">
        <f>VLOOKUP(I53,'MNB árfolyam'!A:B,2,0)</f>
        <v>#N/A</v>
      </c>
      <c r="BA53" s="44" t="str">
        <f t="shared" si="3"/>
        <v/>
      </c>
      <c r="BB53" s="44" t="str">
        <f t="shared" si="4"/>
        <v/>
      </c>
      <c r="BC53" s="44" t="e">
        <f>VLOOKUP(N53,'MNB árfolyam'!A:B,2,0)</f>
        <v>#N/A</v>
      </c>
      <c r="BD53" s="44" t="str">
        <f t="shared" si="5"/>
        <v/>
      </c>
      <c r="BE53" s="44" t="str">
        <f t="shared" si="6"/>
        <v/>
      </c>
    </row>
    <row r="54" spans="1:57" s="37" customFormat="1" x14ac:dyDescent="0.25">
      <c r="A54" s="465"/>
      <c r="B54" s="466"/>
      <c r="C54" s="1"/>
      <c r="D54" s="1"/>
      <c r="E54" s="466"/>
      <c r="F54" s="467"/>
      <c r="G54" s="467"/>
      <c r="H54" s="1"/>
      <c r="I54" s="1"/>
      <c r="J54" s="466"/>
      <c r="K54" s="467"/>
      <c r="L54" s="467"/>
      <c r="M54" s="1"/>
      <c r="N54" s="1"/>
      <c r="O54" s="466"/>
      <c r="P54" s="467"/>
      <c r="Q54" s="467"/>
      <c r="AW54" s="44" t="e">
        <f>VLOOKUP(D54,'MNB árfolyam'!A:B,2,0)</f>
        <v>#N/A</v>
      </c>
      <c r="AX54" s="45" t="str">
        <f t="shared" si="1"/>
        <v/>
      </c>
      <c r="AY54" s="45" t="str">
        <f t="shared" si="2"/>
        <v/>
      </c>
      <c r="AZ54" s="44" t="e">
        <f>VLOOKUP(I54,'MNB árfolyam'!A:B,2,0)</f>
        <v>#N/A</v>
      </c>
      <c r="BA54" s="44" t="str">
        <f t="shared" si="3"/>
        <v/>
      </c>
      <c r="BB54" s="44" t="str">
        <f t="shared" si="4"/>
        <v/>
      </c>
      <c r="BC54" s="44" t="e">
        <f>VLOOKUP(N54,'MNB árfolyam'!A:B,2,0)</f>
        <v>#N/A</v>
      </c>
      <c r="BD54" s="44" t="str">
        <f t="shared" si="5"/>
        <v/>
      </c>
      <c r="BE54" s="44" t="str">
        <f t="shared" si="6"/>
        <v/>
      </c>
    </row>
    <row r="55" spans="1:57" s="37" customFormat="1" x14ac:dyDescent="0.25">
      <c r="A55" s="465"/>
      <c r="B55" s="466"/>
      <c r="C55" s="1"/>
      <c r="D55" s="1"/>
      <c r="E55" s="466"/>
      <c r="F55" s="467"/>
      <c r="G55" s="467"/>
      <c r="H55" s="1"/>
      <c r="I55" s="1"/>
      <c r="J55" s="466"/>
      <c r="K55" s="467"/>
      <c r="L55" s="467"/>
      <c r="M55" s="1"/>
      <c r="N55" s="1"/>
      <c r="O55" s="466"/>
      <c r="P55" s="467"/>
      <c r="Q55" s="467"/>
      <c r="AW55" s="44" t="e">
        <f>VLOOKUP(D55,'MNB árfolyam'!A:B,2,0)</f>
        <v>#N/A</v>
      </c>
      <c r="AX55" s="45" t="str">
        <f t="shared" si="1"/>
        <v/>
      </c>
      <c r="AY55" s="45" t="str">
        <f t="shared" si="2"/>
        <v/>
      </c>
      <c r="AZ55" s="44" t="e">
        <f>VLOOKUP(I55,'MNB árfolyam'!A:B,2,0)</f>
        <v>#N/A</v>
      </c>
      <c r="BA55" s="44" t="str">
        <f t="shared" si="3"/>
        <v/>
      </c>
      <c r="BB55" s="44" t="str">
        <f t="shared" si="4"/>
        <v/>
      </c>
      <c r="BC55" s="44" t="e">
        <f>VLOOKUP(N55,'MNB árfolyam'!A:B,2,0)</f>
        <v>#N/A</v>
      </c>
      <c r="BD55" s="44" t="str">
        <f t="shared" si="5"/>
        <v/>
      </c>
      <c r="BE55" s="44" t="str">
        <f t="shared" si="6"/>
        <v/>
      </c>
    </row>
    <row r="56" spans="1:57" s="37" customFormat="1" x14ac:dyDescent="0.25">
      <c r="A56" s="465"/>
      <c r="B56" s="466"/>
      <c r="C56" s="1"/>
      <c r="D56" s="1"/>
      <c r="E56" s="466"/>
      <c r="F56" s="467"/>
      <c r="G56" s="467"/>
      <c r="H56" s="1"/>
      <c r="I56" s="1"/>
      <c r="J56" s="466"/>
      <c r="K56" s="467"/>
      <c r="L56" s="467"/>
      <c r="M56" s="1"/>
      <c r="N56" s="1"/>
      <c r="O56" s="466"/>
      <c r="P56" s="467"/>
      <c r="Q56" s="467"/>
      <c r="AW56" s="44" t="e">
        <f>VLOOKUP(D56,'MNB árfolyam'!A:B,2,0)</f>
        <v>#N/A</v>
      </c>
      <c r="AX56" s="45" t="str">
        <f t="shared" si="1"/>
        <v/>
      </c>
      <c r="AY56" s="45" t="str">
        <f t="shared" si="2"/>
        <v/>
      </c>
      <c r="AZ56" s="44" t="e">
        <f>VLOOKUP(I56,'MNB árfolyam'!A:B,2,0)</f>
        <v>#N/A</v>
      </c>
      <c r="BA56" s="44" t="str">
        <f t="shared" si="3"/>
        <v/>
      </c>
      <c r="BB56" s="44" t="str">
        <f t="shared" si="4"/>
        <v/>
      </c>
      <c r="BC56" s="44" t="e">
        <f>VLOOKUP(N56,'MNB árfolyam'!A:B,2,0)</f>
        <v>#N/A</v>
      </c>
      <c r="BD56" s="44" t="str">
        <f t="shared" si="5"/>
        <v/>
      </c>
      <c r="BE56" s="44" t="str">
        <f t="shared" si="6"/>
        <v/>
      </c>
    </row>
    <row r="57" spans="1:57" hidden="1" x14ac:dyDescent="0.25">
      <c r="A57" s="469"/>
      <c r="B57" s="469"/>
      <c r="C57" s="469"/>
      <c r="D57" s="469"/>
      <c r="E57" s="469"/>
      <c r="F57" s="469"/>
      <c r="G57" s="469"/>
      <c r="H57" s="469"/>
      <c r="I57" s="469"/>
      <c r="J57" s="469"/>
      <c r="K57" s="467"/>
      <c r="L57" s="467"/>
      <c r="M57" s="469"/>
      <c r="N57" s="469"/>
      <c r="O57" s="469"/>
      <c r="P57" s="467"/>
      <c r="Q57" s="467"/>
    </row>
  </sheetData>
  <sheetProtection algorithmName="SHA-512" hashValue="Y7wXqOUxJ9AYJ5oy0sNDAsa9ImUSyVChz3i5vETdW83sJKB+qEROPL3XQya9XKxACx3Qf2fCv5Sx+KiUmh/WWg==" saltValue="W8BLFUxGIGiZ64yuLgJwpA==" spinCount="100000" sheet="1" formatColumns="0" formatRows="0"/>
  <mergeCells count="10">
    <mergeCell ref="A7:Q7"/>
    <mergeCell ref="A11:Q11"/>
    <mergeCell ref="A27:Q27"/>
    <mergeCell ref="A1:D1"/>
    <mergeCell ref="A20:F20"/>
    <mergeCell ref="A28:F28"/>
    <mergeCell ref="A29:F29"/>
    <mergeCell ref="A12:D12"/>
    <mergeCell ref="A13:D13"/>
    <mergeCell ref="A19:F19"/>
  </mergeCells>
  <dataValidations count="6">
    <dataValidation type="date" allowBlank="1" showInputMessage="1" showErrorMessage="1" sqref="B26:C26" xr:uid="{C26F5F3F-DA4C-4B74-A200-56D1BCC24DE1}">
      <formula1>43831</formula1>
      <formula2>46022</formula2>
    </dataValidation>
    <dataValidation type="date" allowBlank="1" showInputMessage="1" showErrorMessage="1" sqref="C32:D56 B23:C25" xr:uid="{55342DE4-B854-4AEF-A716-FABBAA8A42C9}">
      <formula1>36526</formula1>
      <formula2>54789</formula2>
    </dataValidation>
    <dataValidation type="whole" allowBlank="1" showInputMessage="1" showErrorMessage="1" sqref="E23:F25" xr:uid="{63C09EAB-5373-4C3E-88CC-B818DCA8554D}">
      <formula1>0</formula1>
      <formula2>9.99999999999999E+32</formula2>
    </dataValidation>
    <dataValidation type="whole" allowBlank="1" showInputMessage="1" showErrorMessage="1" sqref="F32:G56" xr:uid="{09DBAE41-09BD-469F-869A-AA45680D4241}">
      <formula1>0</formula1>
      <formula2>9.99999999999999E+43</formula2>
    </dataValidation>
    <dataValidation type="whole" allowBlank="1" showInputMessage="1" showErrorMessage="1" sqref="K32:L56" xr:uid="{92292076-1B6C-409E-8716-49CA3EB067D9}">
      <formula1>0</formula1>
      <formula2>9.99999999999999E+41</formula2>
    </dataValidation>
    <dataValidation type="decimal" allowBlank="1" showInputMessage="1" showErrorMessage="1" errorTitle="Figyelmeztetés" error="Kérjük az arányszámot tizedestörtben, például 0,26, vagy százalékban, például 26% megadni! Amennyiben az arány 50% feletti, akkor a vállalkozás kapcsolódó vállalkozásnak minősül és nem itt szerepeltetendő!" sqref="B15:D16" xr:uid="{39C887B5-A1D4-4919-866F-D369787FFDBB}">
      <formula1>0</formula1>
      <formula2>0.5</formula2>
    </dataValidation>
  </dataValidations>
  <hyperlinks>
    <hyperlink ref="F1" location="PÁLYÁZÓ!A1" display="VISSZA A PÁLYÁZÓ FÜLRE" xr:uid="{5DC4A8B8-66BC-43EB-8A35-7E16AEF8DAF1}"/>
  </hyperlink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220F5904059D3B4DB265FC9102E07680" ma:contentTypeVersion="1" ma:contentTypeDescription="Új dokumentum létrehozása." ma:contentTypeScope="" ma:versionID="3ae09ec4c9162aa29ccf32f3e645226a">
  <xsd:schema xmlns:xsd="http://www.w3.org/2001/XMLSchema" xmlns:xs="http://www.w3.org/2001/XMLSchema" xmlns:p="http://schemas.microsoft.com/office/2006/metadata/properties" xmlns:ns2="76277881-9903-44bc-919e-8b0b5cfb424d" targetNamespace="http://schemas.microsoft.com/office/2006/metadata/properties" ma:root="true" ma:fieldsID="f3eb8fb8cf078082877ff378cdd102cc" ns2:_="">
    <xsd:import namespace="76277881-9903-44bc-919e-8b0b5cfb424d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77881-9903-44bc-919e-8b0b5cfb42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F5AEC2-08C5-4D26-A68D-EC2FB6D1945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46BB76E-535A-46E3-A9E5-289A4F634EC6}"/>
</file>

<file path=customXml/itemProps3.xml><?xml version="1.0" encoding="utf-8"?>
<ds:datastoreItem xmlns:ds="http://schemas.openxmlformats.org/officeDocument/2006/customXml" ds:itemID="{5E2BA665-CB7B-4A59-AE12-D46CF0941E44}"/>
</file>

<file path=customXml/itemProps4.xml><?xml version="1.0" encoding="utf-8"?>
<ds:datastoreItem xmlns:ds="http://schemas.openxmlformats.org/officeDocument/2006/customXml" ds:itemID="{175E4DDF-1F8C-44A0-A453-CD349BBF78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36</vt:i4>
      </vt:variant>
      <vt:variant>
        <vt:lpstr>Névvel ellátott tartományok</vt:lpstr>
      </vt:variant>
      <vt:variant>
        <vt:i4>1</vt:i4>
      </vt:variant>
    </vt:vector>
  </HeadingPairs>
  <TitlesOfParts>
    <vt:vector size="37" baseType="lpstr">
      <vt:lpstr>Útmutató</vt:lpstr>
      <vt:lpstr>PÁLYÁZÓ</vt:lpstr>
      <vt:lpstr>Segédtábla</vt:lpstr>
      <vt:lpstr>MNB árfolyam</vt:lpstr>
      <vt:lpstr>Tulajdonos besorolás opciók</vt:lpstr>
      <vt:lpstr>KAPCSOLÓDÓ PIAC1</vt:lpstr>
      <vt:lpstr>KAPCSOLÓDÓ PIAC2</vt:lpstr>
      <vt:lpstr>KAPCSOLÓDÓ PIAC3</vt:lpstr>
      <vt:lpstr>KAPCSOLÓDÓ PIAC4</vt:lpstr>
      <vt:lpstr>KAPCSOLÓDÓ PIAC5</vt:lpstr>
      <vt:lpstr>KAPCSOLÓDÓ PIAC6</vt:lpstr>
      <vt:lpstr>KAPCSOLÓDÓ</vt:lpstr>
      <vt:lpstr>PARTNER1</vt:lpstr>
      <vt:lpstr>PARTNER2</vt:lpstr>
      <vt:lpstr>PARTNER3</vt:lpstr>
      <vt:lpstr>PARTNER4</vt:lpstr>
      <vt:lpstr>KAPCSOLÓDÓ KÉK1</vt:lpstr>
      <vt:lpstr>PARTNER KÉK1</vt:lpstr>
      <vt:lpstr>KAPCSOLÓDÓ KÉK2</vt:lpstr>
      <vt:lpstr>PARTNER KÉK2</vt:lpstr>
      <vt:lpstr>KAPCSOLÓDÓ KÉK3</vt:lpstr>
      <vt:lpstr>PARTNER KÉK3</vt:lpstr>
      <vt:lpstr>KAPCSOLÓDÓ KÉK4</vt:lpstr>
      <vt:lpstr>PARTNER KÉK4</vt:lpstr>
      <vt:lpstr>KAPCSOLÓDÓ KÉK5</vt:lpstr>
      <vt:lpstr>PARTNER KÉK5</vt:lpstr>
      <vt:lpstr>KAPCSOLÓDÓ KÉK6</vt:lpstr>
      <vt:lpstr>PARTNER KÉK6</vt:lpstr>
      <vt:lpstr>KAPCSOLÓDÓ KÉK7</vt:lpstr>
      <vt:lpstr>PARTNER KÉK7</vt:lpstr>
      <vt:lpstr>KAPCSOLÓDÓ KÉK8</vt:lpstr>
      <vt:lpstr>PARTNER KÉK8</vt:lpstr>
      <vt:lpstr>KAPCSOLÓDÓ KÉK9</vt:lpstr>
      <vt:lpstr>PARTNER KÉK9</vt:lpstr>
      <vt:lpstr>KAPCSOLÓDÓ KÉK10</vt:lpstr>
      <vt:lpstr>PARTNER KÉK10</vt:lpstr>
      <vt:lpstr>lista</vt:lpstr>
    </vt:vector>
  </TitlesOfParts>
  <Company>NISZ Zrt.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DIMOP-LEBONY</dc:creator>
  <cp:lastModifiedBy>DIMOP-LKF_BSzA</cp:lastModifiedBy>
  <cp:lastPrinted>2026-02-20T08:36:32Z</cp:lastPrinted>
  <dcterms:created xsi:type="dcterms:W3CDTF">2024-10-14T09:24:47Z</dcterms:created>
  <dcterms:modified xsi:type="dcterms:W3CDTF">2026-02-25T06:38:06Z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0x010100220F5904059D3B4DB265FC9102E07680</vt:lpwstr>
  </property>
</Properties>
</file>