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horcas\Dropbox\HADAS\Ad-Hoc Network (PICOM special Issue)\resources\"/>
    </mc:Choice>
  </mc:AlternateContent>
  <bookViews>
    <workbookView xWindow="0" yWindow="0" windowWidth="28800" windowHeight="12795" activeTab="5" xr2:uid="{C6D9B548-E37B-43EF-9376-EAFA6CF97D3A}"/>
  </bookViews>
  <sheets>
    <sheet name="Monitoring-Generation-file" sheetId="2" r:id="rId1"/>
    <sheet name="Sending" sheetId="1" r:id="rId2"/>
    <sheet name="Compression" sheetId="3" r:id="rId3"/>
    <sheet name="Archiving" sheetId="4" r:id="rId4"/>
    <sheet name="scenarios" sheetId="5" r:id="rId5"/>
    <sheet name="Hoja1" sheetId="6" r:id="rId6"/>
    <sheet name="Hoja2" sheetId="7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2" i="6"/>
  <c r="H4" i="5" l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3" i="5"/>
  <c r="F18" i="5"/>
  <c r="F17" i="5"/>
  <c r="C18" i="5"/>
  <c r="C17" i="5"/>
  <c r="C14" i="5"/>
  <c r="C13" i="5"/>
  <c r="C12" i="5"/>
  <c r="C11" i="5"/>
  <c r="C8" i="5"/>
  <c r="C7" i="5"/>
  <c r="F12" i="5"/>
  <c r="F11" i="5"/>
  <c r="H13" i="2" l="1"/>
  <c r="K5" i="2"/>
  <c r="J5" i="2"/>
  <c r="J4" i="2"/>
  <c r="J3" i="2"/>
  <c r="J2" i="2"/>
  <c r="E3" i="2" l="1"/>
  <c r="E4" i="2"/>
  <c r="E5" i="2"/>
  <c r="E6" i="2"/>
  <c r="E7" i="2"/>
  <c r="E8" i="2"/>
  <c r="E9" i="2"/>
  <c r="E2" i="2"/>
</calcChain>
</file>

<file path=xl/sharedStrings.xml><?xml version="1.0" encoding="utf-8"?>
<sst xmlns="http://schemas.openxmlformats.org/spreadsheetml/2006/main" count="324" uniqueCount="93">
  <si>
    <t>Operation</t>
  </si>
  <si>
    <t>sending</t>
  </si>
  <si>
    <t>File Size (MB)</t>
  </si>
  <si>
    <t>Execution Time (s)</t>
  </si>
  <si>
    <t>Mean Power (W)</t>
  </si>
  <si>
    <t>Energy Consumption (J)</t>
  </si>
  <si>
    <t>Parameters</t>
  </si>
  <si>
    <t>Records</t>
  </si>
  <si>
    <t>File size (KB)</t>
  </si>
  <si>
    <t>monitoring/generation file</t>
  </si>
  <si>
    <t>File size (MB)</t>
  </si>
  <si>
    <t>Algorithm</t>
  </si>
  <si>
    <t>DEFLATE (LZ77, Lempel-Ziv 1977)</t>
  </si>
  <si>
    <t>Burrows-Wheeler</t>
  </si>
  <si>
    <t>LZMA2</t>
  </si>
  <si>
    <t>Tool</t>
  </si>
  <si>
    <t>Compressed file size (MB)</t>
  </si>
  <si>
    <t>gzip</t>
  </si>
  <si>
    <t>bzip2</t>
  </si>
  <si>
    <t>xz</t>
  </si>
  <si>
    <t>Compression</t>
  </si>
  <si>
    <t>Ecuación</t>
  </si>
  <si>
    <t>Equation</t>
  </si>
  <si>
    <t>python poly_fit.py -x 1 2 4 8 16 32 64 128 256 512 -y 0.23 0.58 1.27 2.2 5.56 11.46 25.23 51.39 121.3 224.19 -d 4 -v 387</t>
  </si>
  <si>
    <t>energy:</t>
  </si>
  <si>
    <t>size:</t>
  </si>
  <si>
    <t>python poly_fit.py -x 1 2 4 8 16 32 64 128 256 512 -y 0 0.23 1.04 3.7 7.64 17.48 40.16 74.19 157.52 336.11 -d 4 -v 380</t>
  </si>
  <si>
    <t>python poly_fit.py -x 1 2 4 8 16 32 64 128 256 512 -y 1 1 2 4 8 15 29 58 115 229 -d 4 -v 160</t>
  </si>
  <si>
    <t>Archiving</t>
  </si>
  <si>
    <t>Sending</t>
  </si>
  <si>
    <t>Monitoring</t>
  </si>
  <si>
    <t>Energy (J)</t>
  </si>
  <si>
    <t>-</t>
  </si>
  <si>
    <t>#Params</t>
  </si>
  <si>
    <t>#Archived</t>
  </si>
  <si>
    <t>Archivo y luego  comprimo</t>
  </si>
  <si>
    <t>Archivo, no comprimo</t>
  </si>
  <si>
    <t>Comprimo y luego archivo</t>
  </si>
  <si>
    <t>Archivo, luego comprimo</t>
  </si>
  <si>
    <t>DESCARTADOS PORQUE SOBREPASAN EL TAMAÑO MÁXIMO DEL DISPOSITIVO (512 MB)</t>
  </si>
  <si>
    <t>Comprimo</t>
  </si>
  <si>
    <t>No comprimo</t>
  </si>
  <si>
    <t>TOTAL</t>
  </si>
  <si>
    <t>Total</t>
  </si>
  <si>
    <t>No compression</t>
  </si>
  <si>
    <t>LZ77 only compression</t>
  </si>
  <si>
    <t>Burrows-Wheeler only compression</t>
  </si>
  <si>
    <t>LZMA2 only compression</t>
  </si>
  <si>
    <t>Contextual Variables</t>
  </si>
  <si>
    <t>Contextual Operations</t>
  </si>
  <si>
    <t>USAGE CONTEXT</t>
  </si>
  <si>
    <t>Level</t>
  </si>
  <si>
    <t>Protocol</t>
  </si>
  <si>
    <t>…</t>
  </si>
  <si>
    <t>Configurable Parameters</t>
  </si>
  <si>
    <t>Frameworks</t>
  </si>
  <si>
    <t>IMPLEMENTATION</t>
  </si>
  <si>
    <t>CSV</t>
  </si>
  <si>
    <t>LZ77</t>
  </si>
  <si>
    <t>WiFi</t>
  </si>
  <si>
    <t>scp</t>
  </si>
  <si>
    <t>gzip, scp</t>
  </si>
  <si>
    <t>tar, scp</t>
  </si>
  <si>
    <t>tar, gzip, scp</t>
  </si>
  <si>
    <t>gzip, tar, scp</t>
  </si>
  <si>
    <t>config1</t>
  </si>
  <si>
    <t>config2</t>
  </si>
  <si>
    <t>config3</t>
  </si>
  <si>
    <t>config4</t>
  </si>
  <si>
    <t>config5</t>
  </si>
  <si>
    <t>config6</t>
  </si>
  <si>
    <t>config7</t>
  </si>
  <si>
    <t>config8</t>
  </si>
  <si>
    <t>config9</t>
  </si>
  <si>
    <t>config10</t>
  </si>
  <si>
    <t>config11</t>
  </si>
  <si>
    <t>config12</t>
  </si>
  <si>
    <t>config13</t>
  </si>
  <si>
    <t>config14</t>
  </si>
  <si>
    <t>config15</t>
  </si>
  <si>
    <t>config16</t>
  </si>
  <si>
    <t>monitoring, communication</t>
  </si>
  <si>
    <t>monitoring, compression, communication</t>
  </si>
  <si>
    <t>monitoring, archiving, communication</t>
  </si>
  <si>
    <t>monitoring, archiving, compression, communication</t>
  </si>
  <si>
    <t>monitoring, compression, archiving, communication</t>
  </si>
  <si>
    <t>Frequency
(days)</t>
  </si>
  <si>
    <t>File Size
(MB)</t>
  </si>
  <si>
    <t>Contextual
Data Types</t>
  </si>
  <si>
    <t>ENERGY 
CONSUMPTION
(J)</t>
  </si>
  <si>
    <t>LZ77 compression + communication</t>
  </si>
  <si>
    <t>Burrows-Wheeler compression + communication</t>
  </si>
  <si>
    <t>LZMA2 compression + communication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</si>
</sst>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 vertical="center" readingOrder="1"/>
    </xf>
    <xf numFmtId="1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  <xf numFmtId="0" fontId="2" fillId="0" borderId="0" xfId="0" applyFont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6" xfId="0" applyFont="1" applyBorder="1" applyAlignment="1">
      <alignment horizontal="center"/>
    </xf>
    <xf numFmtId="2" fontId="2" fillId="0" borderId="0" xfId="0" applyNumberFormat="1" applyFont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2" fontId="2" fillId="0" borderId="0" xfId="0" applyNumberFormat="1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49" fontId="3" fillId="0" borderId="11" xfId="0" applyNumberFormat="1" applyFont="1" applyBorder="1" applyAlignment="1">
      <alignment horizontal="center" wrapText="1"/>
    </xf>
    <xf numFmtId="49" fontId="3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center" wrapText="1"/>
    </xf>
    <xf numFmtId="49" fontId="3" fillId="0" borderId="13" xfId="0" applyNumberFormat="1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wrapText="1"/>
    </xf>
    <xf numFmtId="49" fontId="3" fillId="0" borderId="2" xfId="0" applyNumberFormat="1" applyFont="1" applyBorder="1" applyAlignment="1">
      <alignment horizontal="center" vertical="center" wrapText="1"/>
    </xf>
    <xf numFmtId="49" fontId="3" fillId="0" borderId="8" xfId="0" applyNumberFormat="1" applyFont="1" applyBorder="1" applyAlignment="1">
      <alignment horizontal="center" vertical="center" wrapText="1"/>
    </xf>
    <xf numFmtId="49" fontId="3" fillId="0" borderId="14" xfId="0" applyNumberFormat="1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3" fillId="0" borderId="9" xfId="0" applyNumberFormat="1" applyFont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wrapText="1"/>
    </xf>
    <xf numFmtId="49" fontId="2" fillId="0" borderId="0" xfId="0" applyNumberFormat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</a:t>
            </a:r>
          </a:p>
          <a:p>
            <a:pPr>
              <a:defRPr/>
            </a:pPr>
            <a:r>
              <a:rPr lang="en-US"/>
              <a:t>(Monitoring)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'Monitoring-Generation-file'!$A$2</c:f>
              <c:strCache>
                <c:ptCount val="1"/>
                <c:pt idx="0">
                  <c:v>monitoring/generation file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'Monitoring-Generation-file'!$B$2:$B$9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'Monitoring-Generation-file'!$H$2:$H$9</c:f>
              <c:numCache>
                <c:formatCode>General</c:formatCode>
                <c:ptCount val="8"/>
                <c:pt idx="0">
                  <c:v>0.57999999999999996</c:v>
                </c:pt>
                <c:pt idx="1">
                  <c:v>0.57999999999999996</c:v>
                </c:pt>
                <c:pt idx="2">
                  <c:v>1.04</c:v>
                </c:pt>
                <c:pt idx="3">
                  <c:v>2.08</c:v>
                </c:pt>
                <c:pt idx="4">
                  <c:v>5.9</c:v>
                </c:pt>
                <c:pt idx="5">
                  <c:v>11.34</c:v>
                </c:pt>
                <c:pt idx="6">
                  <c:v>23.5</c:v>
                </c:pt>
                <c:pt idx="7">
                  <c:v>50.23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D5-4879-A3A4-56A0DFAC0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2040608160"/>
        <c:axId val="1734967120"/>
      </c:lineChart>
      <c:catAx>
        <c:axId val="204060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#Parameters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967120"/>
        <c:crosses val="autoZero"/>
        <c:auto val="1"/>
        <c:lblAlgn val="ctr"/>
        <c:lblOffset val="100"/>
        <c:noMultiLvlLbl val="0"/>
      </c:catAx>
      <c:valAx>
        <c:axId val="173496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60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Monitoring</a:t>
            </a:r>
          </a:p>
          <a:p>
            <a:pPr>
              <a:defRPr/>
            </a:pPr>
            <a:r>
              <a:rPr lang="en-US"/>
              <a:t>(Parameters -&gt; File Size)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'Monitoring-Generation-file'!$A$2</c:f>
              <c:strCache>
                <c:ptCount val="1"/>
                <c:pt idx="0">
                  <c:v>monitoring/generation file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'Monitoring-Generation-file'!$B$2:$B$9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'Monitoring-Generation-file'!$E$2:$E$9</c:f>
              <c:numCache>
                <c:formatCode>General</c:formatCode>
                <c:ptCount val="8"/>
                <c:pt idx="0">
                  <c:v>1.72265625</c:v>
                </c:pt>
                <c:pt idx="1">
                  <c:v>2.95703125</c:v>
                </c:pt>
                <c:pt idx="2">
                  <c:v>5.4296875</c:v>
                </c:pt>
                <c:pt idx="3">
                  <c:v>10.375</c:v>
                </c:pt>
                <c:pt idx="4">
                  <c:v>20.26171875</c:v>
                </c:pt>
                <c:pt idx="5">
                  <c:v>40.03515625</c:v>
                </c:pt>
                <c:pt idx="6">
                  <c:v>79.58984375</c:v>
                </c:pt>
                <c:pt idx="7">
                  <c:v>158.6875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2B-4E5B-A16D-A58721BD7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2040608160"/>
        <c:axId val="1734967120"/>
      </c:lineChart>
      <c:catAx>
        <c:axId val="204060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#Parameters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967120"/>
        <c:crosses val="autoZero"/>
        <c:auto val="1"/>
        <c:lblAlgn val="ctr"/>
        <c:lblOffset val="100"/>
        <c:noMultiLvlLbl val="0"/>
      </c:catAx>
      <c:valAx>
        <c:axId val="173496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size</a:t>
                </a:r>
                <a:r>
                  <a:rPr lang="en-US" baseline="0"/>
                  <a:t>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6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</a:t>
            </a:r>
            <a:br>
              <a:rPr lang="en-US"/>
            </a:br>
            <a:r>
              <a:rPr lang="en-US"/>
              <a:t>(Communication)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Sending!$A$2</c:f>
              <c:strCache>
                <c:ptCount val="1"/>
                <c:pt idx="0">
                  <c:v>sending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Sending!$B$2:$B$11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Sending!$E$2:$E$11</c:f>
              <c:numCache>
                <c:formatCode>General</c:formatCode>
                <c:ptCount val="10"/>
                <c:pt idx="0">
                  <c:v>0.23</c:v>
                </c:pt>
                <c:pt idx="1">
                  <c:v>0.57999999999999996</c:v>
                </c:pt>
                <c:pt idx="2">
                  <c:v>1.27</c:v>
                </c:pt>
                <c:pt idx="3">
                  <c:v>2.2000000000000002</c:v>
                </c:pt>
                <c:pt idx="4">
                  <c:v>5.56</c:v>
                </c:pt>
                <c:pt idx="5">
                  <c:v>11.46</c:v>
                </c:pt>
                <c:pt idx="6">
                  <c:v>25.23</c:v>
                </c:pt>
                <c:pt idx="7">
                  <c:v>51.39</c:v>
                </c:pt>
                <c:pt idx="8">
                  <c:v>121.3</c:v>
                </c:pt>
                <c:pt idx="9">
                  <c:v>224.19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A-4DB1-B7E1-A56D5654F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2040608160"/>
        <c:axId val="1734967120"/>
      </c:lineChart>
      <c:catAx>
        <c:axId val="204060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size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967120"/>
        <c:crosses val="autoZero"/>
        <c:auto val="1"/>
        <c:lblAlgn val="ctr"/>
        <c:lblOffset val="100"/>
        <c:noMultiLvlLbl val="0"/>
      </c:catAx>
      <c:valAx>
        <c:axId val="173496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60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</a:t>
            </a:r>
            <a:br>
              <a:rPr lang="en-US"/>
            </a:br>
            <a:r>
              <a:rPr lang="en-US"/>
              <a:t>(</a:t>
            </a:r>
            <a:r>
              <a:rPr lang="en-US" baseline="0"/>
              <a:t>Sending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Sending!$A$2</c:f>
              <c:strCache>
                <c:ptCount val="1"/>
                <c:pt idx="0">
                  <c:v>sending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Sending!$B$2:$B$11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Sending!$E$2:$E$11</c:f>
              <c:numCache>
                <c:formatCode>General</c:formatCode>
                <c:ptCount val="10"/>
                <c:pt idx="0">
                  <c:v>0.23</c:v>
                </c:pt>
                <c:pt idx="1">
                  <c:v>0.57999999999999996</c:v>
                </c:pt>
                <c:pt idx="2">
                  <c:v>1.27</c:v>
                </c:pt>
                <c:pt idx="3">
                  <c:v>2.2000000000000002</c:v>
                </c:pt>
                <c:pt idx="4">
                  <c:v>5.56</c:v>
                </c:pt>
                <c:pt idx="5">
                  <c:v>11.46</c:v>
                </c:pt>
                <c:pt idx="6">
                  <c:v>25.23</c:v>
                </c:pt>
                <c:pt idx="7">
                  <c:v>51.39</c:v>
                </c:pt>
                <c:pt idx="8">
                  <c:v>121.3</c:v>
                </c:pt>
                <c:pt idx="9">
                  <c:v>224.19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B2-429A-8344-3A38EE49B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2040608160"/>
        <c:axId val="1734967120"/>
      </c:lineChart>
      <c:catAx>
        <c:axId val="204060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size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967120"/>
        <c:crosses val="autoZero"/>
        <c:auto val="1"/>
        <c:lblAlgn val="ctr"/>
        <c:lblOffset val="100"/>
        <c:noMultiLvlLbl val="0"/>
      </c:catAx>
      <c:valAx>
        <c:axId val="173496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6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Compression!$B$2</c:f>
              <c:strCache>
                <c:ptCount val="1"/>
                <c:pt idx="0">
                  <c:v>DEFLATE (LZ77, Lempel-Ziv 1977)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Compression!$D$2:$D$11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Compression!$H$2:$H$11</c:f>
              <c:numCache>
                <c:formatCode>General</c:formatCode>
                <c:ptCount val="10"/>
                <c:pt idx="0">
                  <c:v>0</c:v>
                </c:pt>
                <c:pt idx="1">
                  <c:v>0.23</c:v>
                </c:pt>
                <c:pt idx="2">
                  <c:v>1.04</c:v>
                </c:pt>
                <c:pt idx="3">
                  <c:v>3.7</c:v>
                </c:pt>
                <c:pt idx="4">
                  <c:v>7.64</c:v>
                </c:pt>
                <c:pt idx="5">
                  <c:v>17.48</c:v>
                </c:pt>
                <c:pt idx="6">
                  <c:v>40.159999999999997</c:v>
                </c:pt>
                <c:pt idx="7">
                  <c:v>74.19</c:v>
                </c:pt>
                <c:pt idx="8">
                  <c:v>157.52000000000001</c:v>
                </c:pt>
                <c:pt idx="9">
                  <c:v>336.11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9-4F55-A7C1-541E8D52B811}"/>
            </c:ext>
          </c:extLst>
        </c:ser>
        <c:ser>
          <c:idx val="1"/>
          <c:order val="1"/>
          <c:tx>
            <c:strRef>
              <c:f>Compression!$B$12</c:f>
              <c:strCache>
                <c:ptCount val="1"/>
                <c:pt idx="0">
                  <c:v>Burrows-Wheeler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Compression!$H$12:$H$21</c:f>
              <c:numCache>
                <c:formatCode>General</c:formatCode>
                <c:ptCount val="10"/>
                <c:pt idx="0">
                  <c:v>0</c:v>
                </c:pt>
                <c:pt idx="1">
                  <c:v>0.81</c:v>
                </c:pt>
                <c:pt idx="2">
                  <c:v>2.31</c:v>
                </c:pt>
                <c:pt idx="3">
                  <c:v>4.63</c:v>
                </c:pt>
                <c:pt idx="4">
                  <c:v>9.84</c:v>
                </c:pt>
                <c:pt idx="5">
                  <c:v>22.22</c:v>
                </c:pt>
                <c:pt idx="6">
                  <c:v>46.76</c:v>
                </c:pt>
                <c:pt idx="7">
                  <c:v>92.82</c:v>
                </c:pt>
                <c:pt idx="8">
                  <c:v>193.98</c:v>
                </c:pt>
                <c:pt idx="9">
                  <c:v>382.87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99-4F55-A7C1-541E8D52B811}"/>
            </c:ext>
          </c:extLst>
        </c:ser>
        <c:ser>
          <c:idx val="2"/>
          <c:order val="2"/>
          <c:tx>
            <c:strRef>
              <c:f>Compression!$B$22</c:f>
              <c:strCache>
                <c:ptCount val="1"/>
                <c:pt idx="0">
                  <c:v>LZMA2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Compression!$H$22:$H$31</c:f>
              <c:numCache>
                <c:formatCode>General</c:formatCode>
                <c:ptCount val="10"/>
                <c:pt idx="0">
                  <c:v>1.39</c:v>
                </c:pt>
                <c:pt idx="1">
                  <c:v>5.56</c:v>
                </c:pt>
                <c:pt idx="2">
                  <c:v>14.81</c:v>
                </c:pt>
                <c:pt idx="3">
                  <c:v>36.229999999999997</c:v>
                </c:pt>
                <c:pt idx="4">
                  <c:v>81.709999999999994</c:v>
                </c:pt>
                <c:pt idx="5">
                  <c:v>170.37</c:v>
                </c:pt>
                <c:pt idx="6">
                  <c:v>353.82</c:v>
                </c:pt>
                <c:pt idx="7">
                  <c:v>703.24</c:v>
                </c:pt>
                <c:pt idx="8">
                  <c:v>1000</c:v>
                </c:pt>
                <c:pt idx="9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499-4F55-A7C1-541E8D52B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7195232"/>
        <c:axId val="1955032608"/>
      </c:lineChart>
      <c:catAx>
        <c:axId val="1957195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size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032608"/>
        <c:crosses val="autoZero"/>
        <c:auto val="1"/>
        <c:lblAlgn val="ctr"/>
        <c:lblOffset val="100"/>
        <c:noMultiLvlLbl val="0"/>
      </c:catAx>
      <c:valAx>
        <c:axId val="1955032608"/>
        <c:scaling>
          <c:orientation val="minMax"/>
          <c:max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19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Compression</a:t>
            </a:r>
          </a:p>
          <a:p>
            <a:pPr>
              <a:defRPr/>
            </a:pPr>
            <a:r>
              <a:rPr lang="en-US"/>
              <a:t>(File</a:t>
            </a:r>
            <a:r>
              <a:rPr lang="en-US" baseline="0"/>
              <a:t> size -&gt; File size)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Compression!$B$2</c:f>
              <c:strCache>
                <c:ptCount val="1"/>
                <c:pt idx="0">
                  <c:v>DEFLATE (LZ77, Lempel-Ziv 1977)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Compression!$D$2:$D$11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Compression!$E$2:$E$11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15</c:v>
                </c:pt>
                <c:pt idx="6">
                  <c:v>29</c:v>
                </c:pt>
                <c:pt idx="7">
                  <c:v>58</c:v>
                </c:pt>
                <c:pt idx="8">
                  <c:v>115</c:v>
                </c:pt>
                <c:pt idx="9">
                  <c:v>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09-4A5F-BBCE-D8C0BEA9E82D}"/>
            </c:ext>
          </c:extLst>
        </c:ser>
        <c:ser>
          <c:idx val="1"/>
          <c:order val="1"/>
          <c:tx>
            <c:strRef>
              <c:f>Compression!$B$12</c:f>
              <c:strCache>
                <c:ptCount val="1"/>
                <c:pt idx="0">
                  <c:v>Burrows-Wheeler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Compression!$E$12:$E$21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  <c:pt idx="5">
                  <c:v>13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  <c:pt idx="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09-4A5F-BBCE-D8C0BEA9E82D}"/>
            </c:ext>
          </c:extLst>
        </c:ser>
        <c:ser>
          <c:idx val="2"/>
          <c:order val="2"/>
          <c:tx>
            <c:strRef>
              <c:f>Compression!$B$22</c:f>
              <c:strCache>
                <c:ptCount val="1"/>
                <c:pt idx="0">
                  <c:v>LZMA2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Compression!$E$22:$E$31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  <c:pt idx="5">
                  <c:v>13</c:v>
                </c:pt>
                <c:pt idx="6">
                  <c:v>26</c:v>
                </c:pt>
                <c:pt idx="7">
                  <c:v>51</c:v>
                </c:pt>
                <c:pt idx="8">
                  <c:v>101</c:v>
                </c:pt>
                <c:pt idx="9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09-4A5F-BBCE-D8C0BEA9E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7195232"/>
        <c:axId val="1955032608"/>
      </c:lineChart>
      <c:catAx>
        <c:axId val="1957195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size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032608"/>
        <c:crosses val="autoZero"/>
        <c:auto val="1"/>
        <c:lblAlgn val="ctr"/>
        <c:lblOffset val="100"/>
        <c:noMultiLvlLbl val="0"/>
      </c:catAx>
      <c:valAx>
        <c:axId val="195503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19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Archiving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Archiving!$A$2</c:f>
              <c:strCache>
                <c:ptCount val="1"/>
                <c:pt idx="0">
                  <c:v>sending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Archiving!$B$2:$B$11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Archiving!$E$2:$E$11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79-4043-902F-A874E0165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2040608160"/>
        <c:axId val="1734967120"/>
      </c:lineChart>
      <c:catAx>
        <c:axId val="204060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size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967120"/>
        <c:crosses val="autoZero"/>
        <c:auto val="1"/>
        <c:lblAlgn val="ctr"/>
        <c:lblOffset val="100"/>
        <c:noMultiLvlLbl val="0"/>
      </c:catAx>
      <c:valAx>
        <c:axId val="173496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6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Consumption</a:t>
            </a:r>
          </a:p>
          <a:p>
            <a:pPr>
              <a:defRPr/>
            </a:pPr>
            <a:r>
              <a:rPr lang="en-US"/>
              <a:t>(Compression</a:t>
            </a:r>
            <a:r>
              <a:rPr lang="en-US" baseline="0"/>
              <a:t> and Communication)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348856793970274E-2"/>
          <c:y val="0.15889344714263659"/>
          <c:w val="0.60941243841845971"/>
          <c:h val="0.677054412316107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Hoja1!$E$2</c:f>
              <c:strCache>
                <c:ptCount val="1"/>
                <c:pt idx="0">
                  <c:v>LZ77 compression + communication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Compression!$D$2:$D$11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Hoja1!$D$2:$D$11</c:f>
              <c:numCache>
                <c:formatCode>General</c:formatCode>
                <c:ptCount val="10"/>
                <c:pt idx="0">
                  <c:v>0.23</c:v>
                </c:pt>
                <c:pt idx="1">
                  <c:v>0.80999999999999994</c:v>
                </c:pt>
                <c:pt idx="2">
                  <c:v>2.31</c:v>
                </c:pt>
                <c:pt idx="3">
                  <c:v>5.9</c:v>
                </c:pt>
                <c:pt idx="4">
                  <c:v>13.2</c:v>
                </c:pt>
                <c:pt idx="5">
                  <c:v>28.94</c:v>
                </c:pt>
                <c:pt idx="6">
                  <c:v>65.39</c:v>
                </c:pt>
                <c:pt idx="7">
                  <c:v>125.58</c:v>
                </c:pt>
                <c:pt idx="8">
                  <c:v>278.82</c:v>
                </c:pt>
                <c:pt idx="9">
                  <c:v>560.29999999999995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38-4317-B422-3EFAD227EF72}"/>
            </c:ext>
          </c:extLst>
        </c:ser>
        <c:ser>
          <c:idx val="1"/>
          <c:order val="2"/>
          <c:tx>
            <c:strRef>
              <c:f>Hoja1!$E$3</c:f>
              <c:strCache>
                <c:ptCount val="1"/>
                <c:pt idx="0">
                  <c:v>Burrows-Wheeler compression + communication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Hoja1!$D$12:$D$21</c:f>
              <c:numCache>
                <c:formatCode>General</c:formatCode>
                <c:ptCount val="10"/>
                <c:pt idx="0">
                  <c:v>0.23</c:v>
                </c:pt>
                <c:pt idx="1">
                  <c:v>1.3900000000000001</c:v>
                </c:pt>
                <c:pt idx="2">
                  <c:v>3.58</c:v>
                </c:pt>
                <c:pt idx="3">
                  <c:v>6.83</c:v>
                </c:pt>
                <c:pt idx="4">
                  <c:v>15.399999999999999</c:v>
                </c:pt>
                <c:pt idx="5">
                  <c:v>33.68</c:v>
                </c:pt>
                <c:pt idx="6">
                  <c:v>71.989999999999995</c:v>
                </c:pt>
                <c:pt idx="7">
                  <c:v>144.20999999999998</c:v>
                </c:pt>
                <c:pt idx="8">
                  <c:v>315.27999999999997</c:v>
                </c:pt>
                <c:pt idx="9">
                  <c:v>607.05999999999995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38-4317-B422-3EFAD227EF72}"/>
            </c:ext>
          </c:extLst>
        </c:ser>
        <c:ser>
          <c:idx val="2"/>
          <c:order val="4"/>
          <c:tx>
            <c:strRef>
              <c:f>Hoja1!$E$4</c:f>
              <c:strCache>
                <c:ptCount val="1"/>
                <c:pt idx="0">
                  <c:v>LZMA2 compression + communication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Hoja1!$D$22:$D$31</c:f>
              <c:numCache>
                <c:formatCode>General</c:formatCode>
                <c:ptCount val="10"/>
                <c:pt idx="0">
                  <c:v>1.6199999999999999</c:v>
                </c:pt>
                <c:pt idx="1">
                  <c:v>6.14</c:v>
                </c:pt>
                <c:pt idx="2">
                  <c:v>16.080000000000002</c:v>
                </c:pt>
                <c:pt idx="3">
                  <c:v>38.43</c:v>
                </c:pt>
                <c:pt idx="4">
                  <c:v>87.27</c:v>
                </c:pt>
                <c:pt idx="5">
                  <c:v>181.83</c:v>
                </c:pt>
                <c:pt idx="6">
                  <c:v>379.05</c:v>
                </c:pt>
                <c:pt idx="7">
                  <c:v>754.63</c:v>
                </c:pt>
                <c:pt idx="8">
                  <c:v>1121.3</c:v>
                </c:pt>
                <c:pt idx="9">
                  <c:v>1224.19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38-4317-B422-3EFAD227EF72}"/>
            </c:ext>
          </c:extLst>
        </c:ser>
        <c:ser>
          <c:idx val="3"/>
          <c:order val="6"/>
          <c:tx>
            <c:strRef>
              <c:f>Hoja1!$E$5</c:f>
              <c:strCache>
                <c:ptCount val="1"/>
                <c:pt idx="0">
                  <c:v>No compression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Hoja1!$D$32:$D$41</c:f>
              <c:numCache>
                <c:formatCode>General</c:formatCode>
                <c:ptCount val="10"/>
                <c:pt idx="0">
                  <c:v>0.23</c:v>
                </c:pt>
                <c:pt idx="1">
                  <c:v>0.57999999999999996</c:v>
                </c:pt>
                <c:pt idx="2">
                  <c:v>1.27</c:v>
                </c:pt>
                <c:pt idx="3">
                  <c:v>2.2000000000000002</c:v>
                </c:pt>
                <c:pt idx="4">
                  <c:v>5.56</c:v>
                </c:pt>
                <c:pt idx="5">
                  <c:v>11.46</c:v>
                </c:pt>
                <c:pt idx="6">
                  <c:v>25.23</c:v>
                </c:pt>
                <c:pt idx="7">
                  <c:v>51.39</c:v>
                </c:pt>
                <c:pt idx="8">
                  <c:v>121.3</c:v>
                </c:pt>
                <c:pt idx="9">
                  <c:v>224.19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38-4317-B422-3EFAD227E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7195232"/>
        <c:axId val="1955032608"/>
      </c:barChart>
      <c:barChart>
        <c:barDir val="col"/>
        <c:grouping val="clustered"/>
        <c:varyColors val="0"/>
        <c:ser>
          <c:idx val="4"/>
          <c:order val="1"/>
          <c:tx>
            <c:strRef>
              <c:f>Hoja1!$E$6</c:f>
              <c:strCache>
                <c:ptCount val="1"/>
                <c:pt idx="0">
                  <c:v>LZ77 only compression</c:v>
                </c:pt>
              </c:strCache>
            </c:strRef>
          </c:tx>
          <c:spPr>
            <a:pattFill prst="pct30">
              <a:fgClr>
                <a:srgbClr val="00B05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Hoja1!$B$2:$B$11</c:f>
              <c:numCache>
                <c:formatCode>General</c:formatCode>
                <c:ptCount val="10"/>
                <c:pt idx="0">
                  <c:v>0</c:v>
                </c:pt>
                <c:pt idx="1">
                  <c:v>0.23</c:v>
                </c:pt>
                <c:pt idx="2">
                  <c:v>1.04</c:v>
                </c:pt>
                <c:pt idx="3">
                  <c:v>3.7</c:v>
                </c:pt>
                <c:pt idx="4">
                  <c:v>7.64</c:v>
                </c:pt>
                <c:pt idx="5">
                  <c:v>17.48</c:v>
                </c:pt>
                <c:pt idx="6">
                  <c:v>40.159999999999997</c:v>
                </c:pt>
                <c:pt idx="7">
                  <c:v>74.19</c:v>
                </c:pt>
                <c:pt idx="8">
                  <c:v>157.52000000000001</c:v>
                </c:pt>
                <c:pt idx="9">
                  <c:v>336.11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38-4317-B422-3EFAD227EF72}"/>
            </c:ext>
          </c:extLst>
        </c:ser>
        <c:ser>
          <c:idx val="5"/>
          <c:order val="3"/>
          <c:tx>
            <c:strRef>
              <c:f>Hoja1!$E$7</c:f>
              <c:strCache>
                <c:ptCount val="1"/>
                <c:pt idx="0">
                  <c:v>Burrows-Wheeler only compression</c:v>
                </c:pt>
              </c:strCache>
            </c:strRef>
          </c:tx>
          <c:spPr>
            <a:pattFill prst="pct30">
              <a:fgClr>
                <a:srgbClr val="FFC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Hoja1!$B$12:$B$21</c:f>
              <c:numCache>
                <c:formatCode>General</c:formatCode>
                <c:ptCount val="10"/>
                <c:pt idx="0">
                  <c:v>0</c:v>
                </c:pt>
                <c:pt idx="1">
                  <c:v>0.81</c:v>
                </c:pt>
                <c:pt idx="2">
                  <c:v>2.31</c:v>
                </c:pt>
                <c:pt idx="3">
                  <c:v>4.63</c:v>
                </c:pt>
                <c:pt idx="4">
                  <c:v>9.84</c:v>
                </c:pt>
                <c:pt idx="5">
                  <c:v>22.22</c:v>
                </c:pt>
                <c:pt idx="6">
                  <c:v>46.76</c:v>
                </c:pt>
                <c:pt idx="7">
                  <c:v>92.82</c:v>
                </c:pt>
                <c:pt idx="8">
                  <c:v>193.98</c:v>
                </c:pt>
                <c:pt idx="9">
                  <c:v>382.87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538-4317-B422-3EFAD227EF72}"/>
            </c:ext>
          </c:extLst>
        </c:ser>
        <c:ser>
          <c:idx val="6"/>
          <c:order val="5"/>
          <c:tx>
            <c:strRef>
              <c:f>Hoja1!$E$8</c:f>
              <c:strCache>
                <c:ptCount val="1"/>
                <c:pt idx="0">
                  <c:v>LZMA2 only compression</c:v>
                </c:pt>
              </c:strCache>
            </c:strRef>
          </c:tx>
          <c:spPr>
            <a:pattFill prst="pct30">
              <a:fgClr>
                <a:srgbClr val="FF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Hoja1!$B$22:$B$31</c:f>
              <c:numCache>
                <c:formatCode>General</c:formatCode>
                <c:ptCount val="10"/>
                <c:pt idx="0">
                  <c:v>1.39</c:v>
                </c:pt>
                <c:pt idx="1">
                  <c:v>5.56</c:v>
                </c:pt>
                <c:pt idx="2">
                  <c:v>14.81</c:v>
                </c:pt>
                <c:pt idx="3">
                  <c:v>36.229999999999997</c:v>
                </c:pt>
                <c:pt idx="4">
                  <c:v>81.709999999999994</c:v>
                </c:pt>
                <c:pt idx="5">
                  <c:v>170.37</c:v>
                </c:pt>
                <c:pt idx="6">
                  <c:v>353.82</c:v>
                </c:pt>
                <c:pt idx="7">
                  <c:v>703.24</c:v>
                </c:pt>
                <c:pt idx="8">
                  <c:v>1000</c:v>
                </c:pt>
                <c:pt idx="9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538-4317-B422-3EFAD227EF72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Hoja1!$B$32:$B$41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538-4317-B422-3EFAD227E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8120784"/>
        <c:axId val="1719254000"/>
      </c:barChart>
      <c:catAx>
        <c:axId val="1957195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File size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032608"/>
        <c:crosses val="autoZero"/>
        <c:auto val="1"/>
        <c:lblAlgn val="ctr"/>
        <c:lblOffset val="100"/>
        <c:noMultiLvlLbl val="0"/>
      </c:catAx>
      <c:valAx>
        <c:axId val="1955032608"/>
        <c:scaling>
          <c:orientation val="minMax"/>
          <c:max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Energy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195232"/>
        <c:crosses val="autoZero"/>
        <c:crossBetween val="between"/>
      </c:valAx>
      <c:valAx>
        <c:axId val="17192540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120784"/>
        <c:crosses val="max"/>
        <c:crossBetween val="between"/>
      </c:valAx>
      <c:catAx>
        <c:axId val="1728120784"/>
        <c:scaling>
          <c:orientation val="minMax"/>
        </c:scaling>
        <c:delete val="1"/>
        <c:axPos val="b"/>
        <c:majorTickMark val="out"/>
        <c:minorTickMark val="none"/>
        <c:tickLblPos val="nextTo"/>
        <c:crossAx val="1719254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7"/>
        <c:delete val="1"/>
      </c:legendEntry>
      <c:layout>
        <c:manualLayout>
          <c:xMode val="edge"/>
          <c:yMode val="edge"/>
          <c:x val="0.75479927575897932"/>
          <c:y val="9.7078894549945963E-2"/>
          <c:w val="0.2409226493747105"/>
          <c:h val="0.8455620988552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17</xdr:row>
      <xdr:rowOff>9525</xdr:rowOff>
    </xdr:from>
    <xdr:to>
      <xdr:col>6</xdr:col>
      <xdr:colOff>1038226</xdr:colOff>
      <xdr:row>37</xdr:row>
      <xdr:rowOff>109539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6CEFAC-4ADB-4DD2-A312-C3E4D50962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285750</xdr:colOff>
      <xdr:row>17</xdr:row>
      <xdr:rowOff>0</xdr:rowOff>
    </xdr:from>
    <xdr:to>
      <xdr:col>15</xdr:col>
      <xdr:colOff>142876</xdr:colOff>
      <xdr:row>37</xdr:row>
      <xdr:rowOff>100014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61E9266-273C-4C42-94EC-4E17F6801B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314324</xdr:colOff>
      <xdr:row>12</xdr:row>
      <xdr:rowOff>119061</xdr:rowOff>
    </xdr:from>
    <xdr:to>
      <xdr:col>7</xdr:col>
      <xdr:colOff>228600</xdr:colOff>
      <xdr:row>33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E82C4B-7921-4F63-BD3B-8F335FBC8C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11</xdr:row>
      <xdr:rowOff>142875</xdr:rowOff>
    </xdr:from>
    <xdr:to>
      <xdr:col>16</xdr:col>
      <xdr:colOff>657226</xdr:colOff>
      <xdr:row>32</xdr:row>
      <xdr:rowOff>52389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25FA21F-F069-4C2F-9377-80C8DB974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485775</xdr:colOff>
      <xdr:row>3</xdr:row>
      <xdr:rowOff>52386</xdr:rowOff>
    </xdr:from>
    <xdr:to>
      <xdr:col>19</xdr:col>
      <xdr:colOff>180975</xdr:colOff>
      <xdr:row>22</xdr:row>
      <xdr:rowOff>57149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7A9B5B-5126-4DCE-A430-CAC030765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485775</xdr:colOff>
      <xdr:row>22</xdr:row>
      <xdr:rowOff>180975</xdr:rowOff>
    </xdr:from>
    <xdr:to>
      <xdr:col>19</xdr:col>
      <xdr:colOff>180975</xdr:colOff>
      <xdr:row>41</xdr:row>
      <xdr:rowOff>185738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545B339-07D4-48EC-8806-96A404DBE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666749</xdr:colOff>
      <xdr:row>5</xdr:row>
      <xdr:rowOff>80961</xdr:rowOff>
    </xdr:from>
    <xdr:to>
      <xdr:col>15</xdr:col>
      <xdr:colOff>476250</xdr:colOff>
      <xdr:row>25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9E2913-F53E-46AE-B2ED-8FCC10495A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5</xdr:row>
      <xdr:rowOff>76200</xdr:rowOff>
    </xdr:from>
    <xdr:to>
      <xdr:col>18</xdr:col>
      <xdr:colOff>533400</xdr:colOff>
      <xdr:row>29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4D58434-2861-488F-AF92-D7FA23C10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0D9E-DDE2-4DA0-848A-C162E8A34A70}">
  <dimension ref="A1:K14"/>
  <sheetViews>
    <sheetView zoomScaleNormal="100" workbookViewId="0">
      <selection activeCell="E15" sqref="E15"/>
    </sheetView>
  </sheetViews>
  <sheetFormatPr baseColWidth="10" defaultRowHeight="15" x14ac:dyDescent="0.25"/>
  <cols>
    <col min="1" max="1" width="25.140625" bestFit="1" customWidth="1"/>
    <col min="2" max="2" width="11.140625" bestFit="1" customWidth="1"/>
    <col min="3" max="3" width="8" bestFit="1" customWidth="1"/>
    <col min="4" max="4" width="12.28515625" bestFit="1" customWidth="1"/>
    <col min="5" max="5" width="12.85546875" bestFit="1" customWidth="1"/>
    <col min="6" max="6" width="17.42578125" bestFit="1" customWidth="1"/>
    <col min="7" max="7" width="15.85546875" bestFit="1" customWidth="1"/>
    <col min="8" max="8" width="22.140625" bestFit="1" customWidth="1"/>
    <col min="9" max="9" width="11.85546875" bestFit="1" customWidth="1"/>
    <col min="10" max="10" width="11.7109375" bestFit="1" customWidth="1"/>
  </cols>
  <sheetData>
    <row r="1" spans="1:11" x14ac:dyDescent="0.25">
      <c r="A1" t="s">
        <v>0</v>
      </c>
      <c r="B1" t="s">
        <v>6</v>
      </c>
      <c r="C1" t="s">
        <v>7</v>
      </c>
      <c r="D1" t="s">
        <v>8</v>
      </c>
      <c r="E1" t="s">
        <v>10</v>
      </c>
      <c r="F1" t="s">
        <v>3</v>
      </c>
      <c r="G1" t="s">
        <v>4</v>
      </c>
      <c r="H1" t="s">
        <v>5</v>
      </c>
      <c r="J1" t="s">
        <v>22</v>
      </c>
    </row>
    <row r="2" spans="1:11" x14ac:dyDescent="0.25">
      <c r="A2" t="s">
        <v>9</v>
      </c>
      <c r="B2">
        <v>1</v>
      </c>
      <c r="C2">
        <v>86400</v>
      </c>
      <c r="D2">
        <v>1764</v>
      </c>
      <c r="E2">
        <f>D2/1024</f>
        <v>1.72265625</v>
      </c>
      <c r="F2">
        <v>0.94899999999999995</v>
      </c>
      <c r="G2">
        <v>0.17</v>
      </c>
      <c r="H2">
        <v>0.57999999999999996</v>
      </c>
      <c r="J2">
        <f>0.000000216708071</f>
        <v>2.16708071E-7</v>
      </c>
    </row>
    <row r="3" spans="1:11" x14ac:dyDescent="0.25">
      <c r="A3" t="s">
        <v>9</v>
      </c>
      <c r="B3">
        <v>2</v>
      </c>
      <c r="C3">
        <v>86400</v>
      </c>
      <c r="D3">
        <v>3028</v>
      </c>
      <c r="E3">
        <f t="shared" ref="E3:E9" si="0">D3/1024</f>
        <v>2.95703125</v>
      </c>
      <c r="F3">
        <v>1.304</v>
      </c>
      <c r="G3">
        <v>0.17</v>
      </c>
      <c r="H3">
        <v>0.57999999999999996</v>
      </c>
      <c r="J3">
        <f>-0.0000468919891</f>
        <v>-4.6891989099999999E-5</v>
      </c>
    </row>
    <row r="4" spans="1:11" x14ac:dyDescent="0.25">
      <c r="A4" t="s">
        <v>9</v>
      </c>
      <c r="B4">
        <v>4</v>
      </c>
      <c r="C4">
        <v>86400</v>
      </c>
      <c r="D4">
        <v>5560</v>
      </c>
      <c r="E4">
        <f t="shared" si="0"/>
        <v>5.4296875</v>
      </c>
      <c r="F4">
        <v>1.9690000000000001</v>
      </c>
      <c r="G4">
        <v>0.18</v>
      </c>
      <c r="H4">
        <v>1.04</v>
      </c>
      <c r="J4">
        <f>0.00318583125</f>
        <v>3.1858312499999999E-3</v>
      </c>
    </row>
    <row r="5" spans="1:11" x14ac:dyDescent="0.25">
      <c r="A5" t="s">
        <v>9</v>
      </c>
      <c r="B5">
        <v>8</v>
      </c>
      <c r="C5">
        <v>86400</v>
      </c>
      <c r="D5">
        <v>10624</v>
      </c>
      <c r="E5">
        <f t="shared" si="0"/>
        <v>10.375</v>
      </c>
      <c r="F5">
        <v>3.242</v>
      </c>
      <c r="G5">
        <v>0.23</v>
      </c>
      <c r="H5">
        <v>2.08</v>
      </c>
      <c r="J5">
        <f>0.298592486</f>
        <v>0.29859248599999999</v>
      </c>
      <c r="K5">
        <f>0.299</f>
        <v>0.29899999999999999</v>
      </c>
    </row>
    <row r="6" spans="1:11" x14ac:dyDescent="0.25">
      <c r="A6" t="s">
        <v>9</v>
      </c>
      <c r="B6">
        <v>16</v>
      </c>
      <c r="C6">
        <v>86400</v>
      </c>
      <c r="D6">
        <v>20748</v>
      </c>
      <c r="E6">
        <f t="shared" si="0"/>
        <v>20.26171875</v>
      </c>
      <c r="F6">
        <v>6.0129999999999999</v>
      </c>
      <c r="G6">
        <v>0.28999999999999998</v>
      </c>
      <c r="H6">
        <v>5.9</v>
      </c>
      <c r="J6" s="2">
        <v>-1.8462393899999999E-2</v>
      </c>
    </row>
    <row r="7" spans="1:11" x14ac:dyDescent="0.25">
      <c r="A7" t="s">
        <v>9</v>
      </c>
      <c r="B7">
        <v>32</v>
      </c>
      <c r="C7">
        <v>86400</v>
      </c>
      <c r="D7">
        <v>40996</v>
      </c>
      <c r="E7">
        <f t="shared" si="0"/>
        <v>40.03515625</v>
      </c>
      <c r="F7">
        <v>11.307</v>
      </c>
      <c r="G7">
        <v>0.38</v>
      </c>
      <c r="H7">
        <v>11.34</v>
      </c>
    </row>
    <row r="8" spans="1:11" x14ac:dyDescent="0.25">
      <c r="A8" t="s">
        <v>9</v>
      </c>
      <c r="B8">
        <v>64</v>
      </c>
      <c r="C8">
        <v>86400</v>
      </c>
      <c r="D8">
        <v>81500</v>
      </c>
      <c r="E8">
        <f t="shared" si="0"/>
        <v>79.58984375</v>
      </c>
      <c r="F8">
        <v>22.155999999999999</v>
      </c>
      <c r="G8">
        <v>0.52</v>
      </c>
      <c r="H8">
        <v>23.5</v>
      </c>
    </row>
    <row r="9" spans="1:11" x14ac:dyDescent="0.25">
      <c r="A9" t="s">
        <v>9</v>
      </c>
      <c r="B9">
        <v>128</v>
      </c>
      <c r="C9">
        <v>86400</v>
      </c>
      <c r="D9">
        <v>162496</v>
      </c>
      <c r="E9">
        <f t="shared" si="0"/>
        <v>158.6875</v>
      </c>
      <c r="F9">
        <v>45.098999999999997</v>
      </c>
      <c r="G9">
        <v>0.59</v>
      </c>
      <c r="H9">
        <v>50.23</v>
      </c>
    </row>
    <row r="13" spans="1:11" x14ac:dyDescent="0.25">
      <c r="A13" t="s">
        <v>21</v>
      </c>
      <c r="B13">
        <v>128</v>
      </c>
      <c r="H13" s="3">
        <f>J2*POWER(B13,4)+J3*POWER(B13,3)+J4*POWER(B13,2)+J5*B13+J6</f>
        <v>50.230536146822175</v>
      </c>
      <c r="J13" s="1"/>
    </row>
    <row r="14" spans="1:11" x14ac:dyDescent="0.25">
      <c r="F14" s="1"/>
      <c r="J14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29351-69CE-4F48-991A-B36BDFD63781}">
  <dimension ref="A1:H11"/>
  <sheetViews>
    <sheetView workbookViewId="0">
      <selection activeCell="H10" sqref="H10"/>
    </sheetView>
  </sheetViews>
  <sheetFormatPr baseColWidth="10" defaultRowHeight="15" x14ac:dyDescent="0.25"/>
  <cols>
    <col min="1" max="1" width="10" bestFit="1" customWidth="1"/>
    <col min="2" max="2" width="13" bestFit="1" customWidth="1"/>
    <col min="3" max="3" width="17.42578125" bestFit="1" customWidth="1"/>
    <col min="4" max="4" width="15.85546875" bestFit="1" customWidth="1"/>
    <col min="5" max="5" width="22.140625" bestFit="1" customWidth="1"/>
  </cols>
  <sheetData>
    <row r="1" spans="1:8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H1" t="s">
        <v>23</v>
      </c>
    </row>
    <row r="2" spans="1:8" x14ac:dyDescent="0.25">
      <c r="A2" t="s">
        <v>1</v>
      </c>
      <c r="B2">
        <v>1</v>
      </c>
      <c r="C2">
        <v>3.1349999999999998</v>
      </c>
      <c r="D2">
        <v>7.0000000000000007E-2</v>
      </c>
      <c r="E2">
        <v>0.23</v>
      </c>
    </row>
    <row r="3" spans="1:8" x14ac:dyDescent="0.25">
      <c r="A3" t="s">
        <v>1</v>
      </c>
      <c r="B3">
        <v>2</v>
      </c>
      <c r="C3">
        <v>4.4089999999999998</v>
      </c>
      <c r="D3">
        <v>0.08</v>
      </c>
      <c r="E3">
        <v>0.57999999999999996</v>
      </c>
    </row>
    <row r="4" spans="1:8" x14ac:dyDescent="0.25">
      <c r="A4" t="s">
        <v>1</v>
      </c>
      <c r="B4">
        <v>4</v>
      </c>
      <c r="C4">
        <v>5.1779999999999999</v>
      </c>
      <c r="D4">
        <v>0.11</v>
      </c>
      <c r="E4">
        <v>1.27</v>
      </c>
    </row>
    <row r="5" spans="1:8" x14ac:dyDescent="0.25">
      <c r="A5" t="s">
        <v>1</v>
      </c>
      <c r="B5">
        <v>8</v>
      </c>
      <c r="C5">
        <v>9.1489999999999991</v>
      </c>
      <c r="D5">
        <v>0.14000000000000001</v>
      </c>
      <c r="E5">
        <v>2.2000000000000002</v>
      </c>
    </row>
    <row r="6" spans="1:8" x14ac:dyDescent="0.25">
      <c r="A6" t="s">
        <v>1</v>
      </c>
      <c r="B6">
        <v>16</v>
      </c>
      <c r="C6">
        <v>17.155999999999999</v>
      </c>
      <c r="D6">
        <v>0.2</v>
      </c>
      <c r="E6">
        <v>5.56</v>
      </c>
    </row>
    <row r="7" spans="1:8" x14ac:dyDescent="0.25">
      <c r="A7" t="s">
        <v>1</v>
      </c>
      <c r="B7">
        <v>32</v>
      </c>
      <c r="C7">
        <v>29.707999999999998</v>
      </c>
      <c r="D7">
        <v>0.28000000000000003</v>
      </c>
      <c r="E7">
        <v>11.46</v>
      </c>
    </row>
    <row r="8" spans="1:8" x14ac:dyDescent="0.25">
      <c r="A8" t="s">
        <v>1</v>
      </c>
      <c r="B8">
        <v>64</v>
      </c>
      <c r="C8">
        <v>62.970999999999997</v>
      </c>
      <c r="D8">
        <v>0.31</v>
      </c>
      <c r="E8">
        <v>25.23</v>
      </c>
    </row>
    <row r="9" spans="1:8" x14ac:dyDescent="0.25">
      <c r="A9" t="s">
        <v>1</v>
      </c>
      <c r="B9">
        <v>128</v>
      </c>
      <c r="C9">
        <v>120.444</v>
      </c>
      <c r="D9">
        <v>0.37</v>
      </c>
      <c r="E9">
        <v>51.39</v>
      </c>
    </row>
    <row r="10" spans="1:8" x14ac:dyDescent="0.25">
      <c r="A10" t="s">
        <v>1</v>
      </c>
      <c r="B10">
        <v>256</v>
      </c>
      <c r="C10">
        <v>243.45599999999999</v>
      </c>
      <c r="D10">
        <v>0.43</v>
      </c>
      <c r="E10">
        <v>121.3</v>
      </c>
    </row>
    <row r="11" spans="1:8" x14ac:dyDescent="0.25">
      <c r="A11" t="s">
        <v>1</v>
      </c>
      <c r="B11">
        <v>512</v>
      </c>
      <c r="C11">
        <v>489.90300000000002</v>
      </c>
      <c r="D11">
        <v>0.4</v>
      </c>
      <c r="E11">
        <v>224.19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6B2DD-121A-49A4-8AF9-393E6DC51066}">
  <dimension ref="A1:L31"/>
  <sheetViews>
    <sheetView topLeftCell="B1" workbookViewId="0">
      <selection activeCell="F38" sqref="F38"/>
    </sheetView>
  </sheetViews>
  <sheetFormatPr baseColWidth="10" defaultRowHeight="15" x14ac:dyDescent="0.25"/>
  <cols>
    <col min="1" max="1" width="12.5703125" bestFit="1" customWidth="1"/>
    <col min="2" max="2" width="29.85546875" bestFit="1" customWidth="1"/>
    <col min="3" max="3" width="5.7109375" bestFit="1" customWidth="1"/>
    <col min="4" max="4" width="12.28515625" bestFit="1" customWidth="1"/>
    <col min="5" max="5" width="23.7109375" bestFit="1" customWidth="1"/>
    <col min="6" max="6" width="17.42578125" bestFit="1" customWidth="1"/>
    <col min="7" max="7" width="15.85546875" bestFit="1" customWidth="1"/>
    <col min="8" max="8" width="22.140625" bestFit="1" customWidth="1"/>
    <col min="9" max="9" width="22.140625" style="24" customWidth="1"/>
  </cols>
  <sheetData>
    <row r="1" spans="1:12" x14ac:dyDescent="0.25">
      <c r="A1" t="s">
        <v>0</v>
      </c>
      <c r="B1" t="s">
        <v>11</v>
      </c>
      <c r="C1" t="s">
        <v>15</v>
      </c>
      <c r="D1" t="s">
        <v>10</v>
      </c>
      <c r="E1" t="s">
        <v>16</v>
      </c>
      <c r="F1" t="s">
        <v>3</v>
      </c>
      <c r="G1" t="s">
        <v>4</v>
      </c>
      <c r="H1" t="s">
        <v>5</v>
      </c>
      <c r="K1" t="s">
        <v>24</v>
      </c>
      <c r="L1" t="s">
        <v>26</v>
      </c>
    </row>
    <row r="2" spans="1:12" x14ac:dyDescent="0.25">
      <c r="A2" t="s">
        <v>20</v>
      </c>
      <c r="B2" t="s">
        <v>12</v>
      </c>
      <c r="C2" t="s">
        <v>17</v>
      </c>
      <c r="D2">
        <v>1</v>
      </c>
      <c r="E2">
        <v>1</v>
      </c>
      <c r="F2">
        <v>0.59799999999999998</v>
      </c>
      <c r="G2">
        <v>0</v>
      </c>
      <c r="H2">
        <v>0</v>
      </c>
      <c r="K2" t="s">
        <v>25</v>
      </c>
      <c r="L2" t="s">
        <v>27</v>
      </c>
    </row>
    <row r="3" spans="1:12" x14ac:dyDescent="0.25">
      <c r="A3" t="s">
        <v>20</v>
      </c>
      <c r="B3" t="s">
        <v>12</v>
      </c>
      <c r="C3" t="s">
        <v>17</v>
      </c>
      <c r="D3">
        <v>2</v>
      </c>
      <c r="E3">
        <v>1</v>
      </c>
      <c r="F3">
        <v>1.1040000000000001</v>
      </c>
      <c r="G3">
        <v>7.0000000000000007E-2</v>
      </c>
      <c r="H3">
        <v>0.23</v>
      </c>
    </row>
    <row r="4" spans="1:12" x14ac:dyDescent="0.25">
      <c r="A4" t="s">
        <v>20</v>
      </c>
      <c r="B4" t="s">
        <v>12</v>
      </c>
      <c r="C4" t="s">
        <v>17</v>
      </c>
      <c r="D4">
        <v>4</v>
      </c>
      <c r="E4">
        <v>2</v>
      </c>
      <c r="F4">
        <v>2.1720000000000002</v>
      </c>
      <c r="G4">
        <v>0.1</v>
      </c>
      <c r="H4">
        <v>1.04</v>
      </c>
    </row>
    <row r="5" spans="1:12" x14ac:dyDescent="0.25">
      <c r="A5" t="s">
        <v>20</v>
      </c>
      <c r="B5" t="s">
        <v>12</v>
      </c>
      <c r="C5" t="s">
        <v>17</v>
      </c>
      <c r="D5">
        <v>8</v>
      </c>
      <c r="E5">
        <v>4</v>
      </c>
      <c r="F5">
        <v>4.3390000000000004</v>
      </c>
      <c r="G5">
        <v>0.2</v>
      </c>
      <c r="H5">
        <v>3.7</v>
      </c>
    </row>
    <row r="6" spans="1:12" x14ac:dyDescent="0.25">
      <c r="A6" t="s">
        <v>20</v>
      </c>
      <c r="B6" t="s">
        <v>12</v>
      </c>
      <c r="C6" t="s">
        <v>17</v>
      </c>
      <c r="D6">
        <v>16</v>
      </c>
      <c r="E6">
        <v>8</v>
      </c>
      <c r="F6">
        <v>9.2560000000000002</v>
      </c>
      <c r="G6">
        <v>0.28999999999999998</v>
      </c>
      <c r="H6">
        <v>7.64</v>
      </c>
    </row>
    <row r="7" spans="1:12" x14ac:dyDescent="0.25">
      <c r="A7" t="s">
        <v>20</v>
      </c>
      <c r="B7" t="s">
        <v>12</v>
      </c>
      <c r="C7" t="s">
        <v>17</v>
      </c>
      <c r="D7">
        <v>32</v>
      </c>
      <c r="E7">
        <v>15</v>
      </c>
      <c r="F7">
        <v>17.109000000000002</v>
      </c>
      <c r="G7">
        <v>0.43</v>
      </c>
      <c r="H7">
        <v>17.48</v>
      </c>
    </row>
    <row r="8" spans="1:12" x14ac:dyDescent="0.25">
      <c r="A8" t="s">
        <v>20</v>
      </c>
      <c r="B8" t="s">
        <v>12</v>
      </c>
      <c r="C8" t="s">
        <v>17</v>
      </c>
      <c r="D8">
        <v>64</v>
      </c>
      <c r="E8">
        <v>29</v>
      </c>
      <c r="F8">
        <v>37.487000000000002</v>
      </c>
      <c r="G8">
        <v>0.61</v>
      </c>
      <c r="H8">
        <v>40.159999999999997</v>
      </c>
    </row>
    <row r="9" spans="1:12" x14ac:dyDescent="0.25">
      <c r="A9" t="s">
        <v>20</v>
      </c>
      <c r="B9" t="s">
        <v>12</v>
      </c>
      <c r="C9" t="s">
        <v>17</v>
      </c>
      <c r="D9">
        <v>128</v>
      </c>
      <c r="E9">
        <v>58</v>
      </c>
      <c r="F9">
        <v>74.013999999999996</v>
      </c>
      <c r="G9">
        <v>0.7</v>
      </c>
      <c r="H9">
        <v>74.19</v>
      </c>
    </row>
    <row r="10" spans="1:12" x14ac:dyDescent="0.25">
      <c r="A10" t="s">
        <v>20</v>
      </c>
      <c r="B10" t="s">
        <v>12</v>
      </c>
      <c r="C10" t="s">
        <v>17</v>
      </c>
      <c r="D10">
        <v>256</v>
      </c>
      <c r="E10">
        <v>115</v>
      </c>
      <c r="F10">
        <v>149.97399999999999</v>
      </c>
      <c r="G10">
        <v>0.81</v>
      </c>
      <c r="H10">
        <v>157.52000000000001</v>
      </c>
    </row>
    <row r="11" spans="1:12" x14ac:dyDescent="0.25">
      <c r="A11" t="s">
        <v>20</v>
      </c>
      <c r="B11" t="s">
        <v>12</v>
      </c>
      <c r="C11" t="s">
        <v>17</v>
      </c>
      <c r="D11">
        <v>512</v>
      </c>
      <c r="E11">
        <v>229</v>
      </c>
      <c r="F11">
        <v>314.39800000000002</v>
      </c>
      <c r="G11">
        <v>0.87</v>
      </c>
      <c r="H11">
        <v>336.11</v>
      </c>
    </row>
    <row r="12" spans="1:12" x14ac:dyDescent="0.25">
      <c r="A12" t="s">
        <v>20</v>
      </c>
      <c r="B12" t="s">
        <v>13</v>
      </c>
      <c r="C12" t="s">
        <v>18</v>
      </c>
      <c r="D12">
        <v>1</v>
      </c>
      <c r="E12">
        <v>1</v>
      </c>
      <c r="F12">
        <v>0.75900000000000001</v>
      </c>
      <c r="G12">
        <v>0</v>
      </c>
      <c r="H12">
        <v>0</v>
      </c>
    </row>
    <row r="13" spans="1:12" x14ac:dyDescent="0.25">
      <c r="A13" t="s">
        <v>20</v>
      </c>
      <c r="B13" t="s">
        <v>13</v>
      </c>
      <c r="C13" t="s">
        <v>18</v>
      </c>
      <c r="D13">
        <v>2</v>
      </c>
      <c r="E13">
        <v>1</v>
      </c>
      <c r="F13">
        <v>1.5109999999999999</v>
      </c>
      <c r="G13">
        <v>0.09</v>
      </c>
      <c r="H13">
        <v>0.81</v>
      </c>
    </row>
    <row r="14" spans="1:12" x14ac:dyDescent="0.25">
      <c r="A14" t="s">
        <v>20</v>
      </c>
      <c r="B14" t="s">
        <v>13</v>
      </c>
      <c r="C14" t="s">
        <v>18</v>
      </c>
      <c r="D14">
        <v>4</v>
      </c>
      <c r="E14">
        <v>2</v>
      </c>
      <c r="F14">
        <v>3.448</v>
      </c>
      <c r="G14">
        <v>0.15</v>
      </c>
      <c r="H14">
        <v>2.31</v>
      </c>
    </row>
    <row r="15" spans="1:12" x14ac:dyDescent="0.25">
      <c r="A15" t="s">
        <v>20</v>
      </c>
      <c r="B15" t="s">
        <v>13</v>
      </c>
      <c r="C15" t="s">
        <v>18</v>
      </c>
      <c r="D15">
        <v>8</v>
      </c>
      <c r="E15">
        <v>4</v>
      </c>
      <c r="F15">
        <v>5.6280000000000001</v>
      </c>
      <c r="G15">
        <v>0.21</v>
      </c>
      <c r="H15">
        <v>4.63</v>
      </c>
    </row>
    <row r="16" spans="1:12" x14ac:dyDescent="0.25">
      <c r="A16" t="s">
        <v>20</v>
      </c>
      <c r="B16" t="s">
        <v>13</v>
      </c>
      <c r="C16" t="s">
        <v>18</v>
      </c>
      <c r="D16">
        <v>16</v>
      </c>
      <c r="E16">
        <v>7</v>
      </c>
      <c r="F16">
        <v>11.414999999999999</v>
      </c>
      <c r="G16">
        <v>0.33</v>
      </c>
      <c r="H16">
        <v>9.84</v>
      </c>
    </row>
    <row r="17" spans="1:8" x14ac:dyDescent="0.25">
      <c r="A17" t="s">
        <v>20</v>
      </c>
      <c r="B17" t="s">
        <v>13</v>
      </c>
      <c r="C17" t="s">
        <v>18</v>
      </c>
      <c r="D17">
        <v>32</v>
      </c>
      <c r="E17">
        <v>13</v>
      </c>
      <c r="F17">
        <v>22.556999999999999</v>
      </c>
      <c r="G17">
        <v>0.44</v>
      </c>
      <c r="H17">
        <v>22.22</v>
      </c>
    </row>
    <row r="18" spans="1:8" x14ac:dyDescent="0.25">
      <c r="A18" t="s">
        <v>20</v>
      </c>
      <c r="B18" t="s">
        <v>13</v>
      </c>
      <c r="C18" t="s">
        <v>18</v>
      </c>
      <c r="D18">
        <v>64</v>
      </c>
      <c r="E18">
        <v>25</v>
      </c>
      <c r="F18">
        <v>49.284999999999997</v>
      </c>
      <c r="G18">
        <v>0.61</v>
      </c>
      <c r="H18">
        <v>46.76</v>
      </c>
    </row>
    <row r="19" spans="1:8" x14ac:dyDescent="0.25">
      <c r="A19" t="s">
        <v>20</v>
      </c>
      <c r="B19" t="s">
        <v>13</v>
      </c>
      <c r="C19" t="s">
        <v>18</v>
      </c>
      <c r="D19">
        <v>128</v>
      </c>
      <c r="E19">
        <v>50</v>
      </c>
      <c r="F19">
        <v>98.421000000000006</v>
      </c>
      <c r="G19">
        <v>0.71</v>
      </c>
      <c r="H19">
        <v>92.82</v>
      </c>
    </row>
    <row r="20" spans="1:8" x14ac:dyDescent="0.25">
      <c r="A20" t="s">
        <v>20</v>
      </c>
      <c r="B20" t="s">
        <v>13</v>
      </c>
      <c r="C20" t="s">
        <v>18</v>
      </c>
      <c r="D20">
        <v>256</v>
      </c>
      <c r="E20">
        <v>100</v>
      </c>
      <c r="F20">
        <v>202.79300000000001</v>
      </c>
      <c r="G20">
        <v>0.77</v>
      </c>
      <c r="H20">
        <v>193.98</v>
      </c>
    </row>
    <row r="21" spans="1:8" x14ac:dyDescent="0.25">
      <c r="A21" t="s">
        <v>20</v>
      </c>
      <c r="B21" t="s">
        <v>13</v>
      </c>
      <c r="C21" t="s">
        <v>18</v>
      </c>
      <c r="D21">
        <v>512</v>
      </c>
      <c r="E21">
        <v>198</v>
      </c>
      <c r="F21">
        <v>391.53399999999999</v>
      </c>
      <c r="G21">
        <v>0.81</v>
      </c>
      <c r="H21">
        <v>382.87</v>
      </c>
    </row>
    <row r="22" spans="1:8" x14ac:dyDescent="0.25">
      <c r="A22" t="s">
        <v>20</v>
      </c>
      <c r="B22" t="s">
        <v>14</v>
      </c>
      <c r="C22" t="s">
        <v>19</v>
      </c>
      <c r="D22">
        <v>1</v>
      </c>
      <c r="E22">
        <v>1</v>
      </c>
      <c r="F22">
        <v>3.153</v>
      </c>
      <c r="G22">
        <v>0.2</v>
      </c>
      <c r="H22">
        <v>1.39</v>
      </c>
    </row>
    <row r="23" spans="1:8" x14ac:dyDescent="0.25">
      <c r="A23" t="s">
        <v>20</v>
      </c>
      <c r="B23" t="s">
        <v>14</v>
      </c>
      <c r="C23" t="s">
        <v>19</v>
      </c>
      <c r="D23">
        <v>2</v>
      </c>
      <c r="E23">
        <v>1</v>
      </c>
      <c r="F23">
        <v>7.2</v>
      </c>
      <c r="G23">
        <v>0.32</v>
      </c>
      <c r="H23">
        <v>5.56</v>
      </c>
    </row>
    <row r="24" spans="1:8" x14ac:dyDescent="0.25">
      <c r="A24" t="s">
        <v>20</v>
      </c>
      <c r="B24" t="s">
        <v>14</v>
      </c>
      <c r="C24" t="s">
        <v>19</v>
      </c>
      <c r="D24">
        <v>4</v>
      </c>
      <c r="E24">
        <v>2</v>
      </c>
      <c r="F24">
        <v>16.474</v>
      </c>
      <c r="G24">
        <v>0.47</v>
      </c>
      <c r="H24">
        <v>14.81</v>
      </c>
    </row>
    <row r="25" spans="1:8" x14ac:dyDescent="0.25">
      <c r="A25" t="s">
        <v>20</v>
      </c>
      <c r="B25" t="s">
        <v>14</v>
      </c>
      <c r="C25" t="s">
        <v>19</v>
      </c>
      <c r="D25">
        <v>8</v>
      </c>
      <c r="E25">
        <v>4</v>
      </c>
      <c r="F25">
        <v>37.331000000000003</v>
      </c>
      <c r="G25">
        <v>0.65</v>
      </c>
      <c r="H25">
        <v>36.229999999999997</v>
      </c>
    </row>
    <row r="26" spans="1:8" x14ac:dyDescent="0.25">
      <c r="A26" t="s">
        <v>20</v>
      </c>
      <c r="B26" t="s">
        <v>14</v>
      </c>
      <c r="C26" t="s">
        <v>19</v>
      </c>
      <c r="D26">
        <v>16</v>
      </c>
      <c r="E26">
        <v>7</v>
      </c>
      <c r="F26">
        <v>80.963999999999999</v>
      </c>
      <c r="G26">
        <v>0.77</v>
      </c>
      <c r="H26">
        <v>81.709999999999994</v>
      </c>
    </row>
    <row r="27" spans="1:8" x14ac:dyDescent="0.25">
      <c r="A27" t="s">
        <v>20</v>
      </c>
      <c r="B27" t="s">
        <v>14</v>
      </c>
      <c r="C27" t="s">
        <v>19</v>
      </c>
      <c r="D27">
        <v>32</v>
      </c>
      <c r="E27">
        <v>13</v>
      </c>
      <c r="F27">
        <v>166.73400000000001</v>
      </c>
      <c r="G27">
        <v>0.83</v>
      </c>
      <c r="H27">
        <v>170.37</v>
      </c>
    </row>
    <row r="28" spans="1:8" x14ac:dyDescent="0.25">
      <c r="A28" t="s">
        <v>20</v>
      </c>
      <c r="B28" t="s">
        <v>14</v>
      </c>
      <c r="C28" t="s">
        <v>19</v>
      </c>
      <c r="D28">
        <v>64</v>
      </c>
      <c r="E28">
        <v>26</v>
      </c>
      <c r="F28">
        <v>342.67700000000002</v>
      </c>
      <c r="G28">
        <v>0.86</v>
      </c>
      <c r="H28">
        <v>353.82</v>
      </c>
    </row>
    <row r="29" spans="1:8" x14ac:dyDescent="0.25">
      <c r="A29" t="s">
        <v>20</v>
      </c>
      <c r="B29" t="s">
        <v>14</v>
      </c>
      <c r="C29" t="s">
        <v>19</v>
      </c>
      <c r="D29">
        <v>128</v>
      </c>
      <c r="E29">
        <v>51</v>
      </c>
      <c r="F29">
        <v>687.72299999999996</v>
      </c>
      <c r="G29">
        <v>0.87</v>
      </c>
      <c r="H29">
        <v>703.24</v>
      </c>
    </row>
    <row r="30" spans="1:8" x14ac:dyDescent="0.25">
      <c r="A30" t="s">
        <v>20</v>
      </c>
      <c r="B30" t="s">
        <v>14</v>
      </c>
      <c r="C30" t="s">
        <v>19</v>
      </c>
      <c r="D30">
        <v>256</v>
      </c>
      <c r="E30">
        <v>101</v>
      </c>
      <c r="H30">
        <v>1000</v>
      </c>
    </row>
    <row r="31" spans="1:8" x14ac:dyDescent="0.25">
      <c r="A31" t="s">
        <v>20</v>
      </c>
      <c r="B31" t="s">
        <v>14</v>
      </c>
      <c r="C31" t="s">
        <v>19</v>
      </c>
      <c r="D31">
        <v>512</v>
      </c>
      <c r="E31">
        <v>199</v>
      </c>
      <c r="H31">
        <v>1000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DD02A-A1E5-49C0-BD60-8F4BC212B06E}">
  <dimension ref="A1:E11"/>
  <sheetViews>
    <sheetView workbookViewId="0">
      <selection activeCell="K4" sqref="K4"/>
    </sheetView>
  </sheetViews>
  <sheetFormatPr baseColWidth="10" defaultRowHeight="15" x14ac:dyDescent="0.25"/>
  <cols>
    <col min="1" max="1" width="10" bestFit="1" customWidth="1"/>
    <col min="2" max="2" width="13" bestFit="1" customWidth="1"/>
    <col min="3" max="3" width="17.42578125" bestFit="1" customWidth="1"/>
    <col min="4" max="4" width="15.85546875" bestFit="1" customWidth="1"/>
    <col min="5" max="5" width="22.140625" bestFit="1" customWidth="1"/>
  </cols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1</v>
      </c>
      <c r="B2">
        <v>1</v>
      </c>
    </row>
    <row r="3" spans="1:5" x14ac:dyDescent="0.25">
      <c r="A3" t="s">
        <v>1</v>
      </c>
      <c r="B3">
        <v>2</v>
      </c>
    </row>
    <row r="4" spans="1:5" x14ac:dyDescent="0.25">
      <c r="A4" t="s">
        <v>1</v>
      </c>
      <c r="B4">
        <v>4</v>
      </c>
    </row>
    <row r="5" spans="1:5" x14ac:dyDescent="0.25">
      <c r="A5" t="s">
        <v>1</v>
      </c>
      <c r="B5">
        <v>8</v>
      </c>
    </row>
    <row r="6" spans="1:5" x14ac:dyDescent="0.25">
      <c r="A6" t="s">
        <v>1</v>
      </c>
      <c r="B6">
        <v>16</v>
      </c>
    </row>
    <row r="7" spans="1:5" x14ac:dyDescent="0.25">
      <c r="A7" t="s">
        <v>1</v>
      </c>
      <c r="B7">
        <v>32</v>
      </c>
    </row>
    <row r="8" spans="1:5" x14ac:dyDescent="0.25">
      <c r="A8" t="s">
        <v>1</v>
      </c>
      <c r="B8">
        <v>64</v>
      </c>
    </row>
    <row r="9" spans="1:5" x14ac:dyDescent="0.25">
      <c r="A9" t="s">
        <v>1</v>
      </c>
      <c r="B9">
        <v>128</v>
      </c>
    </row>
    <row r="10" spans="1:5" x14ac:dyDescent="0.25">
      <c r="A10" t="s">
        <v>1</v>
      </c>
      <c r="B10">
        <v>256</v>
      </c>
    </row>
    <row r="11" spans="1:5" x14ac:dyDescent="0.25">
      <c r="A11" t="s">
        <v>1</v>
      </c>
      <c r="B11">
        <v>512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D40C1-A187-47A2-8DCE-CD62407EAE75}">
  <dimension ref="A1:M18"/>
  <sheetViews>
    <sheetView workbookViewId="0">
      <selection activeCell="B3" sqref="B3:B18"/>
    </sheetView>
  </sheetViews>
  <sheetFormatPr baseColWidth="10" defaultRowHeight="15" x14ac:dyDescent="0.25"/>
  <cols>
    <col min="1" max="1" width="8.42578125" bestFit="1" customWidth="1"/>
    <col min="2" max="2" width="9.85546875" bestFit="1" customWidth="1"/>
    <col min="3" max="3" width="20.42578125" bestFit="1" customWidth="1"/>
    <col min="4" max="4" width="10.85546875" bestFit="1" customWidth="1"/>
    <col min="6" max="6" width="12.5703125" bestFit="1" customWidth="1"/>
    <col min="7" max="7" width="8.140625" bestFit="1" customWidth="1"/>
  </cols>
  <sheetData>
    <row r="1" spans="1:13" x14ac:dyDescent="0.25">
      <c r="C1" s="4"/>
      <c r="D1" s="25" t="s">
        <v>31</v>
      </c>
      <c r="E1" s="25"/>
      <c r="F1" s="25"/>
      <c r="G1" s="25"/>
    </row>
    <row r="2" spans="1:13" x14ac:dyDescent="0.25">
      <c r="A2" t="s">
        <v>33</v>
      </c>
      <c r="B2" t="s">
        <v>34</v>
      </c>
      <c r="C2" t="s">
        <v>2</v>
      </c>
      <c r="D2" t="s">
        <v>30</v>
      </c>
      <c r="E2" t="s">
        <v>28</v>
      </c>
      <c r="F2" t="s">
        <v>20</v>
      </c>
      <c r="G2" t="s">
        <v>29</v>
      </c>
      <c r="H2" t="s">
        <v>42</v>
      </c>
    </row>
    <row r="3" spans="1:13" x14ac:dyDescent="0.25">
      <c r="A3">
        <v>16</v>
      </c>
      <c r="B3">
        <v>0</v>
      </c>
      <c r="C3">
        <v>20</v>
      </c>
      <c r="D3">
        <v>5.9</v>
      </c>
      <c r="E3" t="s">
        <v>32</v>
      </c>
      <c r="F3">
        <v>0</v>
      </c>
      <c r="G3">
        <v>7.37</v>
      </c>
      <c r="H3">
        <f>SUM(D3:G3)</f>
        <v>13.27</v>
      </c>
      <c r="J3" t="s">
        <v>41</v>
      </c>
    </row>
    <row r="4" spans="1:13" x14ac:dyDescent="0.25">
      <c r="A4">
        <v>128</v>
      </c>
      <c r="B4">
        <v>0</v>
      </c>
      <c r="C4">
        <v>160</v>
      </c>
      <c r="D4">
        <v>50.23</v>
      </c>
      <c r="E4" t="s">
        <v>32</v>
      </c>
      <c r="F4">
        <v>0</v>
      </c>
      <c r="G4">
        <v>67.06</v>
      </c>
      <c r="H4">
        <f t="shared" ref="H4:H18" si="0">SUM(D4:G4)</f>
        <v>117.28999999999999</v>
      </c>
      <c r="J4" t="s">
        <v>41</v>
      </c>
    </row>
    <row r="5" spans="1:13" x14ac:dyDescent="0.25">
      <c r="A5">
        <v>16</v>
      </c>
      <c r="B5">
        <v>0</v>
      </c>
      <c r="C5">
        <v>9</v>
      </c>
      <c r="D5">
        <v>5.9</v>
      </c>
      <c r="E5" t="s">
        <v>32</v>
      </c>
      <c r="F5">
        <v>11.49</v>
      </c>
      <c r="G5">
        <v>3.08</v>
      </c>
      <c r="H5">
        <f t="shared" si="0"/>
        <v>20.47</v>
      </c>
      <c r="J5" t="s">
        <v>40</v>
      </c>
    </row>
    <row r="6" spans="1:13" x14ac:dyDescent="0.25">
      <c r="A6">
        <v>128</v>
      </c>
      <c r="B6">
        <v>0</v>
      </c>
      <c r="C6">
        <v>72</v>
      </c>
      <c r="D6">
        <v>50.23</v>
      </c>
      <c r="E6" t="s">
        <v>32</v>
      </c>
      <c r="F6">
        <v>93.89</v>
      </c>
      <c r="G6">
        <v>27.66</v>
      </c>
      <c r="H6">
        <f t="shared" si="0"/>
        <v>171.78</v>
      </c>
      <c r="J6" t="s">
        <v>40</v>
      </c>
    </row>
    <row r="7" spans="1:13" x14ac:dyDescent="0.25">
      <c r="A7">
        <v>16</v>
      </c>
      <c r="B7">
        <v>3</v>
      </c>
      <c r="C7">
        <f>C3*B7</f>
        <v>60</v>
      </c>
      <c r="D7">
        <v>5.9</v>
      </c>
      <c r="E7">
        <v>0</v>
      </c>
      <c r="F7">
        <v>0</v>
      </c>
      <c r="G7">
        <v>22.89</v>
      </c>
      <c r="H7">
        <f t="shared" si="0"/>
        <v>28.79</v>
      </c>
      <c r="J7" t="s">
        <v>36</v>
      </c>
    </row>
    <row r="8" spans="1:13" x14ac:dyDescent="0.25">
      <c r="A8">
        <v>128</v>
      </c>
      <c r="B8">
        <v>3</v>
      </c>
      <c r="C8">
        <f>C4*B8</f>
        <v>480</v>
      </c>
      <c r="D8">
        <v>50.23</v>
      </c>
      <c r="E8">
        <v>0</v>
      </c>
      <c r="F8">
        <v>0</v>
      </c>
      <c r="G8">
        <v>226.93</v>
      </c>
      <c r="H8">
        <f t="shared" si="0"/>
        <v>277.16000000000003</v>
      </c>
      <c r="J8" t="s">
        <v>36</v>
      </c>
    </row>
    <row r="9" spans="1:13" x14ac:dyDescent="0.25">
      <c r="A9">
        <v>16</v>
      </c>
      <c r="B9">
        <v>3</v>
      </c>
      <c r="C9">
        <v>27</v>
      </c>
      <c r="D9">
        <v>5.9</v>
      </c>
      <c r="E9">
        <v>0</v>
      </c>
      <c r="F9">
        <v>35.700000000000003</v>
      </c>
      <c r="G9">
        <v>10.08</v>
      </c>
      <c r="H9">
        <f t="shared" si="0"/>
        <v>51.68</v>
      </c>
      <c r="J9" t="s">
        <v>35</v>
      </c>
    </row>
    <row r="10" spans="1:13" x14ac:dyDescent="0.25">
      <c r="A10">
        <v>128</v>
      </c>
      <c r="B10">
        <v>3</v>
      </c>
      <c r="C10">
        <v>215</v>
      </c>
      <c r="D10">
        <v>50.23</v>
      </c>
      <c r="E10">
        <v>0</v>
      </c>
      <c r="F10">
        <v>320.69</v>
      </c>
      <c r="G10">
        <v>96.82</v>
      </c>
      <c r="H10">
        <f t="shared" si="0"/>
        <v>467.74</v>
      </c>
      <c r="J10" t="s">
        <v>35</v>
      </c>
    </row>
    <row r="11" spans="1:13" x14ac:dyDescent="0.25">
      <c r="A11">
        <v>16</v>
      </c>
      <c r="B11">
        <v>3</v>
      </c>
      <c r="C11">
        <f>C5*B11</f>
        <v>27</v>
      </c>
      <c r="D11">
        <v>5.9</v>
      </c>
      <c r="E11">
        <v>0</v>
      </c>
      <c r="F11">
        <f>F5*B11</f>
        <v>34.47</v>
      </c>
      <c r="G11">
        <v>10.08</v>
      </c>
      <c r="H11">
        <f t="shared" si="0"/>
        <v>50.449999999999996</v>
      </c>
      <c r="J11" t="s">
        <v>37</v>
      </c>
    </row>
    <row r="12" spans="1:13" x14ac:dyDescent="0.25">
      <c r="A12">
        <v>128</v>
      </c>
      <c r="B12">
        <v>3</v>
      </c>
      <c r="C12">
        <f>C6*B12</f>
        <v>216</v>
      </c>
      <c r="D12">
        <v>50.23</v>
      </c>
      <c r="E12">
        <v>0</v>
      </c>
      <c r="F12">
        <f>F6*B12</f>
        <v>281.67</v>
      </c>
      <c r="G12">
        <v>97.39</v>
      </c>
      <c r="H12">
        <f t="shared" si="0"/>
        <v>429.29</v>
      </c>
      <c r="J12" t="s">
        <v>37</v>
      </c>
    </row>
    <row r="13" spans="1:13" x14ac:dyDescent="0.25">
      <c r="A13">
        <v>16</v>
      </c>
      <c r="B13">
        <v>7</v>
      </c>
      <c r="C13">
        <f>C3*B13</f>
        <v>140</v>
      </c>
      <c r="D13">
        <v>5.9</v>
      </c>
      <c r="E13">
        <v>0</v>
      </c>
      <c r="F13">
        <v>0</v>
      </c>
      <c r="G13">
        <v>57.25</v>
      </c>
      <c r="H13">
        <f t="shared" si="0"/>
        <v>63.15</v>
      </c>
      <c r="J13" t="s">
        <v>36</v>
      </c>
    </row>
    <row r="14" spans="1:13" s="5" customFormat="1" x14ac:dyDescent="0.25">
      <c r="A14" s="5">
        <v>128</v>
      </c>
      <c r="B14" s="5">
        <v>7</v>
      </c>
      <c r="C14" s="5">
        <f>C4*B14</f>
        <v>1120</v>
      </c>
      <c r="D14" s="5">
        <v>50.23</v>
      </c>
      <c r="E14" s="5">
        <v>0</v>
      </c>
      <c r="F14" s="5">
        <v>0</v>
      </c>
      <c r="G14" s="5">
        <v>4740.18</v>
      </c>
      <c r="H14" s="5">
        <f t="shared" si="0"/>
        <v>4790.41</v>
      </c>
      <c r="J14" s="5" t="s">
        <v>36</v>
      </c>
      <c r="M14" s="5" t="s">
        <v>39</v>
      </c>
    </row>
    <row r="15" spans="1:13" s="6" customFormat="1" x14ac:dyDescent="0.25">
      <c r="A15" s="6">
        <v>16</v>
      </c>
      <c r="B15" s="6">
        <v>7</v>
      </c>
      <c r="C15" s="6">
        <v>63</v>
      </c>
      <c r="D15" s="6">
        <v>5.9</v>
      </c>
      <c r="E15" s="6">
        <v>0</v>
      </c>
      <c r="F15" s="6">
        <v>81.91</v>
      </c>
      <c r="G15" s="6">
        <v>24.07</v>
      </c>
      <c r="H15">
        <f t="shared" si="0"/>
        <v>111.88</v>
      </c>
      <c r="J15" s="6" t="s">
        <v>38</v>
      </c>
    </row>
    <row r="16" spans="1:13" s="5" customFormat="1" x14ac:dyDescent="0.25">
      <c r="A16" s="5">
        <v>128</v>
      </c>
      <c r="B16" s="5">
        <v>7</v>
      </c>
      <c r="C16" s="5">
        <v>384</v>
      </c>
      <c r="D16" s="5">
        <v>50.23</v>
      </c>
      <c r="E16" s="5">
        <v>0</v>
      </c>
      <c r="F16" s="5">
        <v>2908.05</v>
      </c>
      <c r="G16" s="5">
        <v>197.5</v>
      </c>
      <c r="H16" s="5">
        <f t="shared" si="0"/>
        <v>3155.78</v>
      </c>
      <c r="J16" s="5" t="s">
        <v>38</v>
      </c>
      <c r="M16" s="5" t="s">
        <v>39</v>
      </c>
    </row>
    <row r="17" spans="1:10" x14ac:dyDescent="0.25">
      <c r="A17">
        <v>16</v>
      </c>
      <c r="B17">
        <v>7</v>
      </c>
      <c r="C17">
        <f>C5*B17</f>
        <v>63</v>
      </c>
      <c r="D17">
        <v>5.9</v>
      </c>
      <c r="E17">
        <v>0</v>
      </c>
      <c r="F17">
        <f>F5*B17</f>
        <v>80.430000000000007</v>
      </c>
      <c r="G17" s="6">
        <v>24.07</v>
      </c>
      <c r="H17">
        <f t="shared" si="0"/>
        <v>110.4</v>
      </c>
      <c r="J17" t="s">
        <v>37</v>
      </c>
    </row>
    <row r="18" spans="1:10" x14ac:dyDescent="0.25">
      <c r="A18">
        <v>128</v>
      </c>
      <c r="B18">
        <v>7</v>
      </c>
      <c r="C18">
        <f>C6*B18</f>
        <v>504</v>
      </c>
      <c r="D18">
        <v>50.23</v>
      </c>
      <c r="E18">
        <v>0</v>
      </c>
      <c r="F18">
        <f>F6*B18</f>
        <v>657.23</v>
      </c>
      <c r="G18" s="6">
        <v>225.66</v>
      </c>
      <c r="H18">
        <f t="shared" si="0"/>
        <v>933.12</v>
      </c>
      <c r="J18" t="s">
        <v>37</v>
      </c>
    </row>
  </sheetData>
  <mergeCells count="1">
    <mergeCell ref="D1:G1"/>
  </mergeCells>
  <pageMargins left="0.7" right="0.7" top="0.75" bottom="0.75" header="0.3" footer="0.3"/>
  <pageSetup paperSize="9" orientation="landscape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CF567-8468-4A6A-A81A-B079572A5596}">
  <dimension ref="A1:E41"/>
  <sheetViews>
    <sheetView tabSelected="1" workbookViewId="0">
      <selection activeCell="T20" sqref="T20"/>
    </sheetView>
  </sheetViews>
  <sheetFormatPr baseColWidth="10" defaultRowHeight="15" x14ac:dyDescent="0.25"/>
  <cols>
    <col min="1" max="1" width="13" bestFit="1" customWidth="1"/>
  </cols>
  <sheetData>
    <row r="1" spans="1:5" x14ac:dyDescent="0.25">
      <c r="A1" t="s">
        <v>2</v>
      </c>
      <c r="B1" t="s">
        <v>20</v>
      </c>
      <c r="C1" t="s">
        <v>29</v>
      </c>
      <c r="D1" t="s">
        <v>43</v>
      </c>
    </row>
    <row r="2" spans="1:5" x14ac:dyDescent="0.25">
      <c r="A2">
        <v>1</v>
      </c>
      <c r="B2">
        <v>0</v>
      </c>
      <c r="C2">
        <v>0.23</v>
      </c>
      <c r="D2">
        <f>SUM(B2:C2)</f>
        <v>0.23</v>
      </c>
      <c r="E2" t="s">
        <v>90</v>
      </c>
    </row>
    <row r="3" spans="1:5" x14ac:dyDescent="0.25">
      <c r="A3">
        <v>2</v>
      </c>
      <c r="B3">
        <v>0.23</v>
      </c>
      <c r="C3">
        <v>0.57999999999999996</v>
      </c>
      <c r="D3">
        <f t="shared" ref="D3:D41" si="0">SUM(B3:C3)</f>
        <v>0.80999999999999994</v>
      </c>
      <c r="E3" t="s">
        <v>91</v>
      </c>
    </row>
    <row r="4" spans="1:5" x14ac:dyDescent="0.25">
      <c r="A4">
        <v>4</v>
      </c>
      <c r="B4">
        <v>1.04</v>
      </c>
      <c r="C4">
        <v>1.27</v>
      </c>
      <c r="D4">
        <f t="shared" si="0"/>
        <v>2.31</v>
      </c>
      <c r="E4" t="s">
        <v>92</v>
      </c>
    </row>
    <row r="5" spans="1:5" x14ac:dyDescent="0.25">
      <c r="A5">
        <v>8</v>
      </c>
      <c r="B5">
        <v>3.7</v>
      </c>
      <c r="C5">
        <v>2.2000000000000002</v>
      </c>
      <c r="D5">
        <f t="shared" si="0"/>
        <v>5.9</v>
      </c>
      <c r="E5" t="s">
        <v>44</v>
      </c>
    </row>
    <row r="6" spans="1:5" x14ac:dyDescent="0.25">
      <c r="A6">
        <v>16</v>
      </c>
      <c r="B6">
        <v>7.64</v>
      </c>
      <c r="C6">
        <v>5.56</v>
      </c>
      <c r="D6">
        <f t="shared" si="0"/>
        <v>13.2</v>
      </c>
      <c r="E6" t="s">
        <v>45</v>
      </c>
    </row>
    <row r="7" spans="1:5" x14ac:dyDescent="0.25">
      <c r="A7">
        <v>32</v>
      </c>
      <c r="B7">
        <v>17.48</v>
      </c>
      <c r="C7">
        <v>11.46</v>
      </c>
      <c r="D7">
        <f t="shared" si="0"/>
        <v>28.94</v>
      </c>
      <c r="E7" t="s">
        <v>46</v>
      </c>
    </row>
    <row r="8" spans="1:5" x14ac:dyDescent="0.25">
      <c r="A8">
        <v>64</v>
      </c>
      <c r="B8">
        <v>40.159999999999997</v>
      </c>
      <c r="C8">
        <v>25.23</v>
      </c>
      <c r="D8">
        <f t="shared" si="0"/>
        <v>65.39</v>
      </c>
      <c r="E8" t="s">
        <v>47</v>
      </c>
    </row>
    <row r="9" spans="1:5" x14ac:dyDescent="0.25">
      <c r="A9">
        <v>128</v>
      </c>
      <c r="B9">
        <v>74.19</v>
      </c>
      <c r="C9">
        <v>51.39</v>
      </c>
      <c r="D9">
        <f t="shared" si="0"/>
        <v>125.58</v>
      </c>
    </row>
    <row r="10" spans="1:5" x14ac:dyDescent="0.25">
      <c r="A10">
        <v>256</v>
      </c>
      <c r="B10">
        <v>157.52000000000001</v>
      </c>
      <c r="C10">
        <v>121.3</v>
      </c>
      <c r="D10">
        <f t="shared" si="0"/>
        <v>278.82</v>
      </c>
    </row>
    <row r="11" spans="1:5" x14ac:dyDescent="0.25">
      <c r="A11">
        <v>512</v>
      </c>
      <c r="B11">
        <v>336.11</v>
      </c>
      <c r="C11">
        <v>224.19</v>
      </c>
      <c r="D11">
        <f t="shared" si="0"/>
        <v>560.29999999999995</v>
      </c>
    </row>
    <row r="12" spans="1:5" x14ac:dyDescent="0.25">
      <c r="A12">
        <v>1</v>
      </c>
      <c r="B12">
        <v>0</v>
      </c>
      <c r="C12">
        <v>0.23</v>
      </c>
      <c r="D12">
        <f t="shared" si="0"/>
        <v>0.23</v>
      </c>
    </row>
    <row r="13" spans="1:5" x14ac:dyDescent="0.25">
      <c r="A13">
        <v>2</v>
      </c>
      <c r="B13">
        <v>0.81</v>
      </c>
      <c r="C13">
        <v>0.57999999999999996</v>
      </c>
      <c r="D13">
        <f t="shared" si="0"/>
        <v>1.3900000000000001</v>
      </c>
    </row>
    <row r="14" spans="1:5" x14ac:dyDescent="0.25">
      <c r="A14">
        <v>4</v>
      </c>
      <c r="B14">
        <v>2.31</v>
      </c>
      <c r="C14">
        <v>1.27</v>
      </c>
      <c r="D14">
        <f t="shared" si="0"/>
        <v>3.58</v>
      </c>
    </row>
    <row r="15" spans="1:5" x14ac:dyDescent="0.25">
      <c r="A15">
        <v>8</v>
      </c>
      <c r="B15">
        <v>4.63</v>
      </c>
      <c r="C15">
        <v>2.2000000000000002</v>
      </c>
      <c r="D15">
        <f t="shared" si="0"/>
        <v>6.83</v>
      </c>
    </row>
    <row r="16" spans="1:5" x14ac:dyDescent="0.25">
      <c r="A16">
        <v>16</v>
      </c>
      <c r="B16">
        <v>9.84</v>
      </c>
      <c r="C16">
        <v>5.56</v>
      </c>
      <c r="D16">
        <f t="shared" si="0"/>
        <v>15.399999999999999</v>
      </c>
    </row>
    <row r="17" spans="1:4" x14ac:dyDescent="0.25">
      <c r="A17">
        <v>32</v>
      </c>
      <c r="B17">
        <v>22.22</v>
      </c>
      <c r="C17">
        <v>11.46</v>
      </c>
      <c r="D17">
        <f t="shared" si="0"/>
        <v>33.68</v>
      </c>
    </row>
    <row r="18" spans="1:4" x14ac:dyDescent="0.25">
      <c r="A18">
        <v>64</v>
      </c>
      <c r="B18">
        <v>46.76</v>
      </c>
      <c r="C18">
        <v>25.23</v>
      </c>
      <c r="D18">
        <f t="shared" si="0"/>
        <v>71.989999999999995</v>
      </c>
    </row>
    <row r="19" spans="1:4" x14ac:dyDescent="0.25">
      <c r="A19">
        <v>128</v>
      </c>
      <c r="B19">
        <v>92.82</v>
      </c>
      <c r="C19">
        <v>51.39</v>
      </c>
      <c r="D19">
        <f t="shared" si="0"/>
        <v>144.20999999999998</v>
      </c>
    </row>
    <row r="20" spans="1:4" x14ac:dyDescent="0.25">
      <c r="A20">
        <v>256</v>
      </c>
      <c r="B20">
        <v>193.98</v>
      </c>
      <c r="C20">
        <v>121.3</v>
      </c>
      <c r="D20">
        <f t="shared" si="0"/>
        <v>315.27999999999997</v>
      </c>
    </row>
    <row r="21" spans="1:4" x14ac:dyDescent="0.25">
      <c r="A21">
        <v>512</v>
      </c>
      <c r="B21">
        <v>382.87</v>
      </c>
      <c r="C21">
        <v>224.19</v>
      </c>
      <c r="D21">
        <f t="shared" si="0"/>
        <v>607.05999999999995</v>
      </c>
    </row>
    <row r="22" spans="1:4" x14ac:dyDescent="0.25">
      <c r="A22">
        <v>1</v>
      </c>
      <c r="B22">
        <v>1.39</v>
      </c>
      <c r="C22">
        <v>0.23</v>
      </c>
      <c r="D22">
        <f t="shared" si="0"/>
        <v>1.6199999999999999</v>
      </c>
    </row>
    <row r="23" spans="1:4" x14ac:dyDescent="0.25">
      <c r="A23">
        <v>2</v>
      </c>
      <c r="B23">
        <v>5.56</v>
      </c>
      <c r="C23">
        <v>0.57999999999999996</v>
      </c>
      <c r="D23">
        <f t="shared" si="0"/>
        <v>6.14</v>
      </c>
    </row>
    <row r="24" spans="1:4" x14ac:dyDescent="0.25">
      <c r="A24">
        <v>4</v>
      </c>
      <c r="B24">
        <v>14.81</v>
      </c>
      <c r="C24">
        <v>1.27</v>
      </c>
      <c r="D24">
        <f t="shared" si="0"/>
        <v>16.080000000000002</v>
      </c>
    </row>
    <row r="25" spans="1:4" x14ac:dyDescent="0.25">
      <c r="A25">
        <v>8</v>
      </c>
      <c r="B25">
        <v>36.229999999999997</v>
      </c>
      <c r="C25">
        <v>2.2000000000000002</v>
      </c>
      <c r="D25">
        <f t="shared" si="0"/>
        <v>38.43</v>
      </c>
    </row>
    <row r="26" spans="1:4" x14ac:dyDescent="0.25">
      <c r="A26">
        <v>16</v>
      </c>
      <c r="B26">
        <v>81.709999999999994</v>
      </c>
      <c r="C26">
        <v>5.56</v>
      </c>
      <c r="D26">
        <f t="shared" si="0"/>
        <v>87.27</v>
      </c>
    </row>
    <row r="27" spans="1:4" x14ac:dyDescent="0.25">
      <c r="A27">
        <v>32</v>
      </c>
      <c r="B27">
        <v>170.37</v>
      </c>
      <c r="C27">
        <v>11.46</v>
      </c>
      <c r="D27">
        <f t="shared" si="0"/>
        <v>181.83</v>
      </c>
    </row>
    <row r="28" spans="1:4" x14ac:dyDescent="0.25">
      <c r="A28">
        <v>64</v>
      </c>
      <c r="B28">
        <v>353.82</v>
      </c>
      <c r="C28">
        <v>25.23</v>
      </c>
      <c r="D28">
        <f t="shared" si="0"/>
        <v>379.05</v>
      </c>
    </row>
    <row r="29" spans="1:4" x14ac:dyDescent="0.25">
      <c r="A29">
        <v>128</v>
      </c>
      <c r="B29">
        <v>703.24</v>
      </c>
      <c r="C29">
        <v>51.39</v>
      </c>
      <c r="D29">
        <f t="shared" si="0"/>
        <v>754.63</v>
      </c>
    </row>
    <row r="30" spans="1:4" x14ac:dyDescent="0.25">
      <c r="A30">
        <v>256</v>
      </c>
      <c r="B30">
        <v>1000</v>
      </c>
      <c r="C30">
        <v>121.3</v>
      </c>
      <c r="D30">
        <f t="shared" si="0"/>
        <v>1121.3</v>
      </c>
    </row>
    <row r="31" spans="1:4" x14ac:dyDescent="0.25">
      <c r="A31">
        <v>512</v>
      </c>
      <c r="B31">
        <v>1000</v>
      </c>
      <c r="C31">
        <v>224.19</v>
      </c>
      <c r="D31">
        <f t="shared" si="0"/>
        <v>1224.19</v>
      </c>
    </row>
    <row r="32" spans="1:4" x14ac:dyDescent="0.25">
      <c r="A32">
        <v>1</v>
      </c>
      <c r="B32">
        <v>0</v>
      </c>
      <c r="C32">
        <v>0.23</v>
      </c>
      <c r="D32">
        <f t="shared" si="0"/>
        <v>0.23</v>
      </c>
    </row>
    <row r="33" spans="1:4" x14ac:dyDescent="0.25">
      <c r="A33">
        <v>2</v>
      </c>
      <c r="B33">
        <v>0</v>
      </c>
      <c r="C33">
        <v>0.57999999999999996</v>
      </c>
      <c r="D33">
        <f t="shared" si="0"/>
        <v>0.57999999999999996</v>
      </c>
    </row>
    <row r="34" spans="1:4" x14ac:dyDescent="0.25">
      <c r="A34">
        <v>4</v>
      </c>
      <c r="B34">
        <v>0</v>
      </c>
      <c r="C34">
        <v>1.27</v>
      </c>
      <c r="D34">
        <f t="shared" si="0"/>
        <v>1.27</v>
      </c>
    </row>
    <row r="35" spans="1:4" x14ac:dyDescent="0.25">
      <c r="A35">
        <v>8</v>
      </c>
      <c r="B35">
        <v>0</v>
      </c>
      <c r="C35">
        <v>2.2000000000000002</v>
      </c>
      <c r="D35">
        <f t="shared" si="0"/>
        <v>2.2000000000000002</v>
      </c>
    </row>
    <row r="36" spans="1:4" x14ac:dyDescent="0.25">
      <c r="A36">
        <v>16</v>
      </c>
      <c r="B36">
        <v>0</v>
      </c>
      <c r="C36">
        <v>5.56</v>
      </c>
      <c r="D36">
        <f t="shared" si="0"/>
        <v>5.56</v>
      </c>
    </row>
    <row r="37" spans="1:4" x14ac:dyDescent="0.25">
      <c r="A37">
        <v>32</v>
      </c>
      <c r="B37">
        <v>0</v>
      </c>
      <c r="C37">
        <v>11.46</v>
      </c>
      <c r="D37">
        <f t="shared" si="0"/>
        <v>11.46</v>
      </c>
    </row>
    <row r="38" spans="1:4" x14ac:dyDescent="0.25">
      <c r="A38">
        <v>64</v>
      </c>
      <c r="B38">
        <v>0</v>
      </c>
      <c r="C38">
        <v>25.23</v>
      </c>
      <c r="D38">
        <f t="shared" si="0"/>
        <v>25.23</v>
      </c>
    </row>
    <row r="39" spans="1:4" x14ac:dyDescent="0.25">
      <c r="A39">
        <v>128</v>
      </c>
      <c r="B39">
        <v>0</v>
      </c>
      <c r="C39">
        <v>51.39</v>
      </c>
      <c r="D39">
        <f t="shared" si="0"/>
        <v>51.39</v>
      </c>
    </row>
    <row r="40" spans="1:4" x14ac:dyDescent="0.25">
      <c r="A40">
        <v>256</v>
      </c>
      <c r="B40">
        <v>0</v>
      </c>
      <c r="C40">
        <v>121.3</v>
      </c>
      <c r="D40">
        <f t="shared" si="0"/>
        <v>121.3</v>
      </c>
    </row>
    <row r="41" spans="1:4" x14ac:dyDescent="0.25">
      <c r="A41">
        <v>512</v>
      </c>
      <c r="B41">
        <v>0</v>
      </c>
      <c r="C41">
        <v>224.19</v>
      </c>
      <c r="D41">
        <f t="shared" si="0"/>
        <v>224.19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C4CFA-1701-4193-8B17-88EBA06D3E7E}">
  <dimension ref="A1:L21"/>
  <sheetViews>
    <sheetView workbookViewId="0">
      <selection activeCell="F28" sqref="F28"/>
    </sheetView>
  </sheetViews>
  <sheetFormatPr baseColWidth="10" defaultRowHeight="15" x14ac:dyDescent="0.25"/>
  <cols>
    <col min="1" max="2" width="10.85546875" bestFit="1" customWidth="1"/>
    <col min="3" max="3" width="10.5703125" bestFit="1" customWidth="1"/>
    <col min="4" max="4" width="13.140625" bestFit="1" customWidth="1"/>
    <col min="5" max="5" width="59.7109375" bestFit="1" customWidth="1"/>
    <col min="6" max="6" width="13.7109375" bestFit="1" customWidth="1"/>
    <col min="7" max="7" width="12.7109375" bestFit="1" customWidth="1"/>
    <col min="8" max="8" width="7.28515625" bestFit="1" customWidth="1"/>
    <col min="9" max="9" width="10.85546875" bestFit="1" customWidth="1"/>
    <col min="10" max="10" width="3.28515625" bestFit="1" customWidth="1"/>
    <col min="11" max="11" width="15.28515625" bestFit="1" customWidth="1"/>
    <col min="12" max="12" width="19.140625" bestFit="1" customWidth="1"/>
  </cols>
  <sheetData>
    <row r="1" spans="1:12" ht="18.75" x14ac:dyDescent="0.3">
      <c r="A1" s="38"/>
      <c r="B1" s="26" t="s">
        <v>50</v>
      </c>
      <c r="C1" s="26"/>
      <c r="D1" s="26"/>
      <c r="E1" s="26"/>
      <c r="F1" s="27"/>
      <c r="G1" s="28" t="s">
        <v>56</v>
      </c>
      <c r="H1" s="26"/>
      <c r="I1" s="26"/>
      <c r="J1" s="26"/>
      <c r="K1" s="27"/>
      <c r="L1" s="29" t="s">
        <v>89</v>
      </c>
    </row>
    <row r="2" spans="1:12" ht="18.75" x14ac:dyDescent="0.3">
      <c r="A2" s="38"/>
      <c r="B2" s="30" t="s">
        <v>48</v>
      </c>
      <c r="C2" s="30"/>
      <c r="D2" s="30"/>
      <c r="E2" s="31" t="s">
        <v>49</v>
      </c>
      <c r="F2" s="32" t="s">
        <v>88</v>
      </c>
      <c r="G2" s="30" t="s">
        <v>54</v>
      </c>
      <c r="H2" s="30"/>
      <c r="I2" s="30"/>
      <c r="J2" s="30"/>
      <c r="K2" s="32" t="s">
        <v>55</v>
      </c>
      <c r="L2" s="33"/>
    </row>
    <row r="3" spans="1:12" ht="37.5" x14ac:dyDescent="0.3">
      <c r="A3" s="38"/>
      <c r="B3" s="37" t="s">
        <v>33</v>
      </c>
      <c r="C3" s="37" t="s">
        <v>87</v>
      </c>
      <c r="D3" s="37" t="s">
        <v>86</v>
      </c>
      <c r="E3" s="34"/>
      <c r="F3" s="35"/>
      <c r="G3" s="37" t="s">
        <v>11</v>
      </c>
      <c r="H3" s="37" t="s">
        <v>51</v>
      </c>
      <c r="I3" s="37" t="s">
        <v>52</v>
      </c>
      <c r="J3" s="37" t="s">
        <v>53</v>
      </c>
      <c r="K3" s="35"/>
      <c r="L3" s="36"/>
    </row>
    <row r="4" spans="1:12" ht="18.75" x14ac:dyDescent="0.3">
      <c r="A4" s="7"/>
      <c r="B4" s="8" t="s">
        <v>53</v>
      </c>
      <c r="C4" s="8" t="s">
        <v>53</v>
      </c>
      <c r="D4" s="8" t="s">
        <v>53</v>
      </c>
      <c r="E4" s="9" t="s">
        <v>53</v>
      </c>
      <c r="F4" s="10" t="s">
        <v>53</v>
      </c>
      <c r="G4" s="8" t="s">
        <v>53</v>
      </c>
      <c r="H4" s="8" t="s">
        <v>53</v>
      </c>
      <c r="I4" s="8" t="s">
        <v>53</v>
      </c>
      <c r="J4" s="8"/>
      <c r="K4" s="11" t="s">
        <v>53</v>
      </c>
      <c r="L4" s="9" t="s">
        <v>53</v>
      </c>
    </row>
    <row r="5" spans="1:12" ht="18.75" x14ac:dyDescent="0.3">
      <c r="A5" s="7" t="s">
        <v>65</v>
      </c>
      <c r="B5" s="12">
        <v>16</v>
      </c>
      <c r="C5" s="12">
        <v>20</v>
      </c>
      <c r="D5" s="13">
        <v>0</v>
      </c>
      <c r="E5" s="14" t="s">
        <v>81</v>
      </c>
      <c r="F5" s="15" t="s">
        <v>57</v>
      </c>
      <c r="G5" s="13" t="s">
        <v>32</v>
      </c>
      <c r="H5" s="13">
        <v>6</v>
      </c>
      <c r="I5" s="13" t="s">
        <v>59</v>
      </c>
      <c r="J5" s="13"/>
      <c r="K5" s="15" t="s">
        <v>60</v>
      </c>
      <c r="L5" s="16">
        <v>13.27</v>
      </c>
    </row>
    <row r="6" spans="1:12" ht="18.75" x14ac:dyDescent="0.3">
      <c r="A6" s="7" t="s">
        <v>66</v>
      </c>
      <c r="B6" s="12">
        <v>128</v>
      </c>
      <c r="C6" s="12">
        <v>160</v>
      </c>
      <c r="D6" s="13">
        <v>0</v>
      </c>
      <c r="E6" s="14" t="s">
        <v>81</v>
      </c>
      <c r="F6" s="15" t="s">
        <v>57</v>
      </c>
      <c r="G6" s="13" t="s">
        <v>32</v>
      </c>
      <c r="H6" s="13">
        <v>6</v>
      </c>
      <c r="I6" s="13" t="s">
        <v>59</v>
      </c>
      <c r="J6" s="13"/>
      <c r="K6" s="15" t="s">
        <v>60</v>
      </c>
      <c r="L6" s="16">
        <v>117.28999999999999</v>
      </c>
    </row>
    <row r="7" spans="1:12" ht="18.75" x14ac:dyDescent="0.3">
      <c r="A7" s="7" t="s">
        <v>67</v>
      </c>
      <c r="B7" s="12">
        <v>16</v>
      </c>
      <c r="C7" s="12">
        <v>9</v>
      </c>
      <c r="D7" s="13">
        <v>0</v>
      </c>
      <c r="E7" s="14" t="s">
        <v>82</v>
      </c>
      <c r="F7" s="15" t="s">
        <v>57</v>
      </c>
      <c r="G7" s="13" t="s">
        <v>58</v>
      </c>
      <c r="H7" s="13">
        <v>6</v>
      </c>
      <c r="I7" s="13" t="s">
        <v>59</v>
      </c>
      <c r="J7" s="13"/>
      <c r="K7" s="15" t="s">
        <v>61</v>
      </c>
      <c r="L7" s="16">
        <v>20.47</v>
      </c>
    </row>
    <row r="8" spans="1:12" ht="18.75" x14ac:dyDescent="0.3">
      <c r="A8" s="7" t="s">
        <v>68</v>
      </c>
      <c r="B8" s="12">
        <v>128</v>
      </c>
      <c r="C8" s="12">
        <v>72</v>
      </c>
      <c r="D8" s="13">
        <v>0</v>
      </c>
      <c r="E8" s="14" t="s">
        <v>82</v>
      </c>
      <c r="F8" s="15" t="s">
        <v>57</v>
      </c>
      <c r="G8" s="13" t="s">
        <v>58</v>
      </c>
      <c r="H8" s="13">
        <v>6</v>
      </c>
      <c r="I8" s="13" t="s">
        <v>59</v>
      </c>
      <c r="J8" s="13"/>
      <c r="K8" s="15" t="s">
        <v>61</v>
      </c>
      <c r="L8" s="16">
        <v>171.78</v>
      </c>
    </row>
    <row r="9" spans="1:12" ht="18.75" x14ac:dyDescent="0.3">
      <c r="A9" s="7" t="s">
        <v>69</v>
      </c>
      <c r="B9" s="12">
        <v>16</v>
      </c>
      <c r="C9" s="12">
        <v>60</v>
      </c>
      <c r="D9" s="13">
        <v>3</v>
      </c>
      <c r="E9" s="14" t="s">
        <v>83</v>
      </c>
      <c r="F9" s="15" t="s">
        <v>57</v>
      </c>
      <c r="G9" s="13" t="s">
        <v>32</v>
      </c>
      <c r="H9" s="13">
        <v>6</v>
      </c>
      <c r="I9" s="13" t="s">
        <v>59</v>
      </c>
      <c r="J9" s="13"/>
      <c r="K9" s="15" t="s">
        <v>62</v>
      </c>
      <c r="L9" s="16">
        <v>28.79</v>
      </c>
    </row>
    <row r="10" spans="1:12" ht="18.75" x14ac:dyDescent="0.3">
      <c r="A10" s="7" t="s">
        <v>70</v>
      </c>
      <c r="B10" s="12">
        <v>128</v>
      </c>
      <c r="C10" s="12">
        <v>480</v>
      </c>
      <c r="D10" s="13">
        <v>3</v>
      </c>
      <c r="E10" s="14" t="s">
        <v>83</v>
      </c>
      <c r="F10" s="15" t="s">
        <v>57</v>
      </c>
      <c r="G10" s="13" t="s">
        <v>32</v>
      </c>
      <c r="H10" s="13">
        <v>6</v>
      </c>
      <c r="I10" s="13" t="s">
        <v>59</v>
      </c>
      <c r="J10" s="13"/>
      <c r="K10" s="15" t="s">
        <v>62</v>
      </c>
      <c r="L10" s="16">
        <v>277.16000000000003</v>
      </c>
    </row>
    <row r="11" spans="1:12" ht="18.75" x14ac:dyDescent="0.3">
      <c r="A11" s="7" t="s">
        <v>71</v>
      </c>
      <c r="B11" s="12">
        <v>16</v>
      </c>
      <c r="C11" s="12">
        <v>27</v>
      </c>
      <c r="D11" s="13">
        <v>3</v>
      </c>
      <c r="E11" s="14" t="s">
        <v>84</v>
      </c>
      <c r="F11" s="15" t="s">
        <v>57</v>
      </c>
      <c r="G11" s="13" t="s">
        <v>58</v>
      </c>
      <c r="H11" s="13">
        <v>6</v>
      </c>
      <c r="I11" s="13" t="s">
        <v>59</v>
      </c>
      <c r="J11" s="13"/>
      <c r="K11" s="15" t="s">
        <v>63</v>
      </c>
      <c r="L11" s="16">
        <v>51.68</v>
      </c>
    </row>
    <row r="12" spans="1:12" ht="18.75" x14ac:dyDescent="0.3">
      <c r="A12" s="7" t="s">
        <v>72</v>
      </c>
      <c r="B12" s="12">
        <v>128</v>
      </c>
      <c r="C12" s="12">
        <v>215</v>
      </c>
      <c r="D12" s="13">
        <v>3</v>
      </c>
      <c r="E12" s="14" t="s">
        <v>84</v>
      </c>
      <c r="F12" s="15" t="s">
        <v>57</v>
      </c>
      <c r="G12" s="13" t="s">
        <v>58</v>
      </c>
      <c r="H12" s="13">
        <v>6</v>
      </c>
      <c r="I12" s="13" t="s">
        <v>59</v>
      </c>
      <c r="J12" s="13"/>
      <c r="K12" s="15" t="s">
        <v>63</v>
      </c>
      <c r="L12" s="16">
        <v>467.74</v>
      </c>
    </row>
    <row r="13" spans="1:12" ht="18.75" x14ac:dyDescent="0.3">
      <c r="A13" s="7" t="s">
        <v>73</v>
      </c>
      <c r="B13" s="12">
        <v>16</v>
      </c>
      <c r="C13" s="12">
        <v>27</v>
      </c>
      <c r="D13" s="13">
        <v>3</v>
      </c>
      <c r="E13" s="14" t="s">
        <v>85</v>
      </c>
      <c r="F13" s="15" t="s">
        <v>57</v>
      </c>
      <c r="G13" s="13" t="s">
        <v>58</v>
      </c>
      <c r="H13" s="13">
        <v>6</v>
      </c>
      <c r="I13" s="13" t="s">
        <v>59</v>
      </c>
      <c r="J13" s="13"/>
      <c r="K13" s="15" t="s">
        <v>64</v>
      </c>
      <c r="L13" s="16">
        <v>50.449999999999996</v>
      </c>
    </row>
    <row r="14" spans="1:12" ht="18.75" x14ac:dyDescent="0.3">
      <c r="A14" s="7" t="s">
        <v>74</v>
      </c>
      <c r="B14" s="12">
        <v>128</v>
      </c>
      <c r="C14" s="12">
        <v>216</v>
      </c>
      <c r="D14" s="13">
        <v>3</v>
      </c>
      <c r="E14" s="14" t="s">
        <v>85</v>
      </c>
      <c r="F14" s="15" t="s">
        <v>57</v>
      </c>
      <c r="G14" s="13" t="s">
        <v>58</v>
      </c>
      <c r="H14" s="13">
        <v>6</v>
      </c>
      <c r="I14" s="13" t="s">
        <v>59</v>
      </c>
      <c r="J14" s="13"/>
      <c r="K14" s="15" t="s">
        <v>64</v>
      </c>
      <c r="L14" s="16">
        <v>429.29</v>
      </c>
    </row>
    <row r="15" spans="1:12" ht="18.75" x14ac:dyDescent="0.3">
      <c r="A15" s="7" t="s">
        <v>75</v>
      </c>
      <c r="B15" s="12">
        <v>16</v>
      </c>
      <c r="C15" s="12">
        <v>140</v>
      </c>
      <c r="D15" s="13">
        <v>7</v>
      </c>
      <c r="E15" s="14" t="s">
        <v>83</v>
      </c>
      <c r="F15" s="15" t="s">
        <v>57</v>
      </c>
      <c r="G15" s="13" t="s">
        <v>32</v>
      </c>
      <c r="H15" s="13">
        <v>6</v>
      </c>
      <c r="I15" s="13" t="s">
        <v>59</v>
      </c>
      <c r="J15" s="13"/>
      <c r="K15" s="15" t="s">
        <v>62</v>
      </c>
      <c r="L15" s="16">
        <v>63.15</v>
      </c>
    </row>
    <row r="16" spans="1:12" ht="18.75" x14ac:dyDescent="0.3">
      <c r="A16" s="7" t="s">
        <v>76</v>
      </c>
      <c r="B16" s="12">
        <v>128</v>
      </c>
      <c r="C16" s="12">
        <v>1120</v>
      </c>
      <c r="D16" s="13">
        <v>7</v>
      </c>
      <c r="E16" s="14" t="s">
        <v>83</v>
      </c>
      <c r="F16" s="15" t="s">
        <v>57</v>
      </c>
      <c r="G16" s="13" t="s">
        <v>32</v>
      </c>
      <c r="H16" s="13">
        <v>6</v>
      </c>
      <c r="I16" s="13" t="s">
        <v>59</v>
      </c>
      <c r="J16" s="13"/>
      <c r="K16" s="15" t="s">
        <v>62</v>
      </c>
      <c r="L16" s="16">
        <v>4790.41</v>
      </c>
    </row>
    <row r="17" spans="1:12" ht="18.75" x14ac:dyDescent="0.3">
      <c r="A17" s="7" t="s">
        <v>77</v>
      </c>
      <c r="B17" s="12">
        <v>16</v>
      </c>
      <c r="C17" s="12">
        <v>63</v>
      </c>
      <c r="D17" s="13">
        <v>7</v>
      </c>
      <c r="E17" s="14" t="s">
        <v>84</v>
      </c>
      <c r="F17" s="15" t="s">
        <v>57</v>
      </c>
      <c r="G17" s="13" t="s">
        <v>58</v>
      </c>
      <c r="H17" s="13">
        <v>6</v>
      </c>
      <c r="I17" s="13" t="s">
        <v>59</v>
      </c>
      <c r="J17" s="13"/>
      <c r="K17" s="15" t="s">
        <v>63</v>
      </c>
      <c r="L17" s="16">
        <v>111.88</v>
      </c>
    </row>
    <row r="18" spans="1:12" ht="18.75" x14ac:dyDescent="0.3">
      <c r="A18" s="7" t="s">
        <v>78</v>
      </c>
      <c r="B18" s="12">
        <v>128</v>
      </c>
      <c r="C18" s="12">
        <v>384</v>
      </c>
      <c r="D18" s="13">
        <v>7</v>
      </c>
      <c r="E18" s="14" t="s">
        <v>84</v>
      </c>
      <c r="F18" s="15" t="s">
        <v>57</v>
      </c>
      <c r="G18" s="13" t="s">
        <v>58</v>
      </c>
      <c r="H18" s="13">
        <v>6</v>
      </c>
      <c r="I18" s="13" t="s">
        <v>59</v>
      </c>
      <c r="J18" s="13"/>
      <c r="K18" s="15" t="s">
        <v>63</v>
      </c>
      <c r="L18" s="16">
        <v>3155.78</v>
      </c>
    </row>
    <row r="19" spans="1:12" ht="18.75" x14ac:dyDescent="0.3">
      <c r="A19" s="7" t="s">
        <v>79</v>
      </c>
      <c r="B19" s="12">
        <v>16</v>
      </c>
      <c r="C19" s="12">
        <v>63</v>
      </c>
      <c r="D19" s="13">
        <v>7</v>
      </c>
      <c r="E19" s="14" t="s">
        <v>85</v>
      </c>
      <c r="F19" s="15" t="s">
        <v>57</v>
      </c>
      <c r="G19" s="13" t="s">
        <v>58</v>
      </c>
      <c r="H19" s="13">
        <v>6</v>
      </c>
      <c r="I19" s="13" t="s">
        <v>59</v>
      </c>
      <c r="J19" s="13"/>
      <c r="K19" s="15" t="s">
        <v>64</v>
      </c>
      <c r="L19" s="16">
        <v>110.4</v>
      </c>
    </row>
    <row r="20" spans="1:12" ht="18.75" x14ac:dyDescent="0.3">
      <c r="A20" s="7" t="s">
        <v>80</v>
      </c>
      <c r="B20" s="17">
        <v>128</v>
      </c>
      <c r="C20" s="17">
        <v>504</v>
      </c>
      <c r="D20" s="18">
        <v>7</v>
      </c>
      <c r="E20" s="19" t="s">
        <v>85</v>
      </c>
      <c r="F20" s="15" t="s">
        <v>57</v>
      </c>
      <c r="G20" s="18" t="s">
        <v>58</v>
      </c>
      <c r="H20" s="18">
        <v>6</v>
      </c>
      <c r="I20" s="18" t="s">
        <v>59</v>
      </c>
      <c r="J20" s="18"/>
      <c r="K20" s="15" t="s">
        <v>64</v>
      </c>
      <c r="L20" s="20">
        <v>933.12</v>
      </c>
    </row>
    <row r="21" spans="1:12" ht="18.75" x14ac:dyDescent="0.3">
      <c r="A21" s="7"/>
      <c r="B21" s="21" t="s">
        <v>53</v>
      </c>
      <c r="C21" s="21" t="s">
        <v>53</v>
      </c>
      <c r="D21" s="21" t="s">
        <v>53</v>
      </c>
      <c r="E21" s="21" t="s">
        <v>53</v>
      </c>
      <c r="F21" s="22" t="s">
        <v>53</v>
      </c>
      <c r="G21" s="21" t="s">
        <v>53</v>
      </c>
      <c r="H21" s="21" t="s">
        <v>53</v>
      </c>
      <c r="I21" s="21" t="s">
        <v>53</v>
      </c>
      <c r="J21" s="21"/>
      <c r="K21" s="22" t="s">
        <v>53</v>
      </c>
      <c r="L21" s="23" t="s">
        <v>53</v>
      </c>
    </row>
  </sheetData>
  <mergeCells count="8">
    <mergeCell ref="L1:L3"/>
    <mergeCell ref="B2:D2"/>
    <mergeCell ref="E2:E3"/>
    <mergeCell ref="F2:F3"/>
    <mergeCell ref="B1:F1"/>
    <mergeCell ref="G2:J2"/>
    <mergeCell ref="K2:K3"/>
    <mergeCell ref="G1:K1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Monitoring-Generation-file</vt:lpstr>
      <vt:lpstr>Sending</vt:lpstr>
      <vt:lpstr>Compression</vt:lpstr>
      <vt:lpstr>Archiving</vt:lpstr>
      <vt:lpstr>scenarios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Miguel HA</dc:creator>
  <cp:lastModifiedBy>José Miguel HA</cp:lastModifiedBy>
  <cp:lastPrinted>2018-02-14T11:00:06Z</cp:lastPrinted>
  <dcterms:created xsi:type="dcterms:W3CDTF">2018-02-13T10:48:09Z</dcterms:created>
  <dcterms:modified xsi:type="dcterms:W3CDTF">2018-02-27T15:44:52Z</dcterms:modified>
</cp:coreProperties>
</file>