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drawings/drawing8.xml" ContentType="application/vnd.openxmlformats-officedocument.drawing+xml"/>
  <Override PartName="/xl/charts/chart15.xml" ContentType="application/vnd.openxmlformats-officedocument.drawingml.chart+xml"/>
  <Override PartName="/xl/drawings/drawing9.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drawings/drawing10.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300" windowWidth="25500" windowHeight="11160" tabRatio="799" activeTab="7"/>
  </bookViews>
  <sheets>
    <sheet name="Read me" sheetId="21" r:id="rId1"/>
    <sheet name="PrivInc - Ind" sheetId="22" r:id="rId2"/>
    <sheet name="TInc - Ind" sheetId="23" r:id="rId3"/>
    <sheet name="DispInc - Ind" sheetId="24" r:id="rId4"/>
    <sheet name="AdjTInc - Ind" sheetId="25" r:id="rId5"/>
    <sheet name="PrivInc - HH" sheetId="26" r:id="rId6"/>
    <sheet name="DispInc - HH" sheetId="27" r:id="rId7"/>
    <sheet name="TranInc - Ind" sheetId="105" r:id="rId8"/>
    <sheet name="Payment Summary" sheetId="28" r:id="rId9"/>
    <sheet name="Tax summary" sheetId="29" r:id="rId10"/>
    <sheet name="Disposable Income Summary" sheetId="184" r:id="rId11"/>
    <sheet name="FTBA" sheetId="30" r:id="rId12"/>
    <sheet name="Disp Income Quintiles" sheetId="40" r:id="rId13"/>
    <sheet name="Priv Income Quintiles" sheetId="50" r:id="rId14"/>
    <sheet name="Family Types" sheetId="53" r:id="rId15"/>
    <sheet name="Winners and Losers" sheetId="45" r:id="rId16"/>
    <sheet name="Impact by Family Type" sheetId="33" r:id="rId17"/>
    <sheet name="Change in Disposable Income" sheetId="34" r:id="rId18"/>
  </sheets>
  <externalReferences>
    <externalReference r:id="rId19"/>
  </externalReferences>
  <definedNames>
    <definedName name="Abs_Chng_All">#REF!</definedName>
    <definedName name="Abs_chng_Payment">#REF!</definedName>
    <definedName name="Base">[1]Setting!$A$2</definedName>
    <definedName name="DispInc_Quart_WinLose" localSheetId="10">#REF!</definedName>
    <definedName name="DispInc_Quart_WinLose" localSheetId="14">#REF!</definedName>
    <definedName name="DispInc_Quart_WinLose">#REF!</definedName>
    <definedName name="DispInc_Quartiles" localSheetId="10">#REF!</definedName>
    <definedName name="DispInc_Quartiles" localSheetId="14">#REF!</definedName>
    <definedName name="DispInc_Quartiles">#REF!</definedName>
    <definedName name="DispInc_Quint_WinLose">#REF!</definedName>
    <definedName name="DispInc_Quintiles" localSheetId="10">#REF!</definedName>
    <definedName name="DispInc_Quintiles">#REF!</definedName>
    <definedName name="DispInc_Quintiles_base">#REF!</definedName>
    <definedName name="DispInc_Quintiles_sim">#REF!</definedName>
    <definedName name="DispQuinThreshBase">#REF!</definedName>
    <definedName name="FamTable_base">#REF!</definedName>
    <definedName name="FamTable_sim">#REF!</definedName>
    <definedName name="FTBA_details">#REF!</definedName>
    <definedName name="HH_AdjTaxIncA_base">#REF!</definedName>
    <definedName name="HH_AdjTaxIncA_sim">#REF!</definedName>
    <definedName name="HH_AgeTotA_base" localSheetId="10">#REF!</definedName>
    <definedName name="HH_AgeTotA_base">#REF!</definedName>
    <definedName name="HH_AgeTotA_sim" localSheetId="10">#REF!</definedName>
    <definedName name="HH_AgeTotA_sim">#REF!</definedName>
    <definedName name="HH_CarerTotA_base" localSheetId="10">#REF!</definedName>
    <definedName name="HH_CarerTotA_base">#REF!</definedName>
    <definedName name="HH_CarerTotA_sim" localSheetId="10">#REF!</definedName>
    <definedName name="HH_CarerTotA_sim">#REF!</definedName>
    <definedName name="HH_IncDispA_base">#REF!</definedName>
    <definedName name="HH_IncDispA_sim">#REF!</definedName>
    <definedName name="HH_IncPrivA_base">#REF!</definedName>
    <definedName name="HH_IncPrivA_sim">#REF!</definedName>
    <definedName name="HH_NsaTotA_base" localSheetId="10">#REF!</definedName>
    <definedName name="HH_NsaTotA_base">#REF!</definedName>
    <definedName name="HH_NsaTotA_sim" localSheetId="10">#REF!</definedName>
    <definedName name="HH_NsaTotA_sim">#REF!</definedName>
    <definedName name="HH_PppTotA_base" localSheetId="10">#REF!</definedName>
    <definedName name="HH_PppTotA_base">#REF!</definedName>
    <definedName name="HH_PppTotA_sim" localSheetId="10">#REF!</definedName>
    <definedName name="HH_PppTotA_sim">#REF!</definedName>
    <definedName name="HH_TaxIncA_base">#REF!</definedName>
    <definedName name="HH_TaxIncA_sim">#REF!</definedName>
    <definedName name="Income_households_base" localSheetId="10">#REF!</definedName>
    <definedName name="Income_households_base" localSheetId="14">#REF!</definedName>
    <definedName name="Income_households_base" localSheetId="13">#REF!</definedName>
    <definedName name="Income_households_base">#REF!</definedName>
    <definedName name="Income_households_sim" localSheetId="10">#REF!</definedName>
    <definedName name="Income_households_sim" localSheetId="14">#REF!</definedName>
    <definedName name="Income_households_sim" localSheetId="13">#REF!</definedName>
    <definedName name="Income_households_sim">#REF!</definedName>
    <definedName name="Income_persons_base" localSheetId="10">#REF!</definedName>
    <definedName name="Income_persons_base" localSheetId="14">#REF!</definedName>
    <definedName name="Income_persons_base" localSheetId="13">#REF!</definedName>
    <definedName name="Income_persons_base">#REF!</definedName>
    <definedName name="Income_persons_sim" localSheetId="10">#REF!</definedName>
    <definedName name="Income_persons_sim" localSheetId="14">#REF!</definedName>
    <definedName name="Income_persons_sim" localSheetId="13">#REF!</definedName>
    <definedName name="Income_persons_sim">#REF!</definedName>
    <definedName name="Payment_Comparison">#REF!</definedName>
    <definedName name="Pct_Chng_All">#REF!</definedName>
    <definedName name="Pct_chng_Payment">#REF!</definedName>
    <definedName name="Person_AbstudyNmA_base">#REF!</definedName>
    <definedName name="Person_AbstudyNmA_sim">#REF!</definedName>
    <definedName name="Person_AdjTaxIncA_base">#REF!</definedName>
    <definedName name="Person_AdjTaxIncA_sim">#REF!</definedName>
    <definedName name="Person_AgeTotA_base">#REF!</definedName>
    <definedName name="Person_AgeTotA_sim">#REF!</definedName>
    <definedName name="Person_AustudyTotA_base">#REF!</definedName>
    <definedName name="Person_AustudyTotA_sim">#REF!</definedName>
    <definedName name="Person_CarerTotA_base">#REF!</definedName>
    <definedName name="Person_CarerTotA_sim">#REF!</definedName>
    <definedName name="Person_DspTotA_base">#REF!</definedName>
    <definedName name="Person_DspTotA_sim">#REF!</definedName>
    <definedName name="Person_DvaDisPenNmA_base">#REF!</definedName>
    <definedName name="Person_DvaDisPenNmA_sim">#REF!</definedName>
    <definedName name="Person_DvaTotA_base">#REF!</definedName>
    <definedName name="Person_DvaTotA_sim">#REF!</definedName>
    <definedName name="Person_DvaWwPenNmA_base">#REF!</definedName>
    <definedName name="Person_DvaWwPenNmA_sim">#REF!</definedName>
    <definedName name="Person_FtbaA_base">#REF!</definedName>
    <definedName name="Person_FtbaA_sim">#REF!</definedName>
    <definedName name="Person_FtbbA_base">#REF!</definedName>
    <definedName name="Person_FtbbA_sim">#REF!</definedName>
    <definedName name="Person_IncDispA_base">#REF!</definedName>
    <definedName name="Person_IncDispA_sim">#REF!</definedName>
    <definedName name="Person_IncPrivA_base">#REF!</definedName>
    <definedName name="Person_IncPrivA_sim">#REF!</definedName>
    <definedName name="Person_NsaTotA_base">#REF!</definedName>
    <definedName name="Person_NsaTotA_sim">#REF!</definedName>
    <definedName name="Person_PartnerAllNmA_base">#REF!</definedName>
    <definedName name="Person_PartnerAllNmA_sim">#REF!</definedName>
    <definedName name="Person_PppTotA_base">#REF!</definedName>
    <definedName name="Person_PppTotA_sim">#REF!</definedName>
    <definedName name="Person_PpsTotA_base">#REF!</definedName>
    <definedName name="Person_PpsTotA_sim">#REF!</definedName>
    <definedName name="Person_SickAllNmA_base">#REF!</definedName>
    <definedName name="Person_SickAllNmA_sim">#REF!</definedName>
    <definedName name="Person_SpbAllNmA_base">#REF!</definedName>
    <definedName name="Person_SpbAllNmA_sim">#REF!</definedName>
    <definedName name="Person_TaxIncA_base">#REF!</definedName>
    <definedName name="Person_TaxIncA_sim">#REF!</definedName>
    <definedName name="Person_WidowTotA_base">#REF!</definedName>
    <definedName name="Person_WidowTotA_sim">#REF!</definedName>
    <definedName name="Person_WifeTotA_base">#REF!</definedName>
    <definedName name="Person_WifeTotA_sim">#REF!</definedName>
    <definedName name="Person_YaOtherTotA_base">#REF!</definedName>
    <definedName name="Person_YaOtherTotA_sim">#REF!</definedName>
    <definedName name="Person_YaStudTotA_base">#REF!</definedName>
    <definedName name="Person_YaStudTotA_sim">#REF!</definedName>
    <definedName name="Person_YaTotA_base">#REF!</definedName>
    <definedName name="Person_YaTotA_sim">#REF!</definedName>
    <definedName name="_xlnm.Print_Area" localSheetId="17">'Change in Disposable Income'!$B$1:$U$37</definedName>
    <definedName name="_xlnm.Print_Area" localSheetId="14">'Family Types'!$B$3:$Q$63</definedName>
    <definedName name="_xlnm.Print_Area" localSheetId="16">'Impact by Family Type'!$B$1:$Q$59</definedName>
    <definedName name="Private_inc_ome_persons_sim" localSheetId="10">#REF!</definedName>
    <definedName name="Private_inc_ome_persons_sim" localSheetId="14">#REF!</definedName>
    <definedName name="Private_inc_ome_persons_sim" localSheetId="13">#REF!</definedName>
    <definedName name="Private_inc_ome_persons_sim">#REF!</definedName>
    <definedName name="PrivInc_Quart_WinLose" localSheetId="10">#REF!</definedName>
    <definedName name="PrivInc_Quart_WinLose" localSheetId="14">#REF!</definedName>
    <definedName name="PrivInc_Quart_WinLose">#REF!</definedName>
    <definedName name="PrivInc_Quartiles" localSheetId="10">#REF!</definedName>
    <definedName name="PrivInc_Quartiles" localSheetId="14">#REF!</definedName>
    <definedName name="PrivInc_Quartiles">#REF!</definedName>
    <definedName name="PrivInc_Quint_WinLose">#REF!</definedName>
    <definedName name="PrivInc_Quintiles" localSheetId="10">#REF!</definedName>
    <definedName name="PrivInc_Quintiles">#REF!</definedName>
    <definedName name="PrivInc_Quintiles_base">#REF!</definedName>
    <definedName name="PrivInc_Quintiles_sim">#REF!</definedName>
    <definedName name="PrivQuinThreshBase">#REF!</definedName>
    <definedName name="PymntTable_base">#REF!</definedName>
    <definedName name="PymntTable_sim">#REF!</definedName>
    <definedName name="Sim">[1]Setting!$B$2</definedName>
    <definedName name="Summary_income_households" localSheetId="10">#REF!</definedName>
    <definedName name="Summary_income_households" localSheetId="14">#REF!</definedName>
    <definedName name="Summary_income_households" localSheetId="13">#REF!</definedName>
    <definedName name="Summary_income_households">#REF!</definedName>
    <definedName name="Summary_income_households___Sim" localSheetId="10">#REF!</definedName>
    <definedName name="Summary_income_households___Sim" localSheetId="14">#REF!</definedName>
    <definedName name="Summary_income_households___Sim" localSheetId="13">#REF!</definedName>
    <definedName name="Summary_income_households___Sim">#REF!</definedName>
    <definedName name="Summary_income_households_base">#REF!</definedName>
    <definedName name="Summary_income_households_sim">#REF!</definedName>
    <definedName name="Summary_income_persons" localSheetId="10">#REF!</definedName>
    <definedName name="Summary_income_persons" localSheetId="14">#REF!</definedName>
    <definedName name="Summary_income_persons" localSheetId="13">#REF!</definedName>
    <definedName name="Summary_income_persons">#REF!</definedName>
    <definedName name="Summary_payment_stats" localSheetId="10">#REF!</definedName>
    <definedName name="Summary_payment_stats">#REF!</definedName>
    <definedName name="Summary_payment_stats_test" localSheetId="10">#REF!</definedName>
    <definedName name="Summary_payment_stats_test" localSheetId="14">#REF!</definedName>
    <definedName name="Summary_payment_stats_test" localSheetId="13">#REF!</definedName>
    <definedName name="Summary_payment_stats_test">#REF!</definedName>
    <definedName name="Summary_payment_stats2" localSheetId="10">#REF!</definedName>
    <definedName name="Summary_payment_stats2" localSheetId="14">#REF!</definedName>
    <definedName name="Summary_payment_stats2" localSheetId="13">#REF!</definedName>
    <definedName name="Summary_payment_stats2">#REF!</definedName>
    <definedName name="Summary_payments">#REF!</definedName>
    <definedName name="WA_Comparison">#REF!</definedName>
  </definedNames>
  <calcPr calcId="145621"/>
</workbook>
</file>

<file path=xl/calcChain.xml><?xml version="1.0" encoding="utf-8"?>
<calcChain xmlns="http://schemas.openxmlformats.org/spreadsheetml/2006/main">
  <c r="A27" i="27" l="1"/>
  <c r="A26" i="27"/>
  <c r="A27" i="26"/>
  <c r="A26" i="26"/>
  <c r="A27" i="25"/>
  <c r="A26" i="25"/>
  <c r="A27" i="24"/>
  <c r="A26" i="24"/>
  <c r="A27" i="23"/>
  <c r="A26" i="23"/>
  <c r="A27" i="22"/>
  <c r="A26" i="22"/>
  <c r="F11" i="45" a="1"/>
  <c r="G19" i="45" a="1"/>
  <c r="E9" i="45" a="1"/>
  <c r="H6" i="45" a="1"/>
  <c r="H11" i="45" a="1"/>
  <c r="F7" i="45" a="1"/>
  <c r="B18" i="45" a="1"/>
  <c r="O30" i="21"/>
  <c r="O31" i="21"/>
  <c r="O4" i="21"/>
  <c r="O10" i="21"/>
  <c r="O20" i="21"/>
  <c r="O27" i="21"/>
  <c r="O37" i="21"/>
  <c r="O23" i="21"/>
  <c r="O43" i="21"/>
  <c r="C11" i="45" a="1"/>
  <c r="P11" i="21"/>
  <c r="C7" i="45" a="1"/>
  <c r="P42" i="21"/>
  <c r="O47" i="21"/>
  <c r="B8" i="45" a="1"/>
  <c r="I10" i="45" a="1"/>
  <c r="C8" i="45" a="1"/>
  <c r="E10" i="45" a="1"/>
  <c r="F9" i="45" a="1"/>
  <c r="E18" i="45" a="1"/>
  <c r="I6" i="45" a="1"/>
  <c r="O19" i="21"/>
  <c r="E11" i="50"/>
  <c r="O42" i="21"/>
  <c r="O18" i="21"/>
  <c r="O3" i="21"/>
  <c r="P28" i="21"/>
  <c r="O49" i="21"/>
  <c r="O24" i="21"/>
  <c r="P45" i="21"/>
  <c r="P26" i="21"/>
  <c r="C20" i="50"/>
  <c r="I8" i="45" a="1"/>
  <c r="B22" i="45" a="1"/>
  <c r="I9" i="45" a="1"/>
  <c r="B6" i="45" a="1"/>
  <c r="F21" i="45" a="1"/>
  <c r="E7" i="45" a="1"/>
  <c r="P33" i="21"/>
  <c r="O14" i="21"/>
  <c r="C11" i="50"/>
  <c r="P39" i="21"/>
  <c r="H22" i="45" a="1"/>
  <c r="G10" i="45" a="1"/>
  <c r="C19" i="45" a="1"/>
  <c r="E6" i="45" a="1"/>
  <c r="E19" i="45" a="1"/>
  <c r="H8" i="45" a="1"/>
  <c r="P23" i="21"/>
  <c r="D20" i="40"/>
  <c r="P19" i="21"/>
  <c r="O11" i="21"/>
  <c r="E22" i="45" a="1"/>
  <c r="B11" i="45" a="1"/>
  <c r="F20" i="45" a="1"/>
  <c r="I11" i="45" a="1"/>
  <c r="F8" i="45" a="1"/>
  <c r="P34" i="21"/>
  <c r="P4" i="21"/>
  <c r="O41" i="21"/>
  <c r="C20" i="40"/>
  <c r="P47" i="21"/>
  <c r="H9" i="45" a="1"/>
  <c r="C17" i="45" a="1"/>
  <c r="D22" i="45" a="1"/>
  <c r="P25" i="21"/>
  <c r="P31" i="21"/>
  <c r="F11" i="50"/>
  <c r="E20" i="50"/>
  <c r="P10" i="21"/>
  <c r="E11" i="45" a="1"/>
  <c r="F17" i="45" a="1"/>
  <c r="G9" i="45" a="1"/>
  <c r="G22" i="45" a="1"/>
  <c r="F6" i="45" a="1"/>
  <c r="P17" i="21"/>
  <c r="D11" i="40"/>
  <c r="P3" i="21"/>
  <c r="O29" i="21"/>
  <c r="P32" i="21"/>
  <c r="B9" i="45" a="1"/>
  <c r="D11" i="45" a="1"/>
  <c r="O22" i="21"/>
  <c r="O46" i="21"/>
  <c r="O5" i="21"/>
  <c r="P5" i="21"/>
  <c r="O25" i="21"/>
  <c r="B19" i="45" a="1"/>
  <c r="G6" i="45" a="1"/>
  <c r="G20" i="45" a="1"/>
  <c r="G11" i="45" a="1"/>
  <c r="C9" i="45" a="1"/>
  <c r="E20" i="40"/>
  <c r="P12" i="21"/>
  <c r="P20" i="21"/>
  <c r="P37" i="21"/>
  <c r="O44" i="21"/>
  <c r="F22" i="45" a="1"/>
  <c r="C10" i="45" a="1"/>
  <c r="G7" i="45" a="1"/>
  <c r="P21" i="21"/>
  <c r="P49" i="21"/>
  <c r="P35" i="21"/>
  <c r="I22" i="45" a="1"/>
  <c r="D19" i="45" a="1"/>
  <c r="B17" i="45" a="1"/>
  <c r="I7" i="45" a="1"/>
  <c r="D8" i="45" a="1"/>
  <c r="O13" i="21"/>
  <c r="O34" i="21"/>
  <c r="P30" i="21"/>
  <c r="E21" i="45" a="1"/>
  <c r="G8" i="45" a="1"/>
  <c r="E17" i="45" a="1"/>
  <c r="D9" i="45" a="1"/>
  <c r="D10" i="45" a="1"/>
  <c r="C21" i="45" a="1"/>
  <c r="B7" i="45" a="1"/>
  <c r="C11" i="40"/>
  <c r="F11" i="40"/>
  <c r="P36" i="21"/>
  <c r="F20" i="40"/>
  <c r="P22" i="21"/>
  <c r="P8" i="21"/>
  <c r="O8" i="21"/>
  <c r="G18" i="45" a="1"/>
  <c r="O38" i="21"/>
  <c r="P50" i="21"/>
  <c r="O17" i="21"/>
  <c r="P27" i="21"/>
  <c r="O6" i="21"/>
  <c r="B20" i="45" a="1"/>
  <c r="B10" i="45" a="1"/>
  <c r="P13" i="21"/>
  <c r="O33" i="21"/>
  <c r="P24" i="21"/>
  <c r="O45" i="21"/>
  <c r="P41" i="21"/>
  <c r="O12" i="21"/>
  <c r="D17" i="45" a="1"/>
  <c r="G17" i="45" a="1"/>
  <c r="O21" i="21"/>
  <c r="O15" i="21"/>
  <c r="O32" i="21"/>
  <c r="P44" i="21"/>
  <c r="O40" i="21"/>
  <c r="D20" i="45" a="1"/>
  <c r="D7" i="45" a="1"/>
  <c r="F10" i="45" a="1"/>
  <c r="H7" i="45" a="1"/>
  <c r="P29" i="21"/>
  <c r="D11" i="50"/>
  <c r="O7" i="21"/>
  <c r="O16" i="21"/>
  <c r="O50" i="21"/>
  <c r="E8" i="45" a="1"/>
  <c r="B21" i="45" a="1"/>
  <c r="O48" i="21"/>
  <c r="P6" i="21"/>
  <c r="O9" i="21"/>
  <c r="P14" i="21"/>
  <c r="P16" i="21"/>
  <c r="C22" i="45" a="1"/>
  <c r="H10" i="45" a="1"/>
  <c r="C6" i="45" a="1"/>
  <c r="D18" i="45" a="1"/>
  <c r="F18" i="45" a="1"/>
  <c r="P9" i="21"/>
  <c r="D20" i="50"/>
  <c r="O36" i="21"/>
  <c r="O26" i="21"/>
  <c r="P18" i="21"/>
  <c r="D6" i="45" a="1"/>
  <c r="D21" i="45" a="1"/>
  <c r="O35" i="21"/>
  <c r="F20" i="50"/>
  <c r="P15" i="21"/>
  <c r="P48" i="21"/>
  <c r="E20" i="45" a="1"/>
  <c r="C18" i="45" a="1"/>
  <c r="G21" i="45" a="1"/>
  <c r="P7" i="21"/>
  <c r="O28" i="21"/>
  <c r="P40" i="21"/>
  <c r="E11" i="40"/>
  <c r="C20" i="45" a="1"/>
  <c r="F19" i="45" a="1"/>
  <c r="P43" i="21"/>
  <c r="P46" i="21"/>
  <c r="P38" i="21"/>
  <c r="O39" i="21"/>
  <c r="B7" i="45" l="1"/>
  <c r="I6" i="45"/>
  <c r="B18" i="45"/>
  <c r="D8" i="45"/>
  <c r="G7" i="45"/>
  <c r="D21" i="45"/>
  <c r="F18" i="45"/>
  <c r="F6" i="45"/>
  <c r="H7" i="45"/>
  <c r="G17" i="45"/>
  <c r="B10" i="45"/>
  <c r="E7" i="45"/>
  <c r="C21" i="45"/>
  <c r="E18" i="45"/>
  <c r="F7" i="45"/>
  <c r="I7" i="45"/>
  <c r="G21" i="45"/>
  <c r="C9" i="45"/>
  <c r="D11" i="45"/>
  <c r="B21" i="45"/>
  <c r="D22" i="45"/>
  <c r="F8" i="45"/>
  <c r="H8" i="45"/>
  <c r="F21" i="45"/>
  <c r="D10" i="45"/>
  <c r="F9" i="45"/>
  <c r="H11" i="45"/>
  <c r="F19" i="45"/>
  <c r="C10" i="45"/>
  <c r="G11" i="45"/>
  <c r="D18" i="45"/>
  <c r="G22" i="45"/>
  <c r="F10" i="45"/>
  <c r="I11" i="45"/>
  <c r="E19" i="45"/>
  <c r="B6" i="45"/>
  <c r="D9" i="45"/>
  <c r="E10" i="45"/>
  <c r="H6" i="45"/>
  <c r="B17" i="45"/>
  <c r="C18" i="45"/>
  <c r="G20" i="45"/>
  <c r="C6" i="45"/>
  <c r="G9" i="45"/>
  <c r="C17" i="45"/>
  <c r="F20" i="45"/>
  <c r="E6" i="45"/>
  <c r="I9" i="45"/>
  <c r="E17" i="45"/>
  <c r="C8" i="45"/>
  <c r="E9" i="45"/>
  <c r="D19" i="45"/>
  <c r="E20" i="45"/>
  <c r="G6" i="45"/>
  <c r="H10" i="45"/>
  <c r="F17" i="45"/>
  <c r="D7" i="45"/>
  <c r="B11" i="45"/>
  <c r="C19" i="45"/>
  <c r="B22" i="45"/>
  <c r="G8" i="45"/>
  <c r="I10" i="45"/>
  <c r="G19" i="45"/>
  <c r="C7" i="45"/>
  <c r="C11" i="45"/>
  <c r="B19" i="45"/>
  <c r="C22" i="45"/>
  <c r="E11" i="45"/>
  <c r="D20" i="45"/>
  <c r="E22" i="45"/>
  <c r="G10" i="45"/>
  <c r="I8" i="45"/>
  <c r="E21" i="45"/>
  <c r="B8" i="45"/>
  <c r="F11" i="45"/>
  <c r="C20" i="45"/>
  <c r="F22" i="45"/>
  <c r="D6" i="45"/>
  <c r="B9" i="45"/>
  <c r="E8" i="45"/>
  <c r="H9" i="45"/>
  <c r="D17" i="45"/>
  <c r="B20" i="45"/>
  <c r="G18" i="45"/>
  <c r="H22" i="45"/>
  <c r="I22" i="45"/>
  <c r="O1" i="21"/>
  <c r="N1" i="21"/>
  <c r="H20" i="50"/>
  <c r="G11" i="40"/>
  <c r="I11" i="40" s="1"/>
  <c r="G20" i="40"/>
  <c r="G20" i="50"/>
  <c r="G11" i="50"/>
  <c r="I11" i="50" s="1"/>
  <c r="H20" i="40"/>
  <c r="H11" i="50"/>
  <c r="J11" i="50" s="1"/>
  <c r="H11" i="40"/>
  <c r="J11" i="40" s="1"/>
  <c r="G17" i="53" l="1"/>
  <c r="P34" i="23"/>
  <c r="S10" i="29"/>
  <c r="O12" i="29"/>
  <c r="G9" i="184"/>
  <c r="C9" i="40"/>
  <c r="Q277" i="105"/>
  <c r="J16" i="34" a="1"/>
  <c r="Q289" i="105"/>
  <c r="P29" i="105"/>
  <c r="P23" i="105"/>
  <c r="C18" i="28"/>
  <c r="F22" i="33"/>
  <c r="P43" i="28"/>
  <c r="M14" i="23"/>
  <c r="Q13" i="23"/>
  <c r="Q30" i="22"/>
  <c r="M11" i="26"/>
  <c r="G13" i="53"/>
  <c r="Q117" i="105"/>
  <c r="P18" i="105"/>
  <c r="P152" i="105"/>
  <c r="C10" i="40"/>
  <c r="P171" i="105"/>
  <c r="M6" i="34" a="1"/>
  <c r="M12" i="24"/>
  <c r="P30" i="27"/>
  <c r="G18" i="28"/>
  <c r="M21" i="25"/>
  <c r="M35" i="27"/>
  <c r="T8" i="34" a="1"/>
  <c r="P96" i="105"/>
  <c r="Q10" i="105"/>
  <c r="L34" i="25"/>
  <c r="C34" i="28"/>
  <c r="V15" i="34" a="1"/>
  <c r="Q33" i="22"/>
  <c r="U11" i="34" a="1"/>
  <c r="Q112" i="105"/>
  <c r="Q166" i="105"/>
  <c r="L316" i="105"/>
  <c r="L34" i="26"/>
  <c r="M166" i="105"/>
  <c r="H24" i="29"/>
  <c r="F22" i="34"/>
  <c r="Q35" i="26"/>
  <c r="Q176" i="105"/>
  <c r="H16" i="33"/>
  <c r="Q260" i="105"/>
  <c r="G16" i="28"/>
  <c r="P103" i="105"/>
  <c r="P32" i="105"/>
  <c r="Q20" i="105"/>
  <c r="P15" i="29"/>
  <c r="Q276" i="105"/>
  <c r="L27" i="105"/>
  <c r="F6" i="40"/>
  <c r="D18" i="29"/>
  <c r="Q31" i="27"/>
  <c r="G8" i="33"/>
  <c r="M303" i="105"/>
  <c r="I19" i="53"/>
  <c r="P24" i="27"/>
  <c r="P37" i="22"/>
  <c r="C28" i="22"/>
  <c r="M58" i="105"/>
  <c r="P118" i="105"/>
  <c r="M86" i="105"/>
  <c r="G43" i="28"/>
  <c r="L33" i="22"/>
  <c r="I6" i="33"/>
  <c r="P308" i="105"/>
  <c r="K10" i="28"/>
  <c r="M77" i="105"/>
  <c r="P19" i="25"/>
  <c r="V12" i="34" a="1"/>
  <c r="Q272" i="105"/>
  <c r="C31" i="27"/>
  <c r="T35" i="28"/>
  <c r="L144" i="105"/>
  <c r="P28" i="25"/>
  <c r="P9" i="25"/>
  <c r="D10" i="29"/>
  <c r="Q14" i="25"/>
  <c r="L26" i="33"/>
  <c r="E22" i="34"/>
  <c r="F7" i="33"/>
  <c r="S12" i="28"/>
  <c r="L182" i="105"/>
  <c r="L140" i="105"/>
  <c r="Q141" i="105"/>
  <c r="S13" i="29"/>
  <c r="M131" i="105"/>
  <c r="Q19" i="34" a="1"/>
  <c r="P10" i="22"/>
  <c r="L12" i="24"/>
  <c r="D31" i="25"/>
  <c r="Q48" i="105"/>
  <c r="H29" i="53"/>
  <c r="Q267" i="105"/>
  <c r="H34" i="28"/>
  <c r="O10" i="34" a="1"/>
  <c r="P197" i="105"/>
  <c r="Q26" i="26"/>
  <c r="P11" i="26"/>
  <c r="G10" i="34" a="1"/>
  <c r="G6" i="34" a="1"/>
  <c r="M207" i="105"/>
  <c r="K45" i="28"/>
  <c r="M300" i="105"/>
  <c r="M271" i="105"/>
  <c r="P7" i="24"/>
  <c r="G6" i="33"/>
  <c r="L19" i="23"/>
  <c r="L37" i="24"/>
  <c r="T9" i="34" a="1"/>
  <c r="O16" i="28"/>
  <c r="B8" i="50"/>
  <c r="G22" i="34"/>
  <c r="P35" i="22"/>
  <c r="T13" i="29"/>
  <c r="L6" i="23"/>
  <c r="T33" i="28"/>
  <c r="H21" i="28"/>
  <c r="G15" i="29"/>
  <c r="L191" i="105"/>
  <c r="P299" i="105"/>
  <c r="L32" i="26"/>
  <c r="W19" i="34" a="1"/>
  <c r="O13" i="29"/>
  <c r="Q304" i="105"/>
  <c r="Q9" i="22"/>
  <c r="Q13" i="22"/>
  <c r="L51" i="105"/>
  <c r="G33" i="28"/>
  <c r="P21" i="26"/>
  <c r="S15" i="29"/>
  <c r="P13" i="27"/>
  <c r="P268" i="105"/>
  <c r="L9" i="23"/>
  <c r="G5" i="30"/>
  <c r="F15" i="33"/>
  <c r="P193" i="105"/>
  <c r="P26" i="22"/>
  <c r="Q23" i="24"/>
  <c r="Q11" i="34" a="1"/>
  <c r="N10" i="34" a="1"/>
  <c r="M22" i="22"/>
  <c r="P38" i="23"/>
  <c r="S22" i="28"/>
  <c r="L218" i="105"/>
  <c r="W11" i="34" a="1"/>
  <c r="T18" i="29"/>
  <c r="M35" i="26"/>
  <c r="L310" i="105"/>
  <c r="L15" i="22"/>
  <c r="I17" i="53"/>
  <c r="L9" i="28"/>
  <c r="M30" i="24"/>
  <c r="S17" i="28"/>
  <c r="P24" i="105"/>
  <c r="M175" i="105"/>
  <c r="M26" i="27"/>
  <c r="L14" i="26"/>
  <c r="X21" i="29"/>
  <c r="J10" i="33"/>
  <c r="S9" i="29"/>
  <c r="G22" i="33"/>
  <c r="Q252" i="105"/>
  <c r="C10" i="184"/>
  <c r="K9" i="34" a="1"/>
  <c r="M288" i="105"/>
  <c r="D9" i="28"/>
  <c r="M36" i="27"/>
  <c r="K16" i="33"/>
  <c r="Q196" i="105"/>
  <c r="L258" i="105"/>
  <c r="P23" i="25"/>
  <c r="M136" i="105"/>
  <c r="M23" i="25"/>
  <c r="X15" i="28"/>
  <c r="P6" i="34" a="1"/>
  <c r="M144" i="105"/>
  <c r="D27" i="24"/>
  <c r="Q18" i="25"/>
  <c r="M218" i="105"/>
  <c r="D8" i="29"/>
  <c r="K40" i="28"/>
  <c r="M24" i="26"/>
  <c r="M146" i="105"/>
  <c r="M8" i="22"/>
  <c r="L22" i="24"/>
  <c r="L11" i="23"/>
  <c r="M198" i="105"/>
  <c r="G17" i="28"/>
  <c r="D7" i="50"/>
  <c r="L31" i="27"/>
  <c r="L21" i="25"/>
  <c r="X16" i="29"/>
  <c r="P35" i="105"/>
  <c r="K22" i="29"/>
  <c r="P22" i="105"/>
  <c r="Q71" i="105"/>
  <c r="H11" i="28"/>
  <c r="P10" i="26"/>
  <c r="Q255" i="105"/>
  <c r="M21" i="105"/>
  <c r="W30" i="28"/>
  <c r="M25" i="27"/>
  <c r="L21" i="29"/>
  <c r="L288" i="105"/>
  <c r="G18" i="34" a="1"/>
  <c r="O39" i="28"/>
  <c r="P17" i="28"/>
  <c r="Q25" i="25"/>
  <c r="M15" i="25"/>
  <c r="Q99" i="105"/>
  <c r="B7" i="30"/>
  <c r="T7" i="29"/>
  <c r="J7" i="33"/>
  <c r="Q12" i="23"/>
  <c r="M31" i="27"/>
  <c r="E20" i="34" a="1"/>
  <c r="P12" i="26"/>
  <c r="H17" i="28"/>
  <c r="L15" i="25"/>
  <c r="L17" i="105"/>
  <c r="L53" i="105"/>
  <c r="M107" i="105"/>
  <c r="P22" i="26"/>
  <c r="P277" i="105"/>
  <c r="F14" i="53"/>
  <c r="P20" i="22"/>
  <c r="M196" i="105"/>
  <c r="K30" i="28"/>
  <c r="O20" i="28"/>
  <c r="L175" i="105"/>
  <c r="C7" i="184"/>
  <c r="C8" i="40"/>
  <c r="Q15" i="27"/>
  <c r="Q29" i="26"/>
  <c r="O24" i="28"/>
  <c r="W43" i="28"/>
  <c r="I21" i="45" a="1"/>
  <c r="L315" i="105"/>
  <c r="C18" i="40"/>
  <c r="Q87" i="105"/>
  <c r="M23" i="23"/>
  <c r="C30" i="25"/>
  <c r="P72" i="105"/>
  <c r="P305" i="105"/>
  <c r="L38" i="27"/>
  <c r="F7" i="50"/>
  <c r="G12" i="29"/>
  <c r="M114" i="105"/>
  <c r="O17" i="29"/>
  <c r="G10" i="33"/>
  <c r="P16" i="27"/>
  <c r="M273" i="105"/>
  <c r="D45" i="28"/>
  <c r="C19" i="50"/>
  <c r="L25" i="26"/>
  <c r="L18" i="29"/>
  <c r="D27" i="23"/>
  <c r="G26" i="33"/>
  <c r="L19" i="28"/>
  <c r="G27" i="53"/>
  <c r="M25" i="23"/>
  <c r="Q313" i="105"/>
  <c r="M32" i="27"/>
  <c r="L108" i="105"/>
  <c r="Q62" i="105"/>
  <c r="G28" i="28"/>
  <c r="F8" i="40"/>
  <c r="H43" i="28"/>
  <c r="P15" i="34" a="1"/>
  <c r="D43" i="28"/>
  <c r="E13" i="34" a="1"/>
  <c r="P14" i="27"/>
  <c r="L184" i="105"/>
  <c r="L93" i="105"/>
  <c r="L302" i="105"/>
  <c r="N19" i="34" a="1"/>
  <c r="M35" i="23"/>
  <c r="T16" i="34" a="1"/>
  <c r="I17" i="45" a="1"/>
  <c r="G19" i="28"/>
  <c r="C31" i="24"/>
  <c r="P264" i="105"/>
  <c r="L96" i="105"/>
  <c r="L32" i="22"/>
  <c r="L216" i="105"/>
  <c r="P16" i="23"/>
  <c r="P22" i="25"/>
  <c r="K29" i="53"/>
  <c r="L97" i="105"/>
  <c r="M30" i="23"/>
  <c r="G14" i="53"/>
  <c r="P52" i="105"/>
  <c r="M250" i="105"/>
  <c r="K18" i="34" a="1"/>
  <c r="K13" i="34" a="1"/>
  <c r="M23" i="27"/>
  <c r="D16" i="40"/>
  <c r="P34" i="22"/>
  <c r="M150" i="105"/>
  <c r="P10" i="23"/>
  <c r="L232" i="105"/>
  <c r="B10" i="40"/>
  <c r="P32" i="23"/>
  <c r="L306" i="105"/>
  <c r="C8" i="29"/>
  <c r="K30" i="53"/>
  <c r="P112" i="105"/>
  <c r="M94" i="105"/>
  <c r="P221" i="105"/>
  <c r="Q142" i="105"/>
  <c r="K7" i="53"/>
  <c r="D42" i="28"/>
  <c r="E18" i="40"/>
  <c r="P78" i="105"/>
  <c r="G8" i="34" a="1"/>
  <c r="L312" i="105"/>
  <c r="M269" i="105"/>
  <c r="M141" i="105"/>
  <c r="D6" i="40"/>
  <c r="P19" i="29"/>
  <c r="T14" i="29"/>
  <c r="M227" i="105"/>
  <c r="Q29" i="25"/>
  <c r="O18" i="34" a="1"/>
  <c r="L27" i="53"/>
  <c r="H23" i="33"/>
  <c r="P11" i="27"/>
  <c r="K19" i="34" a="1"/>
  <c r="L9" i="53"/>
  <c r="L22" i="29"/>
  <c r="Q9" i="34" a="1"/>
  <c r="D27" i="27"/>
  <c r="P55" i="105"/>
  <c r="D31" i="23"/>
  <c r="Q20" i="24"/>
  <c r="Q103" i="105"/>
  <c r="J4" i="33"/>
  <c r="F28" i="53"/>
  <c r="O18" i="28"/>
  <c r="D18" i="40"/>
  <c r="Q37" i="24"/>
  <c r="Q7" i="22"/>
  <c r="M14" i="27"/>
  <c r="L31" i="24"/>
  <c r="M49" i="105"/>
  <c r="M170" i="105"/>
  <c r="J8" i="53"/>
  <c r="J12" i="33"/>
  <c r="E20" i="53"/>
  <c r="I10" i="34" a="1"/>
  <c r="D17" i="28"/>
  <c r="B5" i="30"/>
  <c r="Q92" i="105"/>
  <c r="K39" i="28"/>
  <c r="T23" i="29"/>
  <c r="U20" i="34" a="1"/>
  <c r="L18" i="22"/>
  <c r="G21" i="28"/>
  <c r="L13" i="22"/>
  <c r="M16" i="26"/>
  <c r="X9" i="184"/>
  <c r="M132" i="105"/>
  <c r="L197" i="105"/>
  <c r="H30" i="53"/>
  <c r="I29" i="53"/>
  <c r="T9" i="184"/>
  <c r="D28" i="26"/>
  <c r="L8" i="53"/>
  <c r="O16" i="29"/>
  <c r="L20" i="23"/>
  <c r="K13" i="53"/>
  <c r="M223" i="105"/>
  <c r="I7" i="53"/>
  <c r="Q37" i="23"/>
  <c r="M6" i="26"/>
  <c r="I25" i="53"/>
  <c r="S20" i="29"/>
  <c r="P75" i="105"/>
  <c r="Q131" i="105"/>
  <c r="Q292" i="105"/>
  <c r="C9" i="50"/>
  <c r="M238" i="105"/>
  <c r="L12" i="53"/>
  <c r="G20" i="29"/>
  <c r="M279" i="105"/>
  <c r="P314" i="105"/>
  <c r="L21" i="23"/>
  <c r="P8" i="27"/>
  <c r="L9" i="105"/>
  <c r="L25" i="22"/>
  <c r="L172" i="105"/>
  <c r="P12" i="105"/>
  <c r="E17" i="53"/>
  <c r="L269" i="105"/>
  <c r="L185" i="105"/>
  <c r="K8" i="29"/>
  <c r="Q8" i="105"/>
  <c r="T11" i="29"/>
  <c r="M55" i="105"/>
  <c r="C30" i="23"/>
  <c r="J8" i="34" a="1"/>
  <c r="B17" i="40"/>
  <c r="F17" i="33"/>
  <c r="P29" i="24"/>
  <c r="K12" i="53"/>
  <c r="Q13" i="24"/>
  <c r="P22" i="29"/>
  <c r="L270" i="105"/>
  <c r="G30" i="28"/>
  <c r="G21" i="33"/>
  <c r="O8" i="28"/>
  <c r="K25" i="33"/>
  <c r="Q14" i="34" a="1"/>
  <c r="O41" i="28"/>
  <c r="L9" i="34" a="1"/>
  <c r="H6" i="34" a="1"/>
  <c r="L148" i="105"/>
  <c r="Q100" i="105"/>
  <c r="F12" i="33"/>
  <c r="Q287" i="105"/>
  <c r="P6" i="25"/>
  <c r="L20" i="22"/>
  <c r="T34" i="28"/>
  <c r="N14" i="34" a="1"/>
  <c r="P16" i="105"/>
  <c r="P128" i="105"/>
  <c r="L11" i="27"/>
  <c r="L52" i="105"/>
  <c r="P62" i="105"/>
  <c r="P40" i="28"/>
  <c r="L16" i="23"/>
  <c r="F15" i="40"/>
  <c r="I21" i="33"/>
  <c r="H40" i="28"/>
  <c r="K7" i="33"/>
  <c r="O40" i="28"/>
  <c r="Q198" i="105"/>
  <c r="O8" i="184"/>
  <c r="M22" i="26"/>
  <c r="M28" i="26"/>
  <c r="M140" i="105"/>
  <c r="M28" i="25"/>
  <c r="L7" i="105"/>
  <c r="D40" i="28"/>
  <c r="Q314" i="105"/>
  <c r="G13" i="29"/>
  <c r="B15" i="50"/>
  <c r="Q30" i="27"/>
  <c r="G15" i="53"/>
  <c r="G8" i="53"/>
  <c r="K14" i="34" a="1"/>
  <c r="L33" i="24"/>
  <c r="P38" i="26"/>
  <c r="H28" i="53"/>
  <c r="P33" i="22"/>
  <c r="P61" i="105"/>
  <c r="P27" i="27"/>
  <c r="H21" i="29"/>
  <c r="L30" i="22"/>
  <c r="G25" i="29"/>
  <c r="L29" i="25"/>
  <c r="P42" i="28"/>
  <c r="Q19" i="24"/>
  <c r="C15" i="50"/>
  <c r="W11" i="28"/>
  <c r="G12" i="34" a="1"/>
  <c r="L213" i="105"/>
  <c r="Q18" i="105"/>
  <c r="L6" i="34" a="1"/>
  <c r="D29" i="27"/>
  <c r="L193" i="105"/>
  <c r="E10" i="53"/>
  <c r="M167" i="105"/>
  <c r="P266" i="105"/>
  <c r="P215" i="105"/>
  <c r="Q36" i="27"/>
  <c r="K17" i="53"/>
  <c r="L37" i="25"/>
  <c r="M14" i="22"/>
  <c r="O19" i="28"/>
  <c r="P69" i="105"/>
  <c r="T12" i="29"/>
  <c r="L29" i="27"/>
  <c r="P32" i="27"/>
  <c r="L38" i="28"/>
  <c r="P31" i="23"/>
  <c r="K26" i="53"/>
  <c r="W21" i="28"/>
  <c r="M8" i="105"/>
  <c r="P13" i="22"/>
  <c r="Q221" i="105"/>
  <c r="S14" i="34" a="1"/>
  <c r="D12" i="28"/>
  <c r="L279" i="105"/>
  <c r="Q257" i="105"/>
  <c r="F14" i="33"/>
  <c r="J6" i="34" a="1"/>
  <c r="E19" i="53"/>
  <c r="T20" i="34" a="1"/>
  <c r="M92" i="105"/>
  <c r="L103" i="105"/>
  <c r="Q106" i="105"/>
  <c r="P17" i="29"/>
  <c r="C28" i="24"/>
  <c r="L36" i="24"/>
  <c r="N22" i="34"/>
  <c r="I14" i="33"/>
  <c r="D16" i="28"/>
  <c r="P16" i="26"/>
  <c r="M266" i="105"/>
  <c r="T8" i="184"/>
  <c r="C28" i="28"/>
  <c r="M15" i="26"/>
  <c r="K20" i="53"/>
  <c r="M20" i="27"/>
  <c r="Q167" i="105"/>
  <c r="P33" i="105"/>
  <c r="M16" i="105"/>
  <c r="H26" i="33"/>
  <c r="S19" i="34" a="1"/>
  <c r="Q23" i="25"/>
  <c r="M278" i="105"/>
  <c r="X24" i="28"/>
  <c r="M19" i="105"/>
  <c r="W16" i="29"/>
  <c r="M24" i="27"/>
  <c r="Q154" i="105"/>
  <c r="Q319" i="105"/>
  <c r="S22" i="34"/>
  <c r="Q187" i="105"/>
  <c r="L36" i="26"/>
  <c r="L30" i="53"/>
  <c r="L34" i="105"/>
  <c r="D15" i="29"/>
  <c r="P138" i="105"/>
  <c r="H16" i="29"/>
  <c r="M178" i="105"/>
  <c r="L6" i="105"/>
  <c r="L35" i="27"/>
  <c r="E18" i="50"/>
  <c r="Q175" i="105"/>
  <c r="Q108" i="105"/>
  <c r="L254" i="105"/>
  <c r="Q16" i="34" a="1"/>
  <c r="W14" i="34" a="1"/>
  <c r="L145" i="105"/>
  <c r="C7" i="40"/>
  <c r="Q6" i="27"/>
  <c r="D15" i="28"/>
  <c r="L169" i="105"/>
  <c r="W7" i="184"/>
  <c r="S20" i="34" a="1"/>
  <c r="P17" i="34" a="1"/>
  <c r="L66" i="105"/>
  <c r="N7" i="34" a="1"/>
  <c r="M293" i="105"/>
  <c r="Q33" i="23"/>
  <c r="P296" i="105"/>
  <c r="G9" i="28"/>
  <c r="G10" i="28"/>
  <c r="L10" i="29"/>
  <c r="J14" i="34" a="1"/>
  <c r="J9" i="33"/>
  <c r="P32" i="22"/>
  <c r="P28" i="105"/>
  <c r="L17" i="23"/>
  <c r="L117" i="105"/>
  <c r="H11" i="33"/>
  <c r="K11" i="29"/>
  <c r="G24" i="28"/>
  <c r="P30" i="25"/>
  <c r="B8" i="30"/>
  <c r="Q72" i="105"/>
  <c r="L31" i="22"/>
  <c r="Q66" i="105"/>
  <c r="W24" i="29"/>
  <c r="Q35" i="27"/>
  <c r="Q156" i="105"/>
  <c r="D10" i="50"/>
  <c r="P9" i="23"/>
  <c r="M212" i="105"/>
  <c r="P235" i="105"/>
  <c r="P35" i="26"/>
  <c r="L14" i="27"/>
  <c r="L239" i="105"/>
  <c r="Q15" i="105"/>
  <c r="M32" i="105"/>
  <c r="Q46" i="105"/>
  <c r="Q29" i="22"/>
  <c r="L42" i="28"/>
  <c r="D26" i="22"/>
  <c r="Q25" i="24"/>
  <c r="P27" i="22"/>
  <c r="Q90" i="105"/>
  <c r="L13" i="29"/>
  <c r="L298" i="105"/>
  <c r="Q18" i="24"/>
  <c r="Q49" i="105"/>
  <c r="P289" i="105"/>
  <c r="P111" i="105"/>
  <c r="L38" i="22"/>
  <c r="I11" i="34" a="1"/>
  <c r="F10" i="53"/>
  <c r="L87" i="105"/>
  <c r="P70" i="105"/>
  <c r="L10" i="26"/>
  <c r="C31" i="23"/>
  <c r="X12" i="29"/>
  <c r="L5" i="33"/>
  <c r="P30" i="28"/>
  <c r="M192" i="105"/>
  <c r="T42" i="28"/>
  <c r="Q229" i="105"/>
  <c r="H15" i="29"/>
  <c r="P13" i="25"/>
  <c r="M62" i="105"/>
  <c r="C7" i="30"/>
  <c r="M224" i="105"/>
  <c r="Q32" i="24"/>
  <c r="Q136" i="105"/>
  <c r="C7" i="50"/>
  <c r="S12" i="29"/>
  <c r="W14" i="29"/>
  <c r="H12" i="34" a="1"/>
  <c r="P131" i="105"/>
  <c r="M7" i="34" a="1"/>
  <c r="Q27" i="23"/>
  <c r="P29" i="28"/>
  <c r="H19" i="28"/>
  <c r="K16" i="53"/>
  <c r="H9" i="28"/>
  <c r="M252" i="105"/>
  <c r="F15" i="50"/>
  <c r="Q104" i="105"/>
  <c r="O38" i="28"/>
  <c r="P34" i="26"/>
  <c r="P127" i="105"/>
  <c r="P26" i="105"/>
  <c r="K8" i="28"/>
  <c r="C27" i="24"/>
  <c r="P19" i="28"/>
  <c r="Q231" i="105"/>
  <c r="C12" i="29"/>
  <c r="L8" i="29"/>
  <c r="Q74" i="105"/>
  <c r="Q77" i="105"/>
  <c r="M229" i="105"/>
  <c r="Q8" i="26"/>
  <c r="L17" i="34" a="1"/>
  <c r="L257" i="105"/>
  <c r="Q16" i="27"/>
  <c r="Q22" i="22"/>
  <c r="Q57" i="105"/>
  <c r="F21" i="33"/>
  <c r="P23" i="24"/>
  <c r="H19" i="29"/>
  <c r="M69" i="105"/>
  <c r="P44" i="28"/>
  <c r="Q262" i="105"/>
  <c r="S17" i="29"/>
  <c r="R18" i="34" a="1"/>
  <c r="D16" i="50"/>
  <c r="G7" i="53"/>
  <c r="L9" i="22"/>
  <c r="O11" i="34" a="1"/>
  <c r="P175" i="105"/>
  <c r="H7" i="33"/>
  <c r="P8" i="26"/>
  <c r="C13" i="29"/>
  <c r="L22" i="26"/>
  <c r="M14" i="24"/>
  <c r="M13" i="27"/>
  <c r="M294" i="105"/>
  <c r="W23" i="34"/>
  <c r="L20" i="28"/>
  <c r="P25" i="24"/>
  <c r="P66" i="105"/>
  <c r="E8" i="34" a="1"/>
  <c r="Q52" i="105"/>
  <c r="Q56" i="105"/>
  <c r="D29" i="24"/>
  <c r="G17" i="34" a="1"/>
  <c r="K24" i="28"/>
  <c r="E8" i="40"/>
  <c r="L11" i="29"/>
  <c r="H13" i="53"/>
  <c r="L128" i="105"/>
  <c r="L9" i="33"/>
  <c r="L9" i="24"/>
  <c r="L31" i="26"/>
  <c r="Q182" i="105"/>
  <c r="K44" i="28"/>
  <c r="W12" i="34" a="1"/>
  <c r="Q8" i="27"/>
  <c r="M19" i="34" a="1"/>
  <c r="P259" i="105"/>
  <c r="S13" i="34" a="1"/>
  <c r="L18" i="25"/>
  <c r="M11" i="23"/>
  <c r="D30" i="26"/>
  <c r="C31" i="22"/>
  <c r="H20" i="34" a="1"/>
  <c r="J26" i="53"/>
  <c r="Q38" i="24"/>
  <c r="Q20" i="23"/>
  <c r="J22" i="34"/>
  <c r="I16" i="34" a="1"/>
  <c r="M16" i="23"/>
  <c r="K34" i="28"/>
  <c r="P30" i="22"/>
  <c r="L25" i="29"/>
  <c r="M33" i="23"/>
  <c r="P312" i="105"/>
  <c r="Q195" i="105"/>
  <c r="O20" i="34" a="1"/>
  <c r="Q14" i="24"/>
  <c r="Q169" i="105"/>
  <c r="L10" i="33"/>
  <c r="X10" i="184"/>
  <c r="G9" i="33"/>
  <c r="P236" i="105"/>
  <c r="H19" i="53"/>
  <c r="K10" i="34" a="1"/>
  <c r="L208" i="105"/>
  <c r="P290" i="105"/>
  <c r="S38" i="28"/>
  <c r="Q144" i="105"/>
  <c r="Q14" i="26"/>
  <c r="X21" i="28"/>
  <c r="Q8" i="22"/>
  <c r="L25" i="28"/>
  <c r="S22" i="29"/>
  <c r="L35" i="24"/>
  <c r="R23" i="34"/>
  <c r="O29" i="28"/>
  <c r="L39" i="28"/>
  <c r="P232" i="105"/>
  <c r="F9" i="33"/>
  <c r="D17" i="29"/>
  <c r="L25" i="33"/>
  <c r="S30" i="28"/>
  <c r="S11" i="34" a="1"/>
  <c r="Q239" i="105"/>
  <c r="P272" i="105"/>
  <c r="P12" i="29"/>
  <c r="W6" i="34" a="1"/>
  <c r="P25" i="29"/>
  <c r="M37" i="25"/>
  <c r="P14" i="22"/>
  <c r="Q127" i="105"/>
  <c r="K15" i="33"/>
  <c r="P23" i="28"/>
  <c r="P144" i="105"/>
  <c r="T10" i="34" a="1"/>
  <c r="M297" i="105"/>
  <c r="Q213" i="105"/>
  <c r="Q317" i="105"/>
  <c r="F15" i="53"/>
  <c r="L16" i="53"/>
  <c r="P180" i="105"/>
  <c r="P25" i="23"/>
  <c r="G9" i="34" a="1"/>
  <c r="X16" i="28"/>
  <c r="N9" i="34" a="1"/>
  <c r="C27" i="27"/>
  <c r="Q27" i="22"/>
  <c r="F17" i="34" a="1"/>
  <c r="W7" i="34" a="1"/>
  <c r="Q23" i="34"/>
  <c r="U19" i="34" a="1"/>
  <c r="F9" i="53"/>
  <c r="M20" i="34" a="1"/>
  <c r="H10" i="29"/>
  <c r="P36" i="105"/>
  <c r="C15" i="28"/>
  <c r="I8" i="34" a="1"/>
  <c r="F10" i="34" a="1"/>
  <c r="P230" i="105"/>
  <c r="Q37" i="26"/>
  <c r="P21" i="105"/>
  <c r="U15" i="34" a="1"/>
  <c r="L19" i="29"/>
  <c r="S40" i="28"/>
  <c r="C41" i="28"/>
  <c r="Q18" i="34" a="1"/>
  <c r="Q10" i="26"/>
  <c r="C6" i="40"/>
  <c r="L27" i="25"/>
  <c r="C10" i="50"/>
  <c r="Q157" i="105"/>
  <c r="P157" i="105"/>
  <c r="M189" i="105"/>
  <c r="D18" i="28"/>
  <c r="P35" i="25"/>
  <c r="P34" i="24"/>
  <c r="D12" i="29"/>
  <c r="P228" i="105"/>
  <c r="G25" i="53"/>
  <c r="M214" i="105"/>
  <c r="P149" i="105"/>
  <c r="L29" i="53"/>
  <c r="L86" i="105"/>
  <c r="M103" i="105"/>
  <c r="P73" i="105"/>
  <c r="I27" i="53"/>
  <c r="L25" i="105"/>
  <c r="M22" i="105"/>
  <c r="F9" i="50"/>
  <c r="W20" i="34" a="1"/>
  <c r="E16" i="50"/>
  <c r="D8" i="34" a="1"/>
  <c r="L235" i="105"/>
  <c r="Q33" i="25"/>
  <c r="M15" i="27"/>
  <c r="J5" i="33"/>
  <c r="F16" i="40"/>
  <c r="X25" i="28"/>
  <c r="X43" i="28"/>
  <c r="I20" i="45" a="1"/>
  <c r="E6" i="50"/>
  <c r="C29" i="23"/>
  <c r="L30" i="105"/>
  <c r="P133" i="105"/>
  <c r="L14" i="53"/>
  <c r="L293" i="105"/>
  <c r="L136" i="105"/>
  <c r="L20" i="29"/>
  <c r="F8" i="50"/>
  <c r="H13" i="34" a="1"/>
  <c r="Q250" i="105"/>
  <c r="H9" i="29"/>
  <c r="S24" i="29"/>
  <c r="K9" i="29"/>
  <c r="Q37" i="25"/>
  <c r="L220" i="105"/>
  <c r="P16" i="34" a="1"/>
  <c r="X7" i="29"/>
  <c r="Q28" i="105"/>
  <c r="P147" i="105"/>
  <c r="M257" i="105"/>
  <c r="M35" i="24"/>
  <c r="M110" i="105"/>
  <c r="Q17" i="105"/>
  <c r="S25" i="28"/>
  <c r="L14" i="29"/>
  <c r="M13" i="34" a="1"/>
  <c r="L190" i="105"/>
  <c r="I12" i="53"/>
  <c r="P25" i="26"/>
  <c r="P9" i="28"/>
  <c r="F6" i="50"/>
  <c r="P148" i="105"/>
  <c r="M27" i="23"/>
  <c r="G7" i="29"/>
  <c r="H22" i="33"/>
  <c r="L70" i="105"/>
  <c r="P18" i="24"/>
  <c r="D26" i="26"/>
  <c r="L177" i="105"/>
  <c r="L116" i="105"/>
  <c r="Q34" i="26"/>
  <c r="L223" i="105"/>
  <c r="P270" i="105"/>
  <c r="M9" i="23"/>
  <c r="F23" i="34"/>
  <c r="P89" i="105"/>
  <c r="P24" i="24"/>
  <c r="P10" i="27"/>
  <c r="K13" i="29"/>
  <c r="M6" i="105"/>
  <c r="Q27" i="25"/>
  <c r="C9" i="29"/>
  <c r="O19" i="34" a="1"/>
  <c r="X25" i="29"/>
  <c r="M36" i="25"/>
  <c r="M14" i="26"/>
  <c r="C28" i="23"/>
  <c r="K15" i="34" a="1"/>
  <c r="S41" i="28"/>
  <c r="P18" i="27"/>
  <c r="G14" i="33"/>
  <c r="C20" i="29"/>
  <c r="P16" i="24"/>
  <c r="J18" i="34" a="1"/>
  <c r="H17" i="29"/>
  <c r="H6" i="33"/>
  <c r="Q308" i="105"/>
  <c r="F24" i="33"/>
  <c r="L33" i="105"/>
  <c r="G20" i="53"/>
  <c r="W20" i="28"/>
  <c r="P7" i="25"/>
  <c r="C29" i="27"/>
  <c r="Q271" i="105"/>
  <c r="H38" i="28"/>
  <c r="W25" i="29"/>
  <c r="L17" i="33"/>
  <c r="L8" i="23"/>
  <c r="V14" i="34" a="1"/>
  <c r="M21" i="27"/>
  <c r="P19" i="27"/>
  <c r="L22" i="22"/>
  <c r="Q303" i="105"/>
  <c r="L314" i="105"/>
  <c r="F25" i="33"/>
  <c r="M25" i="25"/>
  <c r="Q23" i="23"/>
  <c r="M193" i="105"/>
  <c r="L186" i="105"/>
  <c r="M75" i="105"/>
  <c r="L34" i="24"/>
  <c r="R6" i="34" a="1"/>
  <c r="J25" i="53"/>
  <c r="M18" i="34" a="1"/>
  <c r="P261" i="105"/>
  <c r="Q31" i="23"/>
  <c r="M65" i="105"/>
  <c r="H25" i="29"/>
  <c r="M64" i="105"/>
  <c r="L36" i="22"/>
  <c r="S16" i="29"/>
  <c r="M13" i="26"/>
  <c r="Q12" i="26"/>
  <c r="D18" i="50"/>
  <c r="Q26" i="25"/>
  <c r="F7" i="30"/>
  <c r="F12" i="53"/>
  <c r="D29" i="28"/>
  <c r="H41" i="28"/>
  <c r="M310" i="105"/>
  <c r="L27" i="26"/>
  <c r="M11" i="22"/>
  <c r="K10" i="184"/>
  <c r="L225" i="105"/>
  <c r="P13" i="24"/>
  <c r="Q18" i="27"/>
  <c r="M190" i="105"/>
  <c r="P32" i="24"/>
  <c r="C35" i="28"/>
  <c r="L28" i="28"/>
  <c r="L7" i="34" a="1"/>
  <c r="L192" i="105"/>
  <c r="X20" i="28"/>
  <c r="Q29" i="105"/>
  <c r="Q181" i="105"/>
  <c r="L28" i="26"/>
  <c r="P250" i="105"/>
  <c r="Q55" i="105"/>
  <c r="S25" i="29"/>
  <c r="H14" i="53"/>
  <c r="Q24" i="34"/>
  <c r="K23" i="29"/>
  <c r="M68" i="105"/>
  <c r="P36" i="24"/>
  <c r="D8" i="28"/>
  <c r="M9" i="22"/>
  <c r="Q253" i="105"/>
  <c r="G23" i="33"/>
  <c r="G12" i="28"/>
  <c r="L25" i="53"/>
  <c r="P20" i="28"/>
  <c r="G12" i="53"/>
  <c r="M290" i="105"/>
  <c r="L18" i="24"/>
  <c r="L59" i="105"/>
  <c r="M168" i="105"/>
  <c r="L171" i="105"/>
  <c r="J27" i="53"/>
  <c r="L11" i="25"/>
  <c r="K6" i="34" a="1"/>
  <c r="C17" i="29"/>
  <c r="Q36" i="26"/>
  <c r="S43" i="28"/>
  <c r="L187" i="105"/>
  <c r="M87" i="105"/>
  <c r="M308" i="105"/>
  <c r="M105" i="105"/>
  <c r="Q191" i="105"/>
  <c r="L22" i="27"/>
  <c r="L210" i="105"/>
  <c r="M298" i="105"/>
  <c r="L266" i="105"/>
  <c r="W29" i="28"/>
  <c r="P14" i="29"/>
  <c r="O22" i="29"/>
  <c r="B18" i="50"/>
  <c r="M11" i="105"/>
  <c r="L255" i="105"/>
  <c r="Q75" i="105"/>
  <c r="L12" i="29"/>
  <c r="J26" i="33"/>
  <c r="P9" i="27"/>
  <c r="M33" i="27"/>
  <c r="W8" i="184"/>
  <c r="Q11" i="22"/>
  <c r="P275" i="105"/>
  <c r="F12" i="34" a="1"/>
  <c r="M17" i="105"/>
  <c r="M27" i="24"/>
  <c r="Q258" i="105"/>
  <c r="Q10" i="23"/>
  <c r="Q25" i="105"/>
  <c r="P18" i="26"/>
  <c r="M8" i="24"/>
  <c r="I24" i="33"/>
  <c r="L18" i="53"/>
  <c r="Q95" i="105"/>
  <c r="D11" i="34" a="1"/>
  <c r="M33" i="24"/>
  <c r="P11" i="23"/>
  <c r="L278" i="105"/>
  <c r="M8" i="23"/>
  <c r="D11" i="29"/>
  <c r="P28" i="26"/>
  <c r="P178" i="105"/>
  <c r="L237" i="105"/>
  <c r="M6" i="25"/>
  <c r="F10" i="40"/>
  <c r="J7" i="53"/>
  <c r="K9" i="28"/>
  <c r="B19" i="40"/>
  <c r="K7" i="29"/>
  <c r="D29" i="25"/>
  <c r="K14" i="29"/>
  <c r="C15" i="29"/>
  <c r="L18" i="105"/>
  <c r="C7" i="29"/>
  <c r="L209" i="105"/>
  <c r="P17" i="26"/>
  <c r="M251" i="105"/>
  <c r="M181" i="105"/>
  <c r="X19" i="29"/>
  <c r="C10" i="29"/>
  <c r="O11" i="29"/>
  <c r="L61" i="105"/>
  <c r="K38" i="28"/>
  <c r="F18" i="53"/>
  <c r="Q300" i="105"/>
  <c r="Q89" i="105"/>
  <c r="Q36" i="22"/>
  <c r="M30" i="25"/>
  <c r="T45" i="28"/>
  <c r="K8" i="33"/>
  <c r="L24" i="105"/>
  <c r="M72" i="105"/>
  <c r="Q312" i="105"/>
  <c r="Q13" i="25"/>
  <c r="P30" i="105"/>
  <c r="H16" i="53"/>
  <c r="F6" i="30"/>
  <c r="P150" i="105"/>
  <c r="L170" i="105"/>
  <c r="M32" i="26"/>
  <c r="M183" i="105"/>
  <c r="M10" i="22"/>
  <c r="L154" i="105"/>
  <c r="Q54" i="105"/>
  <c r="G29" i="53"/>
  <c r="D15" i="50"/>
  <c r="P187" i="105"/>
  <c r="P25" i="25"/>
  <c r="P317" i="105"/>
  <c r="P74" i="105"/>
  <c r="L167" i="105"/>
  <c r="S17" i="34" a="1"/>
  <c r="T24" i="34"/>
  <c r="F8" i="53"/>
  <c r="I17" i="33"/>
  <c r="J9" i="53"/>
  <c r="T38" i="28"/>
  <c r="Q190" i="105"/>
  <c r="Q28" i="24"/>
  <c r="P20" i="29"/>
  <c r="D17" i="34" a="1"/>
  <c r="S15" i="28"/>
  <c r="D6" i="34" a="1"/>
  <c r="M171" i="105"/>
  <c r="F26" i="53"/>
  <c r="K21" i="33"/>
  <c r="L76" i="105"/>
  <c r="O42" i="28"/>
  <c r="L8" i="34" a="1"/>
  <c r="Q15" i="24"/>
  <c r="K35" i="28"/>
  <c r="T10" i="29"/>
  <c r="E18" i="53"/>
  <c r="G7" i="33"/>
  <c r="L21" i="22"/>
  <c r="I16" i="33"/>
  <c r="T21" i="28"/>
  <c r="M315" i="105"/>
  <c r="B8" i="40"/>
  <c r="F30" i="53"/>
  <c r="C6" i="50"/>
  <c r="Q263" i="105"/>
  <c r="P29" i="26"/>
  <c r="Q34" i="24"/>
  <c r="D31" i="22"/>
  <c r="C21" i="28"/>
  <c r="L126" i="105"/>
  <c r="F24" i="34"/>
  <c r="I13" i="53"/>
  <c r="Q216" i="105"/>
  <c r="L19" i="24"/>
  <c r="W44" i="28"/>
  <c r="P194" i="105"/>
  <c r="P14" i="25"/>
  <c r="K9" i="184"/>
  <c r="M14" i="34" a="1"/>
  <c r="M254" i="105"/>
  <c r="D31" i="24"/>
  <c r="K8" i="53"/>
  <c r="L10" i="24"/>
  <c r="K12" i="29"/>
  <c r="P34" i="27"/>
  <c r="P35" i="27"/>
  <c r="I17" i="34" a="1"/>
  <c r="K23" i="28"/>
  <c r="P26" i="26"/>
  <c r="W20" i="29"/>
  <c r="D19" i="50"/>
  <c r="H16" i="28"/>
  <c r="T12" i="28"/>
  <c r="G25" i="33"/>
  <c r="P247" i="105"/>
  <c r="P20" i="24"/>
  <c r="K15" i="53"/>
  <c r="M37" i="27"/>
  <c r="Q22" i="26"/>
  <c r="O9" i="34" a="1"/>
  <c r="H17" i="33"/>
  <c r="L19" i="26"/>
  <c r="W13" i="34" a="1"/>
  <c r="P95" i="105"/>
  <c r="V16" i="34" a="1"/>
  <c r="M29" i="105"/>
  <c r="P256" i="105"/>
  <c r="P19" i="24"/>
  <c r="K17" i="28"/>
  <c r="L263" i="105"/>
  <c r="P8" i="28"/>
  <c r="M256" i="105"/>
  <c r="L102" i="105"/>
  <c r="I24" i="34"/>
  <c r="Q275" i="105"/>
  <c r="P182" i="105"/>
  <c r="P316" i="105"/>
  <c r="P225" i="105"/>
  <c r="M237" i="105"/>
  <c r="M268" i="105"/>
  <c r="L24" i="27"/>
  <c r="P17" i="27"/>
  <c r="M210" i="105"/>
  <c r="M211" i="105"/>
  <c r="M296" i="105"/>
  <c r="F10" i="50"/>
  <c r="M26" i="105"/>
  <c r="M220" i="105"/>
  <c r="M35" i="25"/>
  <c r="P11" i="22"/>
  <c r="M71" i="105"/>
  <c r="Q24" i="25"/>
  <c r="Q22" i="34"/>
  <c r="D19" i="29"/>
  <c r="Q297" i="105"/>
  <c r="L20" i="25"/>
  <c r="M102" i="105"/>
  <c r="P31" i="26"/>
  <c r="L37" i="105"/>
  <c r="R11" i="34" a="1"/>
  <c r="X23" i="28"/>
  <c r="Q118" i="105"/>
  <c r="O45" i="28"/>
  <c r="P226" i="105"/>
  <c r="L15" i="23"/>
  <c r="D20" i="28"/>
  <c r="P18" i="23"/>
  <c r="M208" i="105"/>
  <c r="H11" i="34" a="1"/>
  <c r="L152" i="105"/>
  <c r="T16" i="29"/>
  <c r="W22" i="34"/>
  <c r="P25" i="22"/>
  <c r="J13" i="33"/>
  <c r="I13" i="34" a="1"/>
  <c r="Q17" i="34" a="1"/>
  <c r="I6" i="34" a="1"/>
  <c r="M20" i="23"/>
  <c r="H11" i="53"/>
  <c r="I26" i="33"/>
  <c r="P239" i="105"/>
  <c r="P278" i="105"/>
  <c r="M152" i="105"/>
  <c r="W8" i="34" a="1"/>
  <c r="M213" i="105"/>
  <c r="L23" i="34"/>
  <c r="D9" i="184"/>
  <c r="M216" i="105"/>
  <c r="E25" i="53"/>
  <c r="P35" i="24"/>
  <c r="M59" i="105"/>
  <c r="M222" i="105"/>
  <c r="M304" i="105"/>
  <c r="M28" i="22"/>
  <c r="L23" i="23"/>
  <c r="L8" i="184"/>
  <c r="E9" i="34" a="1"/>
  <c r="M188" i="105"/>
  <c r="W38" i="28"/>
  <c r="Q88" i="105"/>
  <c r="L221" i="105"/>
  <c r="E7" i="50"/>
  <c r="Q21" i="24"/>
  <c r="P114" i="105"/>
  <c r="L297" i="105"/>
  <c r="Q18" i="22"/>
  <c r="G15" i="28"/>
  <c r="J17" i="53"/>
  <c r="L153" i="105"/>
  <c r="M6" i="24"/>
  <c r="P254" i="105"/>
  <c r="X15" i="29"/>
  <c r="K14" i="33"/>
  <c r="M10" i="105"/>
  <c r="L26" i="53"/>
  <c r="M11" i="25"/>
  <c r="Q17" i="25"/>
  <c r="Q9" i="105"/>
  <c r="K8" i="184"/>
  <c r="M34" i="24"/>
  <c r="L14" i="22"/>
  <c r="L11" i="26"/>
  <c r="W16" i="28"/>
  <c r="Q230" i="105"/>
  <c r="L7" i="33"/>
  <c r="M20" i="24"/>
  <c r="T41" i="28"/>
  <c r="D29" i="26"/>
  <c r="D20" i="34" a="1"/>
  <c r="Q273" i="105"/>
  <c r="I18" i="53"/>
  <c r="Q107" i="105"/>
  <c r="Q18" i="23"/>
  <c r="Q306" i="105"/>
  <c r="M11" i="34" a="1"/>
  <c r="L24" i="24"/>
  <c r="P6" i="22"/>
  <c r="C38" i="28"/>
  <c r="L28" i="23"/>
  <c r="L26" i="105"/>
  <c r="Q101" i="105"/>
  <c r="P41" i="28"/>
  <c r="L30" i="25"/>
  <c r="M60" i="105"/>
  <c r="L9" i="27"/>
  <c r="M37" i="26"/>
  <c r="E16" i="53"/>
  <c r="L11" i="53"/>
  <c r="M73" i="105"/>
  <c r="P45" i="28"/>
  <c r="C7" i="28"/>
  <c r="P155" i="105"/>
  <c r="B16" i="40"/>
  <c r="L219" i="105"/>
  <c r="P207" i="105"/>
  <c r="M56" i="105"/>
  <c r="H18" i="34" a="1"/>
  <c r="M29" i="26"/>
  <c r="O17" i="34" a="1"/>
  <c r="L34" i="28"/>
  <c r="L32" i="25"/>
  <c r="L294" i="105"/>
  <c r="Q315" i="105"/>
  <c r="L18" i="34" a="1"/>
  <c r="T39" i="28"/>
  <c r="M209" i="105"/>
  <c r="Q24" i="105"/>
  <c r="P154" i="105"/>
  <c r="P28" i="27"/>
  <c r="P116" i="105"/>
  <c r="L38" i="25"/>
  <c r="Q10" i="34" a="1"/>
  <c r="P9" i="105"/>
  <c r="Q21" i="105"/>
  <c r="L29" i="22"/>
  <c r="I14" i="53"/>
  <c r="P311" i="105"/>
  <c r="Q13" i="34" a="1"/>
  <c r="C39" i="28"/>
  <c r="I20" i="53"/>
  <c r="J15" i="34" a="1"/>
  <c r="P20" i="105"/>
  <c r="V20" i="34" a="1"/>
  <c r="Q296" i="105"/>
  <c r="B9" i="40"/>
  <c r="X10" i="28"/>
  <c r="D31" i="27"/>
  <c r="M109" i="105"/>
  <c r="F19" i="34" a="1"/>
  <c r="S19" i="28"/>
  <c r="Q19" i="22"/>
  <c r="K25" i="28"/>
  <c r="Q33" i="24"/>
  <c r="L20" i="24"/>
  <c r="M16" i="25"/>
  <c r="Q138" i="105"/>
  <c r="L13" i="34" a="1"/>
  <c r="P29" i="23"/>
  <c r="F17" i="50"/>
  <c r="M319" i="105"/>
  <c r="T17" i="29"/>
  <c r="L35" i="28"/>
  <c r="D10" i="40"/>
  <c r="Q145" i="105"/>
  <c r="E11" i="34" a="1"/>
  <c r="Q14" i="22"/>
  <c r="M187" i="105"/>
  <c r="K11" i="53"/>
  <c r="M19" i="24"/>
  <c r="P227" i="105"/>
  <c r="Q235" i="105"/>
  <c r="Q186" i="105"/>
  <c r="Q293" i="105"/>
  <c r="C17" i="50"/>
  <c r="D8" i="50"/>
  <c r="L30" i="28"/>
  <c r="L265" i="105"/>
  <c r="P210" i="105"/>
  <c r="L110" i="105"/>
  <c r="P102" i="105"/>
  <c r="G18" i="29"/>
  <c r="Q318" i="105"/>
  <c r="J10" i="34" a="1"/>
  <c r="Q9" i="26"/>
  <c r="P8" i="29"/>
  <c r="H23" i="29"/>
  <c r="L127" i="105"/>
  <c r="L233" i="105"/>
  <c r="M36" i="24"/>
  <c r="X18" i="28"/>
  <c r="Q23" i="26"/>
  <c r="B6" i="40"/>
  <c r="Q8" i="25"/>
  <c r="L34" i="22"/>
  <c r="I15" i="33"/>
  <c r="L10" i="27"/>
  <c r="W18" i="28"/>
  <c r="M311" i="105"/>
  <c r="M12" i="34" a="1"/>
  <c r="H44" i="28"/>
  <c r="P31" i="105"/>
  <c r="E7" i="34" a="1"/>
  <c r="P24" i="22"/>
  <c r="M309" i="105"/>
  <c r="M191" i="105"/>
  <c r="R20" i="34" a="1"/>
  <c r="P54" i="105"/>
  <c r="P37" i="27"/>
  <c r="L45" i="28"/>
  <c r="M18" i="24"/>
  <c r="G24" i="29"/>
  <c r="Q86" i="105"/>
  <c r="L36" i="23"/>
  <c r="M9" i="27"/>
  <c r="L227" i="105"/>
  <c r="D24" i="29"/>
  <c r="P145" i="105"/>
  <c r="Q115" i="105"/>
  <c r="L6" i="24"/>
  <c r="L178" i="105"/>
  <c r="P30" i="23"/>
  <c r="O43" i="28"/>
  <c r="Q6" i="25"/>
  <c r="L17" i="24"/>
  <c r="E19" i="50"/>
  <c r="L68" i="105"/>
  <c r="L142" i="105"/>
  <c r="P216" i="105"/>
  <c r="M46" i="105"/>
  <c r="L135" i="105"/>
  <c r="Q27" i="105"/>
  <c r="L91" i="105"/>
  <c r="P263" i="105"/>
  <c r="Q299" i="105"/>
  <c r="M10" i="27"/>
  <c r="T20" i="29"/>
  <c r="P134" i="105"/>
  <c r="E15" i="53"/>
  <c r="L22" i="25"/>
  <c r="J17" i="34" a="1"/>
  <c r="L176" i="105"/>
  <c r="M21" i="23"/>
  <c r="P21" i="29"/>
  <c r="P16" i="25"/>
  <c r="K25" i="29"/>
  <c r="L231" i="105"/>
  <c r="M14" i="25"/>
  <c r="Q35" i="23"/>
  <c r="P31" i="22"/>
  <c r="M302" i="105"/>
  <c r="L38" i="105"/>
  <c r="M12" i="22"/>
  <c r="I30" i="53"/>
  <c r="M24" i="22"/>
  <c r="Q26" i="24"/>
  <c r="D22" i="29"/>
  <c r="L262" i="105"/>
  <c r="Q53" i="105"/>
  <c r="P190" i="105"/>
  <c r="X10" i="29"/>
  <c r="P26" i="27"/>
  <c r="F7" i="34" a="1"/>
  <c r="G42" i="28"/>
  <c r="T19" i="29"/>
  <c r="G11" i="28"/>
  <c r="Q26" i="23"/>
  <c r="M35" i="105"/>
  <c r="P249" i="105"/>
  <c r="P17" i="23"/>
  <c r="G22" i="29"/>
  <c r="P248" i="105"/>
  <c r="M54" i="105"/>
  <c r="W12" i="29"/>
  <c r="K18" i="28"/>
  <c r="P300" i="105"/>
  <c r="P98" i="105"/>
  <c r="X40" i="28"/>
  <c r="L10" i="34" a="1"/>
  <c r="M13" i="23"/>
  <c r="M93" i="105"/>
  <c r="G20" i="34" a="1"/>
  <c r="J23" i="33"/>
  <c r="L36" i="27"/>
  <c r="X9" i="28"/>
  <c r="Q129" i="105"/>
  <c r="M34" i="27"/>
  <c r="D30" i="27"/>
  <c r="K22" i="33"/>
  <c r="P9" i="34" a="1"/>
  <c r="H4" i="33"/>
  <c r="P167" i="105"/>
  <c r="L23" i="28"/>
  <c r="M7" i="26"/>
  <c r="Q36" i="25"/>
  <c r="J20" i="34" a="1"/>
  <c r="T7" i="34" a="1"/>
  <c r="P33" i="28"/>
  <c r="Q9" i="27"/>
  <c r="J19" i="53"/>
  <c r="V19" i="34" a="1"/>
  <c r="C30" i="24"/>
  <c r="L13" i="33"/>
  <c r="P27" i="26"/>
  <c r="G17" i="29"/>
  <c r="W40" i="28"/>
  <c r="F13" i="53"/>
  <c r="P132" i="105"/>
  <c r="G21" i="29"/>
  <c r="P24" i="28"/>
  <c r="S42" i="28"/>
  <c r="Q171" i="105"/>
  <c r="Q70" i="105"/>
  <c r="T24" i="28"/>
  <c r="O22" i="34"/>
  <c r="R9" i="34" a="1"/>
  <c r="P93" i="105"/>
  <c r="D10" i="28"/>
  <c r="M19" i="22"/>
  <c r="M133" i="105"/>
  <c r="P315" i="105"/>
  <c r="M27" i="27"/>
  <c r="K24" i="33"/>
  <c r="Q184" i="105"/>
  <c r="H22" i="34"/>
  <c r="T11" i="34" a="1"/>
  <c r="H15" i="28"/>
  <c r="Q61" i="105"/>
  <c r="F6" i="33"/>
  <c r="P67" i="105"/>
  <c r="M156" i="105"/>
  <c r="P23" i="26"/>
  <c r="P24" i="29"/>
  <c r="D28" i="28"/>
  <c r="I4" i="33"/>
  <c r="I12" i="34" a="1"/>
  <c r="D22" i="34"/>
  <c r="Q12" i="27"/>
  <c r="P38" i="28"/>
  <c r="T8" i="28"/>
  <c r="E26" i="53"/>
  <c r="Q150" i="105"/>
  <c r="P23" i="27"/>
  <c r="P59" i="105"/>
  <c r="M113" i="105"/>
  <c r="W16" i="34" a="1"/>
  <c r="P17" i="24"/>
  <c r="Q146" i="105"/>
  <c r="P301" i="105"/>
  <c r="W9" i="34" a="1"/>
  <c r="L94" i="105"/>
  <c r="L10" i="22"/>
  <c r="P184" i="105"/>
  <c r="M9" i="34" a="1"/>
  <c r="P22" i="34"/>
  <c r="Q207" i="105"/>
  <c r="P32" i="26"/>
  <c r="C27" i="22"/>
  <c r="L23" i="33"/>
  <c r="I11" i="53"/>
  <c r="H19" i="45" a="1"/>
  <c r="L291" i="105"/>
  <c r="M23" i="26"/>
  <c r="P7" i="26"/>
  <c r="L26" i="23"/>
  <c r="D26" i="24"/>
  <c r="P303" i="105"/>
  <c r="H14" i="29"/>
  <c r="C31" i="26"/>
  <c r="M270" i="105"/>
  <c r="P176" i="105"/>
  <c r="L41" i="28"/>
  <c r="L24" i="28"/>
  <c r="P135" i="105"/>
  <c r="Q19" i="27"/>
  <c r="D30" i="28"/>
  <c r="M7" i="24"/>
  <c r="W42" i="28"/>
  <c r="H23" i="34"/>
  <c r="L23" i="29"/>
  <c r="E11" i="53"/>
  <c r="Q158" i="105"/>
  <c r="Q254" i="105"/>
  <c r="G8" i="184"/>
  <c r="M8" i="26"/>
  <c r="L20" i="27"/>
  <c r="X29" i="28"/>
  <c r="L8" i="22"/>
  <c r="L105" i="105"/>
  <c r="L34" i="27"/>
  <c r="O7" i="34" a="1"/>
  <c r="J16" i="33"/>
  <c r="M142" i="105"/>
  <c r="O7" i="184"/>
  <c r="T15" i="34" a="1"/>
  <c r="J30" i="53"/>
  <c r="P8" i="25"/>
  <c r="L19" i="25"/>
  <c r="J22" i="33"/>
  <c r="Q37" i="27"/>
  <c r="K24" i="29"/>
  <c r="H7" i="29"/>
  <c r="M13" i="25"/>
  <c r="P58" i="105"/>
  <c r="P97" i="105"/>
  <c r="M97" i="105"/>
  <c r="L15" i="28"/>
  <c r="L17" i="29"/>
  <c r="V13" i="34" a="1"/>
  <c r="K15" i="28"/>
  <c r="W33" i="28"/>
  <c r="D23" i="28"/>
  <c r="W15" i="29"/>
  <c r="S28" i="28"/>
  <c r="O23" i="29"/>
  <c r="E17" i="40"/>
  <c r="Q220" i="105"/>
  <c r="L8" i="26"/>
  <c r="R10" i="34" a="1"/>
  <c r="Q24" i="23"/>
  <c r="P47" i="105"/>
  <c r="I19" i="45" a="1"/>
  <c r="U9" i="34" a="1"/>
  <c r="L16" i="27"/>
  <c r="Q226" i="105"/>
  <c r="M195" i="105"/>
  <c r="Q15" i="34" a="1"/>
  <c r="M301" i="105"/>
  <c r="F5" i="33"/>
  <c r="K29" i="28"/>
  <c r="P19" i="105"/>
  <c r="L29" i="23"/>
  <c r="P173" i="105"/>
  <c r="F25" i="53"/>
  <c r="L15" i="29"/>
  <c r="F11" i="34" a="1"/>
  <c r="P16" i="29"/>
  <c r="Q19" i="25"/>
  <c r="L194" i="105"/>
  <c r="Q67" i="105"/>
  <c r="B7" i="40"/>
  <c r="Q13" i="26"/>
  <c r="C42" i="28"/>
  <c r="D28" i="23"/>
  <c r="T9" i="28"/>
  <c r="P106" i="105"/>
  <c r="P36" i="22"/>
  <c r="K17" i="29"/>
  <c r="H8" i="28"/>
  <c r="G45" i="28"/>
  <c r="G23" i="34"/>
  <c r="S39" i="28"/>
  <c r="P258" i="105"/>
  <c r="P8" i="22"/>
  <c r="S33" i="28"/>
  <c r="M272" i="105"/>
  <c r="Q7" i="26"/>
  <c r="P65" i="105"/>
  <c r="E28" i="53"/>
  <c r="Q30" i="26"/>
  <c r="E19" i="40"/>
  <c r="P34" i="25"/>
  <c r="Q183" i="105"/>
  <c r="M12" i="27"/>
  <c r="Q10" i="25"/>
  <c r="L6" i="26"/>
  <c r="H12" i="29"/>
  <c r="D34" i="28"/>
  <c r="M265" i="105"/>
  <c r="Q35" i="22"/>
  <c r="L217" i="105"/>
  <c r="M10" i="24"/>
  <c r="W17" i="34" a="1"/>
  <c r="C6" i="30"/>
  <c r="L36" i="105"/>
  <c r="X12" i="28"/>
  <c r="L22" i="23"/>
  <c r="D30" i="23"/>
  <c r="X30" i="28"/>
  <c r="K27" i="53"/>
  <c r="L16" i="24"/>
  <c r="Q24" i="26"/>
  <c r="J11" i="53"/>
  <c r="M19" i="26"/>
  <c r="E16" i="40"/>
  <c r="C30" i="26"/>
  <c r="L32" i="105"/>
  <c r="M26" i="24"/>
  <c r="W10" i="184"/>
  <c r="L10" i="28"/>
  <c r="Q26" i="22"/>
  <c r="L23" i="105"/>
  <c r="U6" i="34" a="1"/>
  <c r="M38" i="26"/>
  <c r="G9" i="53"/>
  <c r="X17" i="29"/>
  <c r="M264" i="105"/>
  <c r="P28" i="23"/>
  <c r="Q270" i="105"/>
  <c r="P22" i="22"/>
  <c r="R19" i="34" a="1"/>
  <c r="L24" i="29"/>
  <c r="P158" i="105"/>
  <c r="P174" i="105"/>
  <c r="E13" i="53"/>
  <c r="O18" i="29"/>
  <c r="L309" i="105"/>
  <c r="H21" i="45" a="1"/>
  <c r="M217" i="105"/>
  <c r="G7" i="28"/>
  <c r="S7" i="28"/>
  <c r="W24" i="34"/>
  <c r="H29" i="28"/>
  <c r="R17" i="34" a="1"/>
  <c r="P71" i="105"/>
  <c r="W10" i="29"/>
  <c r="M12" i="23"/>
  <c r="P31" i="24"/>
  <c r="L98" i="105"/>
  <c r="L28" i="25"/>
  <c r="D9" i="40"/>
  <c r="P297" i="105"/>
  <c r="M57" i="105"/>
  <c r="C29" i="22"/>
  <c r="D22" i="28"/>
  <c r="L23" i="22"/>
  <c r="G12" i="33"/>
  <c r="P27" i="105"/>
  <c r="L35" i="25"/>
  <c r="M16" i="27"/>
  <c r="M249" i="105"/>
  <c r="M8" i="25"/>
  <c r="L29" i="26"/>
  <c r="C44" i="28"/>
  <c r="L18" i="23"/>
  <c r="H7" i="184"/>
  <c r="E10" i="40"/>
  <c r="Q26" i="27"/>
  <c r="M26" i="26"/>
  <c r="Q38" i="23"/>
  <c r="H17" i="45" a="1"/>
  <c r="I26" i="53"/>
  <c r="F8" i="34" a="1"/>
  <c r="M36" i="22"/>
  <c r="L296" i="105"/>
  <c r="P14" i="24"/>
  <c r="K20" i="28"/>
  <c r="L139" i="105"/>
  <c r="I14" i="34" a="1"/>
  <c r="M38" i="105"/>
  <c r="Q6" i="23"/>
  <c r="M29" i="22"/>
  <c r="Q21" i="27"/>
  <c r="P318" i="105"/>
  <c r="M248" i="105"/>
  <c r="L13" i="105"/>
  <c r="H9" i="33"/>
  <c r="Q137" i="105"/>
  <c r="S18" i="34" a="1"/>
  <c r="P13" i="34" a="1"/>
  <c r="P231" i="105"/>
  <c r="H15" i="34" a="1"/>
  <c r="F9" i="34" a="1"/>
  <c r="L19" i="22"/>
  <c r="P213" i="105"/>
  <c r="Q279" i="105"/>
  <c r="L30" i="24"/>
  <c r="S7" i="184"/>
  <c r="E15" i="40"/>
  <c r="P26" i="24"/>
  <c r="P25" i="27"/>
  <c r="S23" i="29"/>
  <c r="P37" i="105"/>
  <c r="P8" i="184"/>
  <c r="Q22" i="24"/>
  <c r="L15" i="34" a="1"/>
  <c r="M9" i="26"/>
  <c r="T19" i="34" a="1"/>
  <c r="Q27" i="24"/>
  <c r="P11" i="25"/>
  <c r="O8" i="34" a="1"/>
  <c r="L17" i="25"/>
  <c r="J24" i="34"/>
  <c r="D19" i="28"/>
  <c r="Q31" i="25"/>
  <c r="M151" i="105"/>
  <c r="P265" i="105"/>
  <c r="G15" i="33"/>
  <c r="C25" i="28"/>
  <c r="D16" i="34" a="1"/>
  <c r="H18" i="45" a="1"/>
  <c r="K16" i="34" a="1"/>
  <c r="L20" i="26"/>
  <c r="P7" i="28"/>
  <c r="C30" i="22"/>
  <c r="P141" i="105"/>
  <c r="P271" i="105"/>
  <c r="M32" i="22"/>
  <c r="L183" i="105"/>
  <c r="M235" i="105"/>
  <c r="M33" i="25"/>
  <c r="L147" i="105"/>
  <c r="Q30" i="24"/>
  <c r="L4" i="33"/>
  <c r="U24" i="34"/>
  <c r="L57" i="105"/>
  <c r="M17" i="26"/>
  <c r="P38" i="27"/>
  <c r="F5" i="30"/>
  <c r="K19" i="28"/>
  <c r="L247" i="105"/>
  <c r="P233" i="105"/>
  <c r="O12" i="28"/>
  <c r="L30" i="27"/>
  <c r="O30" i="28"/>
  <c r="M21" i="26"/>
  <c r="K13" i="33"/>
  <c r="P126" i="105"/>
  <c r="L11" i="105"/>
  <c r="H10" i="28"/>
  <c r="L21" i="27"/>
  <c r="Q126" i="105"/>
  <c r="D9" i="34" a="1"/>
  <c r="X8" i="29"/>
  <c r="O10" i="28"/>
  <c r="Q194" i="105"/>
  <c r="M18" i="23"/>
  <c r="H24" i="33"/>
  <c r="L214" i="105"/>
  <c r="W22" i="28"/>
  <c r="H22" i="29"/>
  <c r="M174" i="105"/>
  <c r="P36" i="25"/>
  <c r="W11" i="29"/>
  <c r="W25" i="28"/>
  <c r="E29" i="53"/>
  <c r="G44" i="28"/>
  <c r="P113" i="105"/>
  <c r="Q269" i="105"/>
  <c r="G11" i="34" a="1"/>
  <c r="W39" i="28"/>
  <c r="Q134" i="105"/>
  <c r="P156" i="105"/>
  <c r="G39" i="28"/>
  <c r="M22" i="34"/>
  <c r="H23" i="28"/>
  <c r="Q11" i="25"/>
  <c r="M148" i="105"/>
  <c r="V9" i="34" a="1"/>
  <c r="X45" i="28"/>
  <c r="N15" i="34" a="1"/>
  <c r="W35" i="28"/>
  <c r="M50" i="105"/>
  <c r="M226" i="105"/>
  <c r="P48" i="105"/>
  <c r="D26" i="27"/>
  <c r="M180" i="105"/>
  <c r="W17" i="28"/>
  <c r="Q135" i="105"/>
  <c r="M104" i="105"/>
  <c r="G16" i="33"/>
  <c r="J10" i="53"/>
  <c r="F13" i="34" a="1"/>
  <c r="L24" i="33"/>
  <c r="P27" i="23"/>
  <c r="K25" i="53"/>
  <c r="L46" i="105"/>
  <c r="Q212" i="105"/>
  <c r="P38" i="24"/>
  <c r="Q97" i="105"/>
  <c r="D27" i="26"/>
  <c r="E12" i="34" a="1"/>
  <c r="L11" i="28"/>
  <c r="L155" i="105"/>
  <c r="I15" i="53"/>
  <c r="I16" i="53"/>
  <c r="P16" i="28"/>
  <c r="L234" i="105"/>
  <c r="M16" i="24"/>
  <c r="T6" i="34" a="1"/>
  <c r="H15" i="53"/>
  <c r="C29" i="28"/>
  <c r="L33" i="28"/>
  <c r="C26" i="26"/>
  <c r="H7" i="34" a="1"/>
  <c r="P10" i="105"/>
  <c r="N8" i="34" a="1"/>
  <c r="D7" i="28"/>
  <c r="P10" i="24"/>
  <c r="M219" i="105"/>
  <c r="P8" i="23"/>
  <c r="K41" i="28"/>
  <c r="O44" i="28"/>
  <c r="P77" i="105"/>
  <c r="H15" i="33"/>
  <c r="E17" i="50"/>
  <c r="O24" i="29"/>
  <c r="I19" i="34" a="1"/>
  <c r="L319" i="105"/>
  <c r="L179" i="105"/>
  <c r="Q91" i="105"/>
  <c r="D44" i="28"/>
  <c r="V6" i="34" a="1"/>
  <c r="P9" i="24"/>
  <c r="K18" i="53"/>
  <c r="L26" i="22"/>
  <c r="P142" i="105"/>
  <c r="L22" i="105"/>
  <c r="P86" i="105"/>
  <c r="P105" i="105"/>
  <c r="P11" i="28"/>
  <c r="M6" i="23"/>
  <c r="L13" i="27"/>
  <c r="Q147" i="105"/>
  <c r="D14" i="34" a="1"/>
  <c r="P31" i="25"/>
  <c r="Q247" i="105"/>
  <c r="V17" i="34" a="1"/>
  <c r="L13" i="23"/>
  <c r="Q30" i="105"/>
  <c r="Q34" i="27"/>
  <c r="H27" i="53"/>
  <c r="M101" i="105"/>
  <c r="P27" i="24"/>
  <c r="S7" i="34" a="1"/>
  <c r="Q261" i="105"/>
  <c r="Q35" i="105"/>
  <c r="R14" i="34" a="1"/>
  <c r="H28" i="28"/>
  <c r="G11" i="53"/>
  <c r="L261" i="105"/>
  <c r="W17" i="29"/>
  <c r="L44" i="28"/>
  <c r="M52" i="105"/>
  <c r="Q168" i="105"/>
  <c r="L18" i="28"/>
  <c r="Q278" i="105"/>
  <c r="L292" i="105"/>
  <c r="P87" i="105"/>
  <c r="Q6" i="22"/>
  <c r="T10" i="184"/>
  <c r="P21" i="24"/>
  <c r="M66" i="105"/>
  <c r="F29" i="53"/>
  <c r="M31" i="26"/>
  <c r="G30" i="53"/>
  <c r="M61" i="105"/>
  <c r="M22" i="23"/>
  <c r="Q21" i="22"/>
  <c r="T29" i="28"/>
  <c r="M90" i="105"/>
  <c r="Q17" i="27"/>
  <c r="T7" i="184"/>
  <c r="P36" i="27"/>
  <c r="J6" i="33"/>
  <c r="Q11" i="105"/>
  <c r="J29" i="53"/>
  <c r="K22" i="28"/>
  <c r="M258" i="105"/>
  <c r="Q25" i="23"/>
  <c r="Q236" i="105"/>
  <c r="P29" i="25"/>
  <c r="M88" i="105"/>
  <c r="P56" i="105"/>
  <c r="M317" i="105"/>
  <c r="M314" i="105"/>
  <c r="O21" i="29"/>
  <c r="M155" i="105"/>
  <c r="I18" i="45" a="1"/>
  <c r="D33" i="28"/>
  <c r="M157" i="105"/>
  <c r="R13" i="34" a="1"/>
  <c r="M21" i="22"/>
  <c r="E15" i="50"/>
  <c r="P11" i="24"/>
  <c r="P185" i="105"/>
  <c r="D41" i="28"/>
  <c r="L137" i="105"/>
  <c r="M313" i="105"/>
  <c r="Q12" i="34" a="1"/>
  <c r="E9" i="53"/>
  <c r="T11" i="28"/>
  <c r="C26" i="24"/>
  <c r="H39" i="28"/>
  <c r="C27" i="26"/>
  <c r="Q130" i="105"/>
  <c r="S18" i="28"/>
  <c r="Q36" i="105"/>
  <c r="H24" i="28"/>
  <c r="M116" i="105"/>
  <c r="P19" i="34" a="1"/>
  <c r="I10" i="33"/>
  <c r="C17" i="28"/>
  <c r="M25" i="22"/>
  <c r="P146" i="105"/>
  <c r="M274" i="105"/>
  <c r="L9" i="26"/>
  <c r="E24" i="34"/>
  <c r="Q237" i="105"/>
  <c r="S11" i="29"/>
  <c r="Q268" i="105"/>
  <c r="M26" i="22"/>
  <c r="I10" i="53"/>
  <c r="Q309" i="105"/>
  <c r="L311" i="105"/>
  <c r="O17" i="28"/>
  <c r="X23" i="29"/>
  <c r="P28" i="24"/>
  <c r="F19" i="50"/>
  <c r="M31" i="22"/>
  <c r="B7" i="50"/>
  <c r="L99" i="105"/>
  <c r="L8" i="24"/>
  <c r="Q15" i="25"/>
  <c r="L15" i="26"/>
  <c r="P37" i="25"/>
  <c r="K7" i="28"/>
  <c r="M149" i="105"/>
  <c r="F16" i="34" a="1"/>
  <c r="H42" i="28"/>
  <c r="G38" i="28"/>
  <c r="M7" i="27"/>
  <c r="G19" i="29"/>
  <c r="K12" i="33"/>
  <c r="S9" i="34" a="1"/>
  <c r="K19" i="29"/>
  <c r="M30" i="22"/>
  <c r="L54" i="105"/>
  <c r="C29" i="24"/>
  <c r="H8" i="34" a="1"/>
  <c r="L90" i="105"/>
  <c r="S44" i="28"/>
  <c r="P6" i="24"/>
  <c r="Q298" i="105"/>
  <c r="P287" i="105"/>
  <c r="O23" i="34"/>
  <c r="Q17" i="22"/>
  <c r="T16" i="28"/>
  <c r="Q8" i="23"/>
  <c r="Q26" i="105"/>
  <c r="P15" i="24"/>
  <c r="M135" i="105"/>
  <c r="M29" i="27"/>
  <c r="P20" i="34" a="1"/>
  <c r="M177" i="105"/>
  <c r="Q211" i="105"/>
  <c r="E15" i="34" a="1"/>
  <c r="P16" i="22"/>
  <c r="Q217" i="105"/>
  <c r="Q219" i="105"/>
  <c r="O25" i="28"/>
  <c r="L12" i="28"/>
  <c r="L7" i="22"/>
  <c r="O6" i="34" a="1"/>
  <c r="I9" i="53"/>
  <c r="P177" i="105"/>
  <c r="F9" i="40"/>
  <c r="D17" i="50"/>
  <c r="T20" i="28"/>
  <c r="Q264" i="105"/>
  <c r="M27" i="26"/>
  <c r="P33" i="27"/>
  <c r="U12" i="34" a="1"/>
  <c r="L38" i="23"/>
  <c r="M34" i="25"/>
  <c r="K33" i="28"/>
  <c r="L28" i="24"/>
  <c r="Q19" i="105"/>
  <c r="L307" i="105"/>
  <c r="M318" i="105"/>
  <c r="G7" i="30"/>
  <c r="M67" i="105"/>
  <c r="J13" i="53"/>
  <c r="M22" i="24"/>
  <c r="M112" i="105"/>
  <c r="Q301" i="105"/>
  <c r="Q7" i="105"/>
  <c r="L55" i="105"/>
  <c r="P6" i="26"/>
  <c r="M153" i="105"/>
  <c r="Q151" i="105"/>
  <c r="Q65" i="105"/>
  <c r="M18" i="22"/>
  <c r="M38" i="25"/>
  <c r="W10" i="34" a="1"/>
  <c r="M225" i="105"/>
  <c r="L131" i="105"/>
  <c r="P33" i="25"/>
  <c r="C18" i="29"/>
  <c r="P195" i="105"/>
  <c r="Q215" i="105"/>
  <c r="Q25" i="22"/>
  <c r="L35" i="23"/>
  <c r="P306" i="105"/>
  <c r="B6" i="50"/>
  <c r="K23" i="33"/>
  <c r="Q69" i="105"/>
  <c r="P18" i="28"/>
  <c r="O23" i="28"/>
  <c r="M197" i="105"/>
  <c r="P168" i="105"/>
  <c r="M287" i="105"/>
  <c r="G13" i="33"/>
  <c r="S18" i="29"/>
  <c r="Q21" i="23"/>
  <c r="Q34" i="22"/>
  <c r="Q174" i="105"/>
  <c r="K14" i="53"/>
  <c r="Q36" i="23"/>
  <c r="C24" i="28"/>
  <c r="I9" i="33"/>
  <c r="P170" i="105"/>
  <c r="L33" i="25"/>
  <c r="Q111" i="105"/>
  <c r="C30" i="27"/>
  <c r="C20" i="28"/>
  <c r="M253" i="105"/>
  <c r="L7" i="53"/>
  <c r="P218" i="105"/>
  <c r="L198" i="105"/>
  <c r="Q6" i="105"/>
  <c r="F6" i="34" a="1"/>
  <c r="L317" i="105"/>
  <c r="K23" i="34"/>
  <c r="C22" i="28"/>
  <c r="M25" i="105"/>
  <c r="Q8" i="34" a="1"/>
  <c r="Q35" i="24"/>
  <c r="P13" i="23"/>
  <c r="Q98" i="105"/>
  <c r="S20" i="28"/>
  <c r="Q128" i="105"/>
  <c r="Q155" i="105"/>
  <c r="L7" i="27"/>
  <c r="I22" i="34"/>
  <c r="X41" i="28"/>
  <c r="R7" i="34" a="1"/>
  <c r="D30" i="22"/>
  <c r="P7" i="27"/>
  <c r="P33" i="26"/>
  <c r="Q9" i="23"/>
  <c r="Q13" i="27"/>
  <c r="P269" i="105"/>
  <c r="O35" i="28"/>
  <c r="L32" i="24"/>
  <c r="C23" i="28"/>
  <c r="L23" i="24"/>
  <c r="L158" i="105"/>
  <c r="Q139" i="105"/>
  <c r="K11" i="28"/>
  <c r="K12" i="28"/>
  <c r="Q20" i="27"/>
  <c r="R12" i="34" a="1"/>
  <c r="Q143" i="105"/>
  <c r="M17" i="23"/>
  <c r="Q21" i="26"/>
  <c r="M30" i="105"/>
  <c r="L7" i="25"/>
  <c r="Q259" i="105"/>
  <c r="P26" i="25"/>
  <c r="Q8" i="24"/>
  <c r="Q193" i="105"/>
  <c r="Q20" i="34" a="1"/>
  <c r="L287" i="105"/>
  <c r="Q24" i="27"/>
  <c r="T7" i="28"/>
  <c r="Q64" i="105"/>
  <c r="Q6" i="26"/>
  <c r="P191" i="105"/>
  <c r="Q63" i="105"/>
  <c r="P276" i="105"/>
  <c r="P88" i="105"/>
  <c r="P7" i="23"/>
  <c r="C23" i="29"/>
  <c r="O33" i="28"/>
  <c r="L17" i="26"/>
  <c r="P37" i="23"/>
  <c r="L7" i="24"/>
  <c r="C22" i="29"/>
  <c r="Q14" i="105"/>
  <c r="Q311" i="105"/>
  <c r="Q218" i="105"/>
  <c r="K11" i="33"/>
  <c r="P304" i="105"/>
  <c r="G20" i="28"/>
  <c r="Q12" i="25"/>
  <c r="M215" i="105"/>
  <c r="U16" i="34" a="1"/>
  <c r="F20" i="53"/>
  <c r="L268" i="105"/>
  <c r="L10" i="23"/>
  <c r="P24" i="34"/>
  <c r="Q21" i="25"/>
  <c r="E10" i="34" a="1"/>
  <c r="Q109" i="105"/>
  <c r="I5" i="33"/>
  <c r="M31" i="105"/>
  <c r="Q17" i="24"/>
  <c r="W18" i="34" a="1"/>
  <c r="P298" i="105"/>
  <c r="P313" i="105"/>
  <c r="U22" i="34"/>
  <c r="I18" i="34" a="1"/>
  <c r="C40" i="28"/>
  <c r="M13" i="105"/>
  <c r="E7" i="40"/>
  <c r="H9" i="184"/>
  <c r="P20" i="25"/>
  <c r="Q6" i="24"/>
  <c r="C19" i="29"/>
  <c r="D21" i="28"/>
  <c r="M78" i="105"/>
  <c r="P90" i="105"/>
  <c r="C8" i="28"/>
  <c r="T14" i="34" a="1"/>
  <c r="L50" i="105"/>
  <c r="L17" i="22"/>
  <c r="L8" i="33"/>
  <c r="T15" i="29"/>
  <c r="Q23" i="27"/>
  <c r="M111" i="105"/>
  <c r="P9" i="26"/>
  <c r="P220" i="105"/>
  <c r="P151" i="105"/>
  <c r="H18" i="53"/>
  <c r="P224" i="105"/>
  <c r="D25" i="28"/>
  <c r="C10" i="28"/>
  <c r="M137" i="105"/>
  <c r="Q27" i="26"/>
  <c r="M20" i="26"/>
  <c r="D14" i="29"/>
  <c r="T17" i="34" a="1"/>
  <c r="H12" i="53"/>
  <c r="X28" i="28"/>
  <c r="S29" i="28"/>
  <c r="L38" i="26"/>
  <c r="K18" i="29"/>
  <c r="M10" i="25"/>
  <c r="P288" i="105"/>
  <c r="E10" i="50"/>
  <c r="D7" i="40"/>
  <c r="M306" i="105"/>
  <c r="G19" i="34" a="1"/>
  <c r="O34" i="28"/>
  <c r="Q16" i="26"/>
  <c r="L28" i="27"/>
  <c r="M126" i="105"/>
  <c r="O9" i="28"/>
  <c r="L180" i="105"/>
  <c r="P309" i="105"/>
  <c r="P292" i="105"/>
  <c r="P14" i="34" a="1"/>
  <c r="C8" i="184"/>
  <c r="V10" i="34" a="1"/>
  <c r="K5" i="33"/>
  <c r="Q238" i="105"/>
  <c r="M24" i="34"/>
  <c r="M28" i="105"/>
  <c r="P57" i="105"/>
  <c r="G16" i="34" a="1"/>
  <c r="P30" i="24"/>
  <c r="L12" i="25"/>
  <c r="P9" i="29"/>
  <c r="Q288" i="105"/>
  <c r="L15" i="24"/>
  <c r="C11" i="29"/>
  <c r="L16" i="34" a="1"/>
  <c r="P153" i="105"/>
  <c r="P13" i="105"/>
  <c r="P107" i="105"/>
  <c r="Q13" i="105"/>
  <c r="M70" i="105"/>
  <c r="L181" i="105"/>
  <c r="E19" i="34" a="1"/>
  <c r="M9" i="24"/>
  <c r="P12" i="22"/>
  <c r="G8" i="28"/>
  <c r="L14" i="105"/>
  <c r="K20" i="29"/>
  <c r="Q291" i="105"/>
  <c r="Q177" i="105"/>
  <c r="P17" i="105"/>
  <c r="L19" i="105"/>
  <c r="L60" i="105"/>
  <c r="Q12" i="22"/>
  <c r="Q10" i="27"/>
  <c r="B17" i="50"/>
  <c r="F20" i="34" a="1"/>
  <c r="I13" i="33"/>
  <c r="M25" i="24"/>
  <c r="T21" i="29"/>
  <c r="M33" i="105"/>
  <c r="Q22" i="25"/>
  <c r="Q11" i="26"/>
  <c r="Q179" i="105"/>
  <c r="G11" i="29"/>
  <c r="Q188" i="105"/>
  <c r="D8" i="184"/>
  <c r="L276" i="105"/>
  <c r="M53" i="105"/>
  <c r="M18" i="25"/>
  <c r="D9" i="29"/>
  <c r="L13" i="24"/>
  <c r="X42" i="28"/>
  <c r="V18" i="34" a="1"/>
  <c r="Q265" i="105"/>
  <c r="D31" i="26"/>
  <c r="P19" i="22"/>
  <c r="M29" i="23"/>
  <c r="M7" i="23"/>
  <c r="M23" i="34"/>
  <c r="K17" i="33"/>
  <c r="S23" i="28"/>
  <c r="C17" i="40"/>
  <c r="S8" i="28"/>
  <c r="F17" i="53"/>
  <c r="W10" i="28"/>
  <c r="C18" i="50"/>
  <c r="M99" i="105"/>
  <c r="M10" i="26"/>
  <c r="M292" i="105"/>
  <c r="Q12" i="105"/>
  <c r="S9" i="184"/>
  <c r="Q16" i="105"/>
  <c r="L228" i="105"/>
  <c r="P310" i="105"/>
  <c r="P140" i="105"/>
  <c r="W24" i="28"/>
  <c r="X14" i="29"/>
  <c r="L304" i="105"/>
  <c r="C26" i="25"/>
  <c r="F18" i="50"/>
  <c r="L88" i="105"/>
  <c r="P15" i="22"/>
  <c r="M26" i="25"/>
  <c r="H14" i="34" a="1"/>
  <c r="Q29" i="27"/>
  <c r="C14" i="29"/>
  <c r="E17" i="34" a="1"/>
  <c r="O14" i="34" a="1"/>
  <c r="G8" i="30"/>
  <c r="J20" i="53"/>
  <c r="H26" i="53"/>
  <c r="L248" i="105"/>
  <c r="C33" i="28"/>
  <c r="Q76" i="105"/>
  <c r="P24" i="26"/>
  <c r="P7" i="184"/>
  <c r="L207" i="105"/>
  <c r="M6" i="22"/>
  <c r="L113" i="105"/>
  <c r="K16" i="29"/>
  <c r="L25" i="23"/>
  <c r="P46" i="105"/>
  <c r="M33" i="22"/>
  <c r="H11" i="29"/>
  <c r="L40" i="28"/>
  <c r="Q192" i="105"/>
  <c r="P17" i="22"/>
  <c r="C24" i="29"/>
  <c r="L13" i="25"/>
  <c r="M22" i="25"/>
  <c r="Q24" i="22"/>
  <c r="L13" i="53"/>
  <c r="G16" i="53"/>
  <c r="P27" i="25"/>
  <c r="H10" i="184"/>
  <c r="P10" i="25"/>
  <c r="M18" i="105"/>
  <c r="M231" i="105"/>
  <c r="T23" i="28"/>
  <c r="N20" i="34" a="1"/>
  <c r="Q249" i="105"/>
  <c r="X35" i="28"/>
  <c r="I8" i="53"/>
  <c r="L58" i="105"/>
  <c r="L274" i="105"/>
  <c r="M194" i="105"/>
  <c r="C16" i="40"/>
  <c r="L69" i="105"/>
  <c r="Q94" i="105"/>
  <c r="P19" i="23"/>
  <c r="Q210" i="105"/>
  <c r="N11" i="34" a="1"/>
  <c r="D29" i="22"/>
  <c r="L289" i="105"/>
  <c r="S19" i="29"/>
  <c r="P12" i="23"/>
  <c r="M14" i="105"/>
  <c r="L30" i="23"/>
  <c r="L260" i="105"/>
  <c r="G15" i="34" a="1"/>
  <c r="D17" i="40"/>
  <c r="L24" i="22"/>
  <c r="M98" i="105"/>
  <c r="Q38" i="25"/>
  <c r="L16" i="22"/>
  <c r="D24" i="34"/>
  <c r="M230" i="105"/>
  <c r="U18" i="34" a="1"/>
  <c r="L23" i="27"/>
  <c r="P24" i="25"/>
  <c r="Q185" i="105"/>
  <c r="J8" i="33"/>
  <c r="U23" i="34"/>
  <c r="P20" i="27"/>
  <c r="K10" i="53"/>
  <c r="Q208" i="105"/>
  <c r="L72" i="105"/>
  <c r="Q105" i="105"/>
  <c r="L236" i="105"/>
  <c r="K7" i="34" a="1"/>
  <c r="L10" i="53"/>
  <c r="L226" i="105"/>
  <c r="P20" i="26"/>
  <c r="E12" i="53"/>
  <c r="P192" i="105"/>
  <c r="M138" i="105"/>
  <c r="S11" i="28"/>
  <c r="Q173" i="105"/>
  <c r="G8" i="29"/>
  <c r="L21" i="26"/>
  <c r="P15" i="25"/>
  <c r="P36" i="23"/>
  <c r="L9" i="184"/>
  <c r="L16" i="28"/>
  <c r="L10" i="105"/>
  <c r="P115" i="105"/>
  <c r="W45" i="28"/>
  <c r="M17" i="34" a="1"/>
  <c r="D30" i="25"/>
  <c r="G25" i="28"/>
  <c r="L49" i="105"/>
  <c r="L14" i="34" a="1"/>
  <c r="H20" i="29"/>
  <c r="M30" i="27"/>
  <c r="P8" i="34" a="1"/>
  <c r="Q19" i="23"/>
  <c r="M15" i="23"/>
  <c r="L15" i="27"/>
  <c r="G26" i="53"/>
  <c r="R16" i="34" a="1"/>
  <c r="H8" i="53"/>
  <c r="S8" i="184"/>
  <c r="G24" i="34"/>
  <c r="L48" i="105"/>
  <c r="H45" i="28"/>
  <c r="Q34" i="105"/>
  <c r="S10" i="184"/>
  <c r="J14" i="33"/>
  <c r="Q68" i="105"/>
  <c r="Q7" i="25"/>
  <c r="T9" i="29"/>
  <c r="K11" i="34" a="1"/>
  <c r="G34" i="28"/>
  <c r="P257" i="105"/>
  <c r="M25" i="26"/>
  <c r="L114" i="105"/>
  <c r="N13" i="34" a="1"/>
  <c r="P35" i="23"/>
  <c r="Q29" i="23"/>
  <c r="M96" i="105"/>
  <c r="M29" i="25"/>
  <c r="L290" i="105"/>
  <c r="M15" i="22"/>
  <c r="L7" i="23"/>
  <c r="D12" i="34" a="1"/>
  <c r="M312" i="105"/>
  <c r="Q133" i="105"/>
  <c r="P18" i="34" a="1"/>
  <c r="K19" i="53"/>
  <c r="L75" i="105"/>
  <c r="R8" i="34" a="1"/>
  <c r="M91" i="105"/>
  <c r="S8" i="34" a="1"/>
  <c r="M128" i="105"/>
  <c r="Q6" i="34" a="1"/>
  <c r="Q35" i="25"/>
  <c r="Q172" i="105"/>
  <c r="Q47" i="105"/>
  <c r="F27" i="53"/>
  <c r="M15" i="24"/>
  <c r="P39" i="28"/>
  <c r="W13" i="29"/>
  <c r="H20" i="45" a="1"/>
  <c r="P22" i="27"/>
  <c r="Q51" i="105"/>
  <c r="L65" i="105"/>
  <c r="L24" i="23"/>
  <c r="P6" i="23"/>
  <c r="M47" i="105"/>
  <c r="C45" i="28"/>
  <c r="F19" i="40"/>
  <c r="E9" i="40"/>
  <c r="L301" i="105"/>
  <c r="Q7" i="27"/>
  <c r="P179" i="105"/>
  <c r="L143" i="105"/>
  <c r="L295" i="105"/>
  <c r="L11" i="34" a="1"/>
  <c r="I8" i="33"/>
  <c r="L16" i="33"/>
  <c r="M28" i="23"/>
  <c r="Q28" i="23"/>
  <c r="G19" i="53"/>
  <c r="S12" i="34" a="1"/>
  <c r="L26" i="27"/>
  <c r="C43" i="28"/>
  <c r="M18" i="27"/>
  <c r="C15" i="40"/>
  <c r="K21" i="29"/>
  <c r="P7" i="22"/>
  <c r="M24" i="24"/>
  <c r="J13" i="34" a="1"/>
  <c r="M17" i="24"/>
  <c r="P10" i="34" a="1"/>
  <c r="P30" i="26"/>
  <c r="Q149" i="105"/>
  <c r="C19" i="40"/>
  <c r="P253" i="105"/>
  <c r="Q15" i="22"/>
  <c r="Q59" i="105"/>
  <c r="J28" i="53"/>
  <c r="Q16" i="23"/>
  <c r="P34" i="105"/>
  <c r="H22" i="28"/>
  <c r="M20" i="25"/>
  <c r="C25" i="29"/>
  <c r="M19" i="23"/>
  <c r="H10" i="33"/>
  <c r="L12" i="22"/>
  <c r="M130" i="105"/>
  <c r="L7" i="29"/>
  <c r="E7" i="53"/>
  <c r="L25" i="27"/>
  <c r="M22" i="27"/>
  <c r="M63" i="105"/>
  <c r="M95" i="105"/>
  <c r="Q132" i="105"/>
  <c r="Q36" i="24"/>
  <c r="D6" i="50"/>
  <c r="L14" i="24"/>
  <c r="B10" i="50"/>
  <c r="L27" i="22"/>
  <c r="X38" i="28"/>
  <c r="L16" i="105"/>
  <c r="P49" i="105"/>
  <c r="P21" i="28"/>
  <c r="G18" i="53"/>
  <c r="M154" i="105"/>
  <c r="Q20" i="26"/>
  <c r="M24" i="23"/>
  <c r="F18" i="40"/>
  <c r="G29" i="28"/>
  <c r="Q22" i="105"/>
  <c r="P32" i="25"/>
  <c r="F17" i="40"/>
  <c r="D38" i="28"/>
  <c r="M145" i="105"/>
  <c r="Q16" i="25"/>
  <c r="G35" i="28"/>
  <c r="M247" i="105"/>
  <c r="P262" i="105"/>
  <c r="P23" i="22"/>
  <c r="L267" i="105"/>
  <c r="P222" i="105"/>
  <c r="M13" i="24"/>
  <c r="P11" i="105"/>
  <c r="P139" i="105"/>
  <c r="L37" i="26"/>
  <c r="P7" i="105"/>
  <c r="Q31" i="105"/>
  <c r="L195" i="105"/>
  <c r="L43" i="28"/>
  <c r="P14" i="26"/>
  <c r="P33" i="24"/>
  <c r="J19" i="34" a="1"/>
  <c r="Q22" i="27"/>
  <c r="Q248" i="105"/>
  <c r="T18" i="34" a="1"/>
  <c r="O9" i="184"/>
  <c r="L18" i="27"/>
  <c r="U17" i="34" a="1"/>
  <c r="K43" i="28"/>
  <c r="P8" i="24"/>
  <c r="L56" i="105"/>
  <c r="C28" i="27"/>
  <c r="Q28" i="22"/>
  <c r="F16" i="50"/>
  <c r="P35" i="28"/>
  <c r="O25" i="29"/>
  <c r="L151" i="105"/>
  <c r="H8" i="33"/>
  <c r="C5" i="30"/>
  <c r="L196" i="105"/>
  <c r="Q20" i="22"/>
  <c r="O10" i="29"/>
  <c r="T43" i="28"/>
  <c r="L23" i="25"/>
  <c r="N12" i="34" a="1"/>
  <c r="Q224" i="105"/>
  <c r="R24" i="34"/>
  <c r="M35" i="22"/>
  <c r="M11" i="24"/>
  <c r="M307" i="105"/>
  <c r="S35" i="28"/>
  <c r="Q266" i="105"/>
  <c r="L15" i="105"/>
  <c r="P76" i="105"/>
  <c r="Q25" i="26"/>
  <c r="D13" i="29"/>
  <c r="L31" i="25"/>
  <c r="B18" i="40"/>
  <c r="P92" i="105"/>
  <c r="M276" i="105"/>
  <c r="L16" i="25"/>
  <c r="M236" i="105"/>
  <c r="L12" i="105"/>
  <c r="M23" i="22"/>
  <c r="F19" i="53"/>
  <c r="L308" i="105"/>
  <c r="M27" i="25"/>
  <c r="P189" i="105"/>
  <c r="M7" i="22"/>
  <c r="P53" i="105"/>
  <c r="P136" i="105"/>
  <c r="G23" i="29"/>
  <c r="Q233" i="105"/>
  <c r="P293" i="105"/>
  <c r="K28" i="53"/>
  <c r="X8" i="184"/>
  <c r="L133" i="105"/>
  <c r="P68" i="105"/>
  <c r="E6" i="34" a="1"/>
  <c r="F7" i="53"/>
  <c r="L27" i="27"/>
  <c r="L25" i="25"/>
  <c r="P22" i="23"/>
  <c r="H21" i="33"/>
  <c r="L174" i="105"/>
  <c r="L14" i="33"/>
  <c r="P28" i="22"/>
  <c r="M106" i="105"/>
  <c r="P24" i="23"/>
  <c r="P31" i="27"/>
  <c r="P38" i="22"/>
  <c r="M176" i="105"/>
  <c r="Q302" i="105"/>
  <c r="Q20" i="25"/>
  <c r="L21" i="33"/>
  <c r="L156" i="105"/>
  <c r="M262" i="105"/>
  <c r="L92" i="105"/>
  <c r="M267" i="105"/>
  <c r="M305" i="105"/>
  <c r="M74" i="105"/>
  <c r="L18" i="26"/>
  <c r="L251" i="105"/>
  <c r="Q256" i="105"/>
  <c r="W8" i="29"/>
  <c r="Q31" i="22"/>
  <c r="M9" i="25"/>
  <c r="Q305" i="105"/>
  <c r="P33" i="23"/>
  <c r="P37" i="24"/>
  <c r="Q228" i="105"/>
  <c r="F4" i="33"/>
  <c r="C11" i="28"/>
  <c r="S8" i="29"/>
  <c r="S10" i="28"/>
  <c r="Q60" i="105"/>
  <c r="C16" i="28"/>
  <c r="W23" i="29"/>
  <c r="D27" i="22"/>
  <c r="D28" i="25"/>
  <c r="Q10" i="24"/>
  <c r="M127" i="105"/>
  <c r="H17" i="34" a="1"/>
  <c r="L35" i="26"/>
  <c r="J17" i="33"/>
  <c r="P274" i="105"/>
  <c r="S23" i="34"/>
  <c r="D7" i="184"/>
  <c r="L8" i="25"/>
  <c r="V8" i="34" a="1"/>
  <c r="P212" i="105"/>
  <c r="J25" i="33"/>
  <c r="Q153" i="105"/>
  <c r="T22" i="29"/>
  <c r="W15" i="34" a="1"/>
  <c r="Q18" i="26"/>
  <c r="L31" i="23"/>
  <c r="V7" i="34" a="1"/>
  <c r="M15" i="34" a="1"/>
  <c r="P22" i="28"/>
  <c r="K7" i="184"/>
  <c r="D8" i="40"/>
  <c r="D20" i="29"/>
  <c r="L24" i="25"/>
  <c r="Q16" i="22"/>
  <c r="M26" i="23"/>
  <c r="L7" i="26"/>
  <c r="H9" i="53"/>
  <c r="M7" i="105"/>
  <c r="L19" i="34" a="1"/>
  <c r="C28" i="26"/>
  <c r="T15" i="28"/>
  <c r="Q189" i="105"/>
  <c r="C21" i="29"/>
  <c r="M28" i="27"/>
  <c r="L24" i="26"/>
  <c r="Q32" i="105"/>
  <c r="L272" i="105"/>
  <c r="Q180" i="105"/>
  <c r="F16" i="33"/>
  <c r="F26" i="33"/>
  <c r="T19" i="28"/>
  <c r="M34" i="26"/>
  <c r="T17" i="28"/>
  <c r="L20" i="105"/>
  <c r="D10" i="34" a="1"/>
  <c r="P251" i="105"/>
  <c r="O24" i="34"/>
  <c r="O20" i="29"/>
  <c r="H20" i="53"/>
  <c r="G5" i="33"/>
  <c r="Q27" i="27"/>
  <c r="M115" i="105"/>
  <c r="L33" i="23"/>
  <c r="P20" i="23"/>
  <c r="H13" i="33"/>
  <c r="G22" i="28"/>
  <c r="P15" i="105"/>
  <c r="J21" i="33"/>
  <c r="P229" i="105"/>
  <c r="L11" i="22"/>
  <c r="L253" i="105"/>
  <c r="H10" i="53"/>
  <c r="L63" i="105"/>
  <c r="Q140" i="105"/>
  <c r="S24" i="34"/>
  <c r="C8" i="30"/>
  <c r="T12" i="34" a="1"/>
  <c r="W28" i="28"/>
  <c r="M36" i="23"/>
  <c r="Q12" i="24"/>
  <c r="P169" i="105"/>
  <c r="W8" i="28"/>
  <c r="L17" i="53"/>
  <c r="L20" i="34" a="1"/>
  <c r="Q274" i="105"/>
  <c r="F7" i="40"/>
  <c r="M37" i="105"/>
  <c r="X24" i="29"/>
  <c r="P100" i="105"/>
  <c r="P117" i="105"/>
  <c r="M32" i="25"/>
  <c r="L28" i="105"/>
  <c r="H7" i="28"/>
  <c r="V11" i="34" a="1"/>
  <c r="P21" i="27"/>
  <c r="J11" i="34" a="1"/>
  <c r="X13" i="29"/>
  <c r="Q7" i="24"/>
  <c r="H20" i="28"/>
  <c r="O28" i="28"/>
  <c r="F13" i="33"/>
  <c r="P238" i="105"/>
  <c r="P130" i="105"/>
  <c r="H24" i="34"/>
  <c r="N23" i="34"/>
  <c r="O16" i="34" a="1"/>
  <c r="H35" i="28"/>
  <c r="Q31" i="26"/>
  <c r="L22" i="33"/>
  <c r="C27" i="23"/>
  <c r="L37" i="22"/>
  <c r="Q11" i="24"/>
  <c r="L7" i="184"/>
  <c r="X8" i="28"/>
  <c r="C27" i="25"/>
  <c r="M24" i="25"/>
  <c r="E9" i="50"/>
  <c r="H18" i="28"/>
  <c r="M21" i="24"/>
  <c r="P11" i="34" a="1"/>
  <c r="L28" i="22"/>
  <c r="U7" i="34" a="1"/>
  <c r="P29" i="22"/>
  <c r="Q28" i="27"/>
  <c r="R22" i="34"/>
  <c r="M228" i="105"/>
  <c r="M117" i="105"/>
  <c r="D19" i="40"/>
  <c r="J18" i="53"/>
  <c r="P307" i="105"/>
  <c r="S34" i="28"/>
  <c r="M8" i="27"/>
  <c r="M10" i="23"/>
  <c r="S6" i="34" a="1"/>
  <c r="P7" i="34" a="1"/>
  <c r="L157" i="105"/>
  <c r="N17" i="34" a="1"/>
  <c r="L15" i="33"/>
  <c r="P11" i="29"/>
  <c r="P6" i="27"/>
  <c r="B19" i="50"/>
  <c r="Q295" i="105"/>
  <c r="P172" i="105"/>
  <c r="X7" i="184"/>
  <c r="K8" i="34" a="1"/>
  <c r="L212" i="105"/>
  <c r="P10" i="184"/>
  <c r="H33" i="28"/>
  <c r="P279" i="105"/>
  <c r="M36" i="26"/>
  <c r="G10" i="184"/>
  <c r="P255" i="105"/>
  <c r="Q310" i="105"/>
  <c r="O9" i="29"/>
  <c r="M38" i="22"/>
  <c r="P26" i="23"/>
  <c r="Q33" i="26"/>
  <c r="L215" i="105"/>
  <c r="L35" i="22"/>
  <c r="P12" i="34" a="1"/>
  <c r="E23" i="34"/>
  <c r="M19" i="25"/>
  <c r="V23" i="34"/>
  <c r="L100" i="105"/>
  <c r="P217" i="105"/>
  <c r="Q197" i="105"/>
  <c r="Q33" i="105"/>
  <c r="H8" i="184"/>
  <c r="L30" i="26"/>
  <c r="C8" i="50"/>
  <c r="Q17" i="26"/>
  <c r="Q178" i="105"/>
  <c r="D23" i="34"/>
  <c r="X44" i="28"/>
  <c r="P22" i="24"/>
  <c r="M8" i="34" a="1"/>
  <c r="W19" i="29"/>
  <c r="P51" i="105"/>
  <c r="Q34" i="25"/>
  <c r="Q251" i="105"/>
  <c r="D35" i="28"/>
  <c r="L26" i="26"/>
  <c r="X33" i="28"/>
  <c r="H8" i="29"/>
  <c r="M30" i="26"/>
  <c r="Q38" i="22"/>
  <c r="L19" i="53"/>
  <c r="M23" i="24"/>
  <c r="C26" i="23"/>
  <c r="H7" i="53"/>
  <c r="M24" i="105"/>
  <c r="C16" i="29"/>
  <c r="J12" i="53"/>
  <c r="E14" i="34" a="1"/>
  <c r="L259" i="105"/>
  <c r="S16" i="34" a="1"/>
  <c r="Q316" i="105"/>
  <c r="G17" i="33"/>
  <c r="M13" i="22"/>
  <c r="L138" i="105"/>
  <c r="L150" i="105"/>
  <c r="M16" i="34" a="1"/>
  <c r="P18" i="25"/>
  <c r="W9" i="28"/>
  <c r="I20" i="34" a="1"/>
  <c r="M36" i="105"/>
  <c r="K9" i="53"/>
  <c r="G14" i="34" a="1"/>
  <c r="M143" i="105"/>
  <c r="P21" i="25"/>
  <c r="F8" i="30"/>
  <c r="M12" i="25"/>
  <c r="T30" i="28"/>
  <c r="P211" i="105"/>
  <c r="F8" i="33"/>
  <c r="L16" i="29"/>
  <c r="W12" i="28"/>
  <c r="O8" i="29"/>
  <c r="O22" i="28"/>
  <c r="W7" i="28"/>
  <c r="L300" i="105"/>
  <c r="M134" i="105"/>
  <c r="M27" i="105"/>
  <c r="Q23" i="22"/>
  <c r="X20" i="29"/>
  <c r="Q110" i="105"/>
  <c r="L37" i="27"/>
  <c r="G40" i="28"/>
  <c r="L33" i="26"/>
  <c r="L29" i="28"/>
  <c r="L15" i="53"/>
  <c r="G28" i="53"/>
  <c r="Q32" i="26"/>
  <c r="L73" i="105"/>
  <c r="Q37" i="22"/>
  <c r="D23" i="29"/>
  <c r="S9" i="28"/>
  <c r="G41" i="28"/>
  <c r="M32" i="24"/>
  <c r="Q10" i="22"/>
  <c r="L115" i="105"/>
  <c r="M129" i="105"/>
  <c r="M261" i="105"/>
  <c r="P198" i="105"/>
  <c r="L71" i="105"/>
  <c r="O13" i="34" a="1"/>
  <c r="Q307" i="105"/>
  <c r="X17" i="28"/>
  <c r="Q15" i="23"/>
  <c r="X39" i="28"/>
  <c r="P21" i="23"/>
  <c r="P267" i="105"/>
  <c r="T25" i="29"/>
  <c r="W22" i="29"/>
  <c r="S21" i="29"/>
  <c r="L230" i="105"/>
  <c r="L9" i="25"/>
  <c r="W21" i="29"/>
  <c r="O14" i="29"/>
  <c r="C29" i="25"/>
  <c r="L277" i="105"/>
  <c r="L6" i="27"/>
  <c r="K9" i="33"/>
  <c r="Q9" i="24"/>
  <c r="P101" i="105"/>
  <c r="L37" i="23"/>
  <c r="M48" i="105"/>
  <c r="L104" i="105"/>
  <c r="L132" i="105"/>
  <c r="Q16" i="24"/>
  <c r="P91" i="105"/>
  <c r="T44" i="28"/>
  <c r="U13" i="34" a="1"/>
  <c r="M255" i="105"/>
  <c r="H10" i="34" a="1"/>
  <c r="I7" i="33"/>
  <c r="B16" i="50"/>
  <c r="D27" i="25"/>
  <c r="Q73" i="105"/>
  <c r="P108" i="105"/>
  <c r="C19" i="28"/>
  <c r="X19" i="28"/>
  <c r="L146" i="105"/>
  <c r="D28" i="22"/>
  <c r="L14" i="25"/>
  <c r="P14" i="105"/>
  <c r="M239" i="105"/>
  <c r="M31" i="24"/>
  <c r="D28" i="24"/>
  <c r="L12" i="27"/>
  <c r="P252" i="105"/>
  <c r="S45" i="28"/>
  <c r="G13" i="34" a="1"/>
  <c r="M185" i="105"/>
  <c r="D13" i="34" a="1"/>
  <c r="L256" i="105"/>
  <c r="D9" i="50"/>
  <c r="T22" i="28"/>
  <c r="M158" i="105"/>
  <c r="L222" i="105"/>
  <c r="E8" i="50"/>
  <c r="P234" i="105"/>
  <c r="K22" i="34"/>
  <c r="L275" i="105"/>
  <c r="Q31" i="24"/>
  <c r="M100" i="105"/>
  <c r="S10" i="34" a="1"/>
  <c r="P36" i="26"/>
  <c r="M9" i="105"/>
  <c r="C9" i="28"/>
  <c r="I23" i="33"/>
  <c r="D24" i="28"/>
  <c r="S7" i="29"/>
  <c r="P214" i="105"/>
  <c r="Q14" i="23"/>
  <c r="C31" i="25"/>
  <c r="L17" i="27"/>
  <c r="Q148" i="105"/>
  <c r="P15" i="26"/>
  <c r="I22" i="33"/>
  <c r="M19" i="27"/>
  <c r="M186" i="105"/>
  <c r="P12" i="27"/>
  <c r="D7" i="29"/>
  <c r="H14" i="33"/>
  <c r="F23" i="33"/>
  <c r="P10" i="28"/>
  <c r="L22" i="34"/>
  <c r="I9" i="34" a="1"/>
  <c r="D18" i="34" a="1"/>
  <c r="H13" i="29"/>
  <c r="P196" i="105"/>
  <c r="L36" i="25"/>
  <c r="P13" i="26"/>
  <c r="P186" i="105"/>
  <c r="X7" i="28"/>
  <c r="M17" i="25"/>
  <c r="L9" i="29"/>
  <c r="N16" i="34" a="1"/>
  <c r="Q28" i="25"/>
  <c r="Q22" i="23"/>
  <c r="Q170" i="105"/>
  <c r="P110" i="105"/>
  <c r="L21" i="24"/>
  <c r="T8" i="29"/>
  <c r="O21" i="28"/>
  <c r="P14" i="23"/>
  <c r="L189" i="105"/>
  <c r="M11" i="27"/>
  <c r="Q7" i="34" a="1"/>
  <c r="K20" i="34" a="1"/>
  <c r="Q114" i="105"/>
  <c r="L249" i="105"/>
  <c r="K10" i="33"/>
  <c r="M169" i="105"/>
  <c r="W9" i="29"/>
  <c r="G10" i="53"/>
  <c r="L229" i="105"/>
  <c r="M118" i="105"/>
  <c r="X11" i="29"/>
  <c r="I25" i="33"/>
  <c r="L78" i="105"/>
  <c r="P208" i="105"/>
  <c r="W23" i="28"/>
  <c r="L238" i="105"/>
  <c r="M51" i="105"/>
  <c r="P7" i="29"/>
  <c r="M172" i="105"/>
  <c r="C12" i="28"/>
  <c r="Q225" i="105"/>
  <c r="B6" i="30"/>
  <c r="M182" i="105"/>
  <c r="Q227" i="105"/>
  <c r="L77" i="105"/>
  <c r="X22" i="29"/>
  <c r="K10" i="29"/>
  <c r="K16" i="28"/>
  <c r="I7" i="34" a="1"/>
  <c r="F18" i="34" a="1"/>
  <c r="L141" i="105"/>
  <c r="L32" i="23"/>
  <c r="G23" i="28"/>
  <c r="M29" i="24"/>
  <c r="L27" i="24"/>
  <c r="P295" i="105"/>
  <c r="L6" i="22"/>
  <c r="M20" i="105"/>
  <c r="P28" i="28"/>
  <c r="I28" i="53"/>
  <c r="P209" i="105"/>
  <c r="D16" i="29"/>
  <c r="T28" i="28"/>
  <c r="Q17" i="23"/>
  <c r="M233" i="105"/>
  <c r="L6" i="25"/>
  <c r="M179" i="105"/>
  <c r="L106" i="105"/>
  <c r="K6" i="33"/>
  <c r="F11" i="53"/>
  <c r="Q32" i="27"/>
  <c r="P143" i="105"/>
  <c r="Q25" i="27"/>
  <c r="P294" i="105"/>
  <c r="Q96" i="105"/>
  <c r="C9" i="184"/>
  <c r="P18" i="29"/>
  <c r="L6" i="33"/>
  <c r="Q14" i="27"/>
  <c r="P13" i="29"/>
  <c r="L8" i="27"/>
  <c r="I12" i="33"/>
  <c r="E16" i="34" a="1"/>
  <c r="W18" i="29"/>
  <c r="U14" i="34" a="1"/>
  <c r="P34" i="28"/>
  <c r="L29" i="105"/>
  <c r="G7" i="184"/>
  <c r="L20" i="53"/>
  <c r="D11" i="28"/>
  <c r="P64" i="105"/>
  <c r="Q58" i="105"/>
  <c r="D21" i="29"/>
  <c r="Q11" i="23"/>
  <c r="P15" i="27"/>
  <c r="L188" i="105"/>
  <c r="Q9" i="25"/>
  <c r="P25" i="105"/>
  <c r="M33" i="26"/>
  <c r="L21" i="105"/>
  <c r="J7" i="34" a="1"/>
  <c r="O15" i="28"/>
  <c r="M37" i="23"/>
  <c r="X9" i="29"/>
  <c r="K21" i="28"/>
  <c r="G10" i="29"/>
  <c r="Q102" i="105"/>
  <c r="P19" i="26"/>
  <c r="H25" i="28"/>
  <c r="E30" i="53"/>
  <c r="P219" i="105"/>
  <c r="F10" i="33"/>
  <c r="P137" i="105"/>
  <c r="M18" i="26"/>
  <c r="M31" i="25"/>
  <c r="Q38" i="105"/>
  <c r="Q28" i="26"/>
  <c r="L250" i="105"/>
  <c r="B9" i="50"/>
  <c r="L130" i="105"/>
  <c r="D10" i="184"/>
  <c r="P10" i="29"/>
  <c r="L271" i="105"/>
  <c r="H5" i="33"/>
  <c r="I11" i="33"/>
  <c r="Q29" i="24"/>
  <c r="J11" i="33"/>
  <c r="X22" i="28"/>
  <c r="P109" i="105"/>
  <c r="H25" i="33"/>
  <c r="J16" i="53"/>
  <c r="M108" i="105"/>
  <c r="H30" i="28"/>
  <c r="D15" i="34" a="1"/>
  <c r="M23" i="105"/>
  <c r="O15" i="29"/>
  <c r="L12" i="34" a="1"/>
  <c r="M17" i="27"/>
  <c r="W9" i="184"/>
  <c r="P302" i="105"/>
  <c r="M31" i="23"/>
  <c r="Q24" i="24"/>
  <c r="G16" i="29"/>
  <c r="D15" i="40"/>
  <c r="X11" i="28"/>
  <c r="P9" i="22"/>
  <c r="K17" i="34" a="1"/>
  <c r="G14" i="29"/>
  <c r="S21" i="28"/>
  <c r="D39" i="28"/>
  <c r="C26" i="27"/>
  <c r="D19" i="34" a="1"/>
  <c r="P25" i="28"/>
  <c r="M275" i="105"/>
  <c r="P23" i="34"/>
  <c r="T22" i="34"/>
  <c r="P12" i="24"/>
  <c r="P38" i="25"/>
  <c r="G7" i="34" a="1"/>
  <c r="M232" i="105"/>
  <c r="Q38" i="26"/>
  <c r="G24" i="33"/>
  <c r="E27" i="53"/>
  <c r="J15" i="33"/>
  <c r="Q38" i="27"/>
  <c r="S16" i="28"/>
  <c r="P166" i="105"/>
  <c r="M260" i="105"/>
  <c r="M34" i="23"/>
  <c r="G11" i="33"/>
  <c r="Q37" i="105"/>
  <c r="L62" i="105"/>
  <c r="Q30" i="23"/>
  <c r="K12" i="34" a="1"/>
  <c r="D7" i="34" a="1"/>
  <c r="L14" i="23"/>
  <c r="P38" i="105"/>
  <c r="D26" i="25"/>
  <c r="M277" i="105"/>
  <c r="O12" i="34" a="1"/>
  <c r="Q32" i="23"/>
  <c r="M34" i="105"/>
  <c r="L95" i="105"/>
  <c r="T18" i="28"/>
  <c r="E6" i="40"/>
  <c r="M89" i="105"/>
  <c r="M289" i="105"/>
  <c r="L35" i="105"/>
  <c r="K15" i="29"/>
  <c r="P60" i="105"/>
  <c r="L26" i="24"/>
  <c r="H17" i="53"/>
  <c r="L118" i="105"/>
  <c r="W34" i="28"/>
  <c r="K4" i="33"/>
  <c r="P183" i="105"/>
  <c r="M259" i="105"/>
  <c r="Q209" i="105"/>
  <c r="K26" i="33"/>
  <c r="P17" i="25"/>
  <c r="H12" i="33"/>
  <c r="M147" i="105"/>
  <c r="Q7" i="23"/>
  <c r="M34" i="22"/>
  <c r="M184" i="105"/>
  <c r="L173" i="105"/>
  <c r="L273" i="105"/>
  <c r="L109" i="105"/>
  <c r="L74" i="105"/>
  <c r="M173" i="105"/>
  <c r="D29" i="23"/>
  <c r="H18" i="29"/>
  <c r="Q23" i="105"/>
  <c r="L17" i="28"/>
  <c r="T24" i="29"/>
  <c r="L166" i="105"/>
  <c r="T25" i="28"/>
  <c r="F14" i="34" a="1"/>
  <c r="L23" i="26"/>
  <c r="M15" i="105"/>
  <c r="C26" i="22"/>
  <c r="L101" i="105"/>
  <c r="O7" i="28"/>
  <c r="Q78" i="105"/>
  <c r="M299" i="105"/>
  <c r="H16" i="34" a="1"/>
  <c r="Q214" i="105"/>
  <c r="L32" i="27"/>
  <c r="L168" i="105"/>
  <c r="M76" i="105"/>
  <c r="M37" i="22"/>
  <c r="L34" i="23"/>
  <c r="Q30" i="25"/>
  <c r="V24" i="34"/>
  <c r="O7" i="29"/>
  <c r="P37" i="26"/>
  <c r="Q19" i="26"/>
  <c r="C29" i="26"/>
  <c r="S15" i="34" a="1"/>
  <c r="P319" i="105"/>
  <c r="M37" i="24"/>
  <c r="P12" i="25"/>
  <c r="L8" i="105"/>
  <c r="R15" i="34" a="1"/>
  <c r="L313" i="105"/>
  <c r="L13" i="26"/>
  <c r="P99" i="105"/>
  <c r="I15" i="34" a="1"/>
  <c r="N24" i="34"/>
  <c r="Q34" i="23"/>
  <c r="M316" i="105"/>
  <c r="P94" i="105"/>
  <c r="P104" i="105"/>
  <c r="M263" i="105"/>
  <c r="W19" i="28"/>
  <c r="X18" i="29"/>
  <c r="L24" i="34"/>
  <c r="L67" i="105"/>
  <c r="L22" i="28"/>
  <c r="Q33" i="27"/>
  <c r="Q116" i="105"/>
  <c r="P23" i="29"/>
  <c r="H12" i="28"/>
  <c r="M20" i="22"/>
  <c r="F16" i="53"/>
  <c r="D30" i="24"/>
  <c r="P6" i="105"/>
  <c r="J12" i="34" a="1"/>
  <c r="O15" i="34" a="1"/>
  <c r="E8" i="53"/>
  <c r="W41" i="28"/>
  <c r="P18" i="22"/>
  <c r="G9" i="29"/>
  <c r="I23" i="34"/>
  <c r="C28" i="25"/>
  <c r="L38" i="24"/>
  <c r="P9" i="184"/>
  <c r="L318" i="105"/>
  <c r="M12" i="26"/>
  <c r="J9" i="34" a="1"/>
  <c r="P50" i="105"/>
  <c r="V22" i="34"/>
  <c r="L31" i="105"/>
  <c r="L224" i="105"/>
  <c r="D26" i="23"/>
  <c r="O11" i="28"/>
  <c r="Q232" i="105"/>
  <c r="M32" i="23"/>
  <c r="M291" i="105"/>
  <c r="M295" i="105"/>
  <c r="L12" i="26"/>
  <c r="P15" i="23"/>
  <c r="S14" i="29"/>
  <c r="P15" i="28"/>
  <c r="L64" i="105"/>
  <c r="L303" i="105"/>
  <c r="L11" i="24"/>
  <c r="H25" i="53"/>
  <c r="L26" i="25"/>
  <c r="M6" i="27"/>
  <c r="J23" i="34"/>
  <c r="G4" i="33"/>
  <c r="M221" i="105"/>
  <c r="L25" i="24"/>
  <c r="Q223" i="105"/>
  <c r="L129" i="105"/>
  <c r="L111" i="105"/>
  <c r="D28" i="27"/>
  <c r="Q234" i="105"/>
  <c r="M27" i="22"/>
  <c r="Q152" i="105"/>
  <c r="M38" i="23"/>
  <c r="M139" i="105"/>
  <c r="L12" i="33"/>
  <c r="L252" i="105"/>
  <c r="B15" i="40"/>
  <c r="Q290" i="105"/>
  <c r="Q32" i="22"/>
  <c r="H19" i="34" a="1"/>
  <c r="L134" i="105"/>
  <c r="L8" i="28"/>
  <c r="M38" i="27"/>
  <c r="J24" i="33"/>
  <c r="P29" i="27"/>
  <c r="P21" i="22"/>
  <c r="P260" i="105"/>
  <c r="L29" i="24"/>
  <c r="C16" i="50"/>
  <c r="J15" i="53"/>
  <c r="Q93" i="105"/>
  <c r="L112" i="105"/>
  <c r="T10" i="28"/>
  <c r="L47" i="105"/>
  <c r="M16" i="22"/>
  <c r="M10" i="34" a="1"/>
  <c r="L12" i="23"/>
  <c r="M7" i="25"/>
  <c r="Q50" i="105"/>
  <c r="T23" i="34"/>
  <c r="W7" i="29"/>
  <c r="L10" i="184"/>
  <c r="O10" i="184"/>
  <c r="C30" i="28"/>
  <c r="F11" i="33"/>
  <c r="L19" i="27"/>
  <c r="Q15" i="26"/>
  <c r="L305" i="105"/>
  <c r="P23" i="23"/>
  <c r="D25" i="29"/>
  <c r="Q113" i="105"/>
  <c r="Q222" i="105"/>
  <c r="L21" i="28"/>
  <c r="E18" i="34" a="1"/>
  <c r="N6" i="34" a="1"/>
  <c r="P188" i="105"/>
  <c r="K28" i="28"/>
  <c r="N18" i="34" a="1"/>
  <c r="L149" i="105"/>
  <c r="L27" i="23"/>
  <c r="P291" i="105"/>
  <c r="O19" i="29"/>
  <c r="M38" i="24"/>
  <c r="P12" i="28"/>
  <c r="E14" i="53"/>
  <c r="Q11" i="27"/>
  <c r="P129" i="105"/>
  <c r="M12" i="105"/>
  <c r="H9" i="34" a="1"/>
  <c r="F15" i="34" a="1"/>
  <c r="M28" i="24"/>
  <c r="L89" i="105"/>
  <c r="P273" i="105"/>
  <c r="L107" i="105"/>
  <c r="Q294" i="105"/>
  <c r="P181" i="105"/>
  <c r="P63" i="105"/>
  <c r="W15" i="28"/>
  <c r="U8" i="34" a="1"/>
  <c r="L299" i="105"/>
  <c r="L10" i="25"/>
  <c r="T40" i="28"/>
  <c r="K42" i="28"/>
  <c r="L211" i="105"/>
  <c r="L11" i="33"/>
  <c r="L33" i="27"/>
  <c r="M234" i="105"/>
  <c r="J14" i="53"/>
  <c r="K24" i="34"/>
  <c r="Q32" i="25"/>
  <c r="U10" i="34" a="1"/>
  <c r="X34" i="28"/>
  <c r="L28" i="53"/>
  <c r="S24" i="28"/>
  <c r="P237" i="105"/>
  <c r="M17" i="22"/>
  <c r="L7" i="28"/>
  <c r="L264" i="105"/>
  <c r="P8" i="105"/>
  <c r="G6" i="30"/>
  <c r="P223" i="105"/>
  <c r="L16" i="26"/>
  <c r="T13" i="34" a="1"/>
  <c r="T13" i="34" l="1"/>
  <c r="H6" i="30"/>
  <c r="I6" i="30" s="1"/>
  <c r="M7" i="28"/>
  <c r="N7" i="28" s="1"/>
  <c r="N17" i="22"/>
  <c r="O17" i="22" s="1"/>
  <c r="P28" i="53"/>
  <c r="Y34" i="28"/>
  <c r="Z34" i="28" s="1"/>
  <c r="U10" i="34"/>
  <c r="R32" i="25"/>
  <c r="S32" i="25" s="1"/>
  <c r="N14" i="53"/>
  <c r="N234" i="105"/>
  <c r="O234" i="105" s="1"/>
  <c r="U40" i="28"/>
  <c r="V40" i="28" s="1"/>
  <c r="U8" i="34"/>
  <c r="R294" i="105"/>
  <c r="S294" i="105" s="1"/>
  <c r="N28" i="24"/>
  <c r="O28" i="24" s="1"/>
  <c r="F15" i="34"/>
  <c r="H9" i="34"/>
  <c r="N12" i="105"/>
  <c r="O12" i="105" s="1"/>
  <c r="R11" i="27"/>
  <c r="S11" i="27" s="1"/>
  <c r="Q12" i="28"/>
  <c r="R12" i="28" s="1"/>
  <c r="N38" i="24"/>
  <c r="O38" i="24" s="1"/>
  <c r="N18" i="34"/>
  <c r="N6" i="34"/>
  <c r="E18" i="34"/>
  <c r="M21" i="28"/>
  <c r="N21" i="28" s="1"/>
  <c r="R222" i="105"/>
  <c r="S222" i="105" s="1"/>
  <c r="R113" i="105"/>
  <c r="S113" i="105" s="1"/>
  <c r="AA25" i="29"/>
  <c r="E25" i="29"/>
  <c r="F25" i="29" s="1"/>
  <c r="R15" i="26"/>
  <c r="S15" i="26" s="1"/>
  <c r="M10" i="184"/>
  <c r="N10" i="184" s="1"/>
  <c r="R50" i="105"/>
  <c r="S50" i="105" s="1"/>
  <c r="N7" i="25"/>
  <c r="O7" i="25" s="1"/>
  <c r="M10" i="34"/>
  <c r="N16" i="22"/>
  <c r="O16" i="22" s="1"/>
  <c r="U10" i="28"/>
  <c r="V10" i="28" s="1"/>
  <c r="R93" i="105"/>
  <c r="S93" i="105" s="1"/>
  <c r="N15" i="53"/>
  <c r="N38" i="27"/>
  <c r="O38" i="27" s="1"/>
  <c r="M8" i="28"/>
  <c r="N8" i="28" s="1"/>
  <c r="H19" i="34"/>
  <c r="R32" i="22"/>
  <c r="S32" i="22" s="1"/>
  <c r="R290" i="105"/>
  <c r="S290" i="105" s="1"/>
  <c r="N139" i="105"/>
  <c r="O139" i="105" s="1"/>
  <c r="N38" i="23"/>
  <c r="O38" i="23" s="1"/>
  <c r="R152" i="105"/>
  <c r="S152" i="105" s="1"/>
  <c r="N27" i="22"/>
  <c r="O27" i="22" s="1"/>
  <c r="R234" i="105"/>
  <c r="S234" i="105" s="1"/>
  <c r="R223" i="105"/>
  <c r="S223" i="105" s="1"/>
  <c r="N221" i="105"/>
  <c r="O221" i="105" s="1"/>
  <c r="M39" i="27"/>
  <c r="N6" i="27"/>
  <c r="O6" i="27" s="1"/>
  <c r="Q15" i="28"/>
  <c r="R15" i="28" s="1"/>
  <c r="N295" i="105"/>
  <c r="O295" i="105" s="1"/>
  <c r="N291" i="105"/>
  <c r="O291" i="105" s="1"/>
  <c r="N32" i="23"/>
  <c r="O32" i="23" s="1"/>
  <c r="R232" i="105"/>
  <c r="S232" i="105" s="1"/>
  <c r="J9" i="34"/>
  <c r="N12" i="26"/>
  <c r="O12" i="26" s="1"/>
  <c r="Q9" i="184"/>
  <c r="R9" i="184" s="1"/>
  <c r="O15" i="34"/>
  <c r="J12" i="34"/>
  <c r="P39" i="105"/>
  <c r="N20" i="22"/>
  <c r="O20" i="22" s="1"/>
  <c r="I12" i="28"/>
  <c r="J12" i="28" s="1"/>
  <c r="Q23" i="29"/>
  <c r="R23" i="29" s="1"/>
  <c r="R116" i="105"/>
  <c r="S116" i="105" s="1"/>
  <c r="R33" i="27"/>
  <c r="S33" i="27" s="1"/>
  <c r="M22" i="28"/>
  <c r="N22" i="28" s="1"/>
  <c r="Y18" i="29"/>
  <c r="Z18" i="29" s="1"/>
  <c r="N263" i="105"/>
  <c r="O263" i="105" s="1"/>
  <c r="N316" i="105"/>
  <c r="O316" i="105" s="1"/>
  <c r="R34" i="23"/>
  <c r="S34" i="23" s="1"/>
  <c r="I15" i="34"/>
  <c r="R15" i="34"/>
  <c r="N37" i="24"/>
  <c r="O37" i="24" s="1"/>
  <c r="S15" i="34"/>
  <c r="R19" i="26"/>
  <c r="S19" i="26" s="1"/>
  <c r="R30" i="25"/>
  <c r="S30" i="25" s="1"/>
  <c r="N37" i="22"/>
  <c r="O37" i="22" s="1"/>
  <c r="N76" i="105"/>
  <c r="O76" i="105" s="1"/>
  <c r="R214" i="105"/>
  <c r="S214" i="105" s="1"/>
  <c r="H16" i="34"/>
  <c r="N299" i="105"/>
  <c r="O299" i="105" s="1"/>
  <c r="R78" i="105"/>
  <c r="S78" i="105" s="1"/>
  <c r="N15" i="105"/>
  <c r="O15" i="105" s="1"/>
  <c r="F14" i="34"/>
  <c r="U25" i="28"/>
  <c r="V25" i="28" s="1"/>
  <c r="L199" i="105"/>
  <c r="U24" i="29"/>
  <c r="V24" i="29" s="1"/>
  <c r="M17" i="28"/>
  <c r="N17" i="28" s="1"/>
  <c r="R23" i="105"/>
  <c r="S23" i="105" s="1"/>
  <c r="I18" i="29"/>
  <c r="J18" i="29" s="1"/>
  <c r="N173" i="105"/>
  <c r="O173" i="105" s="1"/>
  <c r="N184" i="105"/>
  <c r="O184" i="105" s="1"/>
  <c r="N34" i="22"/>
  <c r="O34" i="22" s="1"/>
  <c r="R7" i="23"/>
  <c r="S7" i="23" s="1"/>
  <c r="N147" i="105"/>
  <c r="O147" i="105" s="1"/>
  <c r="R209" i="105"/>
  <c r="S209" i="105" s="1"/>
  <c r="N259" i="105"/>
  <c r="O259" i="105" s="1"/>
  <c r="N289" i="105"/>
  <c r="O289" i="105" s="1"/>
  <c r="N89" i="105"/>
  <c r="O89" i="105" s="1"/>
  <c r="G6" i="40"/>
  <c r="I6" i="40" s="1"/>
  <c r="U18" i="28"/>
  <c r="V18" i="28" s="1"/>
  <c r="N34" i="105"/>
  <c r="O34" i="105" s="1"/>
  <c r="R32" i="23"/>
  <c r="S32" i="23" s="1"/>
  <c r="O12" i="34"/>
  <c r="N277" i="105"/>
  <c r="O277" i="105" s="1"/>
  <c r="D7" i="34"/>
  <c r="K12" i="34"/>
  <c r="R30" i="23"/>
  <c r="S30" i="23" s="1"/>
  <c r="R37" i="105"/>
  <c r="S37" i="105" s="1"/>
  <c r="N34" i="23"/>
  <c r="O34" i="23" s="1"/>
  <c r="N260" i="105"/>
  <c r="O260" i="105" s="1"/>
  <c r="P199" i="105"/>
  <c r="R38" i="27"/>
  <c r="S38" i="27" s="1"/>
  <c r="R38" i="26"/>
  <c r="S38" i="26" s="1"/>
  <c r="N232" i="105"/>
  <c r="O232" i="105" s="1"/>
  <c r="G7" i="34"/>
  <c r="N275" i="105"/>
  <c r="O275" i="105" s="1"/>
  <c r="Q25" i="28"/>
  <c r="R25" i="28" s="1"/>
  <c r="D19" i="34"/>
  <c r="AA39" i="28"/>
  <c r="E39" i="28"/>
  <c r="F39" i="28" s="1"/>
  <c r="K17" i="34"/>
  <c r="Y11" i="28"/>
  <c r="Z11" i="28" s="1"/>
  <c r="R24" i="24"/>
  <c r="S24" i="24" s="1"/>
  <c r="N31" i="23"/>
  <c r="O31" i="23" s="1"/>
  <c r="N17" i="27"/>
  <c r="O17" i="27" s="1"/>
  <c r="L12" i="34"/>
  <c r="N23" i="105"/>
  <c r="O23" i="105" s="1"/>
  <c r="D15" i="34"/>
  <c r="I30" i="28"/>
  <c r="J30" i="28" s="1"/>
  <c r="N108" i="105"/>
  <c r="O108" i="105" s="1"/>
  <c r="N16" i="53"/>
  <c r="Y22" i="28"/>
  <c r="Z22" i="28" s="1"/>
  <c r="R29" i="24"/>
  <c r="S29" i="24" s="1"/>
  <c r="Q10" i="29"/>
  <c r="R10" i="29" s="1"/>
  <c r="AA10" i="184"/>
  <c r="E10" i="184"/>
  <c r="F10" i="184" s="1"/>
  <c r="R28" i="26"/>
  <c r="S28" i="26" s="1"/>
  <c r="R38" i="105"/>
  <c r="S38" i="105" s="1"/>
  <c r="N31" i="25"/>
  <c r="O31" i="25" s="1"/>
  <c r="N18" i="26"/>
  <c r="O18" i="26" s="1"/>
  <c r="I25" i="28"/>
  <c r="J25" i="28" s="1"/>
  <c r="R102" i="105"/>
  <c r="S102" i="105" s="1"/>
  <c r="Y9" i="29"/>
  <c r="Z9" i="29" s="1"/>
  <c r="N37" i="23"/>
  <c r="O37" i="23" s="1"/>
  <c r="J7" i="34"/>
  <c r="N33" i="26"/>
  <c r="O33" i="26" s="1"/>
  <c r="R9" i="25"/>
  <c r="S9" i="25" s="1"/>
  <c r="R11" i="23"/>
  <c r="S11" i="23" s="1"/>
  <c r="E21" i="29"/>
  <c r="F21" i="29" s="1"/>
  <c r="AA21" i="29"/>
  <c r="R58" i="105"/>
  <c r="S58" i="105" s="1"/>
  <c r="AA11" i="28"/>
  <c r="E11" i="28"/>
  <c r="F11" i="28" s="1"/>
  <c r="P20" i="53"/>
  <c r="Q34" i="28"/>
  <c r="R34" i="28" s="1"/>
  <c r="U14" i="34"/>
  <c r="E16" i="34"/>
  <c r="Q13" i="29"/>
  <c r="R13" i="29" s="1"/>
  <c r="R14" i="27"/>
  <c r="S14" i="27" s="1"/>
  <c r="Q18" i="29"/>
  <c r="R18" i="29" s="1"/>
  <c r="R96" i="105"/>
  <c r="S96" i="105" s="1"/>
  <c r="R25" i="27"/>
  <c r="S25" i="27" s="1"/>
  <c r="R32" i="27"/>
  <c r="S32" i="27" s="1"/>
  <c r="N179" i="105"/>
  <c r="O179" i="105" s="1"/>
  <c r="L39" i="25"/>
  <c r="N233" i="105"/>
  <c r="O233" i="105" s="1"/>
  <c r="R17" i="23"/>
  <c r="S17" i="23" s="1"/>
  <c r="U28" i="28"/>
  <c r="V28" i="28" s="1"/>
  <c r="AA16" i="29"/>
  <c r="E16" i="29"/>
  <c r="F16" i="29" s="1"/>
  <c r="M28" i="53"/>
  <c r="Q28" i="28"/>
  <c r="R28" i="28" s="1"/>
  <c r="N20" i="105"/>
  <c r="O20" i="105" s="1"/>
  <c r="L39" i="22"/>
  <c r="N29" i="24"/>
  <c r="O29" i="24" s="1"/>
  <c r="F18" i="34"/>
  <c r="I7" i="34"/>
  <c r="Y22" i="29"/>
  <c r="Z22" i="29" s="1"/>
  <c r="R227" i="105"/>
  <c r="S227" i="105" s="1"/>
  <c r="N182" i="105"/>
  <c r="O182" i="105" s="1"/>
  <c r="R225" i="105"/>
  <c r="S225" i="105" s="1"/>
  <c r="N172" i="105"/>
  <c r="O172" i="105" s="1"/>
  <c r="Q7" i="29"/>
  <c r="R7" i="29" s="1"/>
  <c r="N51" i="105"/>
  <c r="O51" i="105" s="1"/>
  <c r="Y11" i="29"/>
  <c r="Z11" i="29" s="1"/>
  <c r="N118" i="105"/>
  <c r="O118" i="105" s="1"/>
  <c r="N169" i="105"/>
  <c r="O169" i="105" s="1"/>
  <c r="R114" i="105"/>
  <c r="S114" i="105" s="1"/>
  <c r="K20" i="34"/>
  <c r="Q7" i="34"/>
  <c r="N11" i="27"/>
  <c r="O11" i="27" s="1"/>
  <c r="U8" i="29"/>
  <c r="V8" i="29" s="1"/>
  <c r="R170" i="105"/>
  <c r="S170" i="105" s="1"/>
  <c r="R22" i="23"/>
  <c r="S22" i="23" s="1"/>
  <c r="R28" i="25"/>
  <c r="S28" i="25" s="1"/>
  <c r="N16" i="34"/>
  <c r="M9" i="29"/>
  <c r="N9" i="29" s="1"/>
  <c r="N17" i="25"/>
  <c r="O17" i="25" s="1"/>
  <c r="Y7" i="28"/>
  <c r="Z7" i="28" s="1"/>
  <c r="I13" i="29"/>
  <c r="J13" i="29" s="1"/>
  <c r="D18" i="34"/>
  <c r="I9" i="34"/>
  <c r="Q10" i="28"/>
  <c r="R10" i="28" s="1"/>
  <c r="E7" i="29"/>
  <c r="F7" i="29" s="1"/>
  <c r="AA7" i="29"/>
  <c r="N186" i="105"/>
  <c r="O186" i="105" s="1"/>
  <c r="N19" i="27"/>
  <c r="O19" i="27" s="1"/>
  <c r="R148" i="105"/>
  <c r="S148" i="105" s="1"/>
  <c r="R14" i="23"/>
  <c r="S14" i="23" s="1"/>
  <c r="AA24" i="28"/>
  <c r="E24" i="28"/>
  <c r="F24" i="28" s="1"/>
  <c r="N9" i="105"/>
  <c r="O9" i="105" s="1"/>
  <c r="S10" i="34"/>
  <c r="N100" i="105"/>
  <c r="O100" i="105" s="1"/>
  <c r="R31" i="24"/>
  <c r="S31" i="24" s="1"/>
  <c r="G8" i="50"/>
  <c r="I8" i="50" s="1"/>
  <c r="N158" i="105"/>
  <c r="O158" i="105" s="1"/>
  <c r="U22" i="28"/>
  <c r="V22" i="28" s="1"/>
  <c r="D13" i="34"/>
  <c r="N185" i="105"/>
  <c r="O185" i="105" s="1"/>
  <c r="G13" i="34"/>
  <c r="N31" i="24"/>
  <c r="O31" i="24" s="1"/>
  <c r="N239" i="105"/>
  <c r="O239" i="105" s="1"/>
  <c r="Y19" i="28"/>
  <c r="Z19" i="28" s="1"/>
  <c r="R73" i="105"/>
  <c r="S73" i="105" s="1"/>
  <c r="H10" i="34"/>
  <c r="N255" i="105"/>
  <c r="O255" i="105" s="1"/>
  <c r="U13" i="34"/>
  <c r="U44" i="28"/>
  <c r="V44" i="28" s="1"/>
  <c r="R16" i="24"/>
  <c r="S16" i="24" s="1"/>
  <c r="N48" i="105"/>
  <c r="O48" i="105" s="1"/>
  <c r="R9" i="24"/>
  <c r="S9" i="24" s="1"/>
  <c r="L39" i="27"/>
  <c r="U25" i="29"/>
  <c r="V25" i="29" s="1"/>
  <c r="Y39" i="28"/>
  <c r="Z39" i="28" s="1"/>
  <c r="R15" i="23"/>
  <c r="S15" i="23" s="1"/>
  <c r="Y17" i="28"/>
  <c r="Z17" i="28" s="1"/>
  <c r="R307" i="105"/>
  <c r="S307" i="105" s="1"/>
  <c r="O13" i="34"/>
  <c r="N261" i="105"/>
  <c r="O261" i="105" s="1"/>
  <c r="N129" i="105"/>
  <c r="O129" i="105" s="1"/>
  <c r="R10" i="22"/>
  <c r="S10" i="22" s="1"/>
  <c r="N32" i="24"/>
  <c r="O32" i="24" s="1"/>
  <c r="E23" i="29"/>
  <c r="F23" i="29" s="1"/>
  <c r="AA23" i="29"/>
  <c r="R37" i="22"/>
  <c r="S37" i="22" s="1"/>
  <c r="R32" i="26"/>
  <c r="S32" i="26" s="1"/>
  <c r="P15" i="53"/>
  <c r="M29" i="28"/>
  <c r="N29" i="28" s="1"/>
  <c r="R110" i="105"/>
  <c r="S110" i="105" s="1"/>
  <c r="Y20" i="29"/>
  <c r="Z20" i="29" s="1"/>
  <c r="R23" i="22"/>
  <c r="S23" i="22" s="1"/>
  <c r="N27" i="105"/>
  <c r="O27" i="105" s="1"/>
  <c r="N134" i="105"/>
  <c r="O134" i="105" s="1"/>
  <c r="M16" i="29"/>
  <c r="N16" i="29" s="1"/>
  <c r="U30" i="28"/>
  <c r="V30" i="28" s="1"/>
  <c r="N12" i="25"/>
  <c r="O12" i="25" s="1"/>
  <c r="N143" i="105"/>
  <c r="O143" i="105" s="1"/>
  <c r="G14" i="34"/>
  <c r="O9" i="53"/>
  <c r="N36" i="105"/>
  <c r="O36" i="105" s="1"/>
  <c r="I20" i="34"/>
  <c r="M16" i="34"/>
  <c r="N13" i="22"/>
  <c r="O13" i="22" s="1"/>
  <c r="R316" i="105"/>
  <c r="S316" i="105" s="1"/>
  <c r="S16" i="34"/>
  <c r="E14" i="34"/>
  <c r="N12" i="53"/>
  <c r="N24" i="105"/>
  <c r="O24" i="105" s="1"/>
  <c r="N23" i="24"/>
  <c r="O23" i="24" s="1"/>
  <c r="P19" i="53"/>
  <c r="R38" i="22"/>
  <c r="S38" i="22" s="1"/>
  <c r="N30" i="26"/>
  <c r="O30" i="26" s="1"/>
  <c r="I8" i="29"/>
  <c r="J8" i="29" s="1"/>
  <c r="Y33" i="28"/>
  <c r="Z33" i="28" s="1"/>
  <c r="AA35" i="28"/>
  <c r="E35" i="28"/>
  <c r="F35" i="28" s="1"/>
  <c r="R251" i="105"/>
  <c r="S251" i="105" s="1"/>
  <c r="R34" i="25"/>
  <c r="S34" i="25" s="1"/>
  <c r="M8" i="34"/>
  <c r="Y44" i="28"/>
  <c r="Z44" i="28" s="1"/>
  <c r="R178" i="105"/>
  <c r="S178" i="105" s="1"/>
  <c r="R17" i="26"/>
  <c r="S17" i="26" s="1"/>
  <c r="I8" i="184"/>
  <c r="J8" i="184" s="1"/>
  <c r="R33" i="105"/>
  <c r="S33" i="105" s="1"/>
  <c r="R197" i="105"/>
  <c r="S197" i="105" s="1"/>
  <c r="N19" i="25"/>
  <c r="O19" i="25" s="1"/>
  <c r="P12" i="34"/>
  <c r="R33" i="26"/>
  <c r="S33" i="26" s="1"/>
  <c r="N38" i="22"/>
  <c r="O38" i="22" s="1"/>
  <c r="R310" i="105"/>
  <c r="S310" i="105" s="1"/>
  <c r="N36" i="26"/>
  <c r="O36" i="26" s="1"/>
  <c r="I33" i="28"/>
  <c r="J33" i="28" s="1"/>
  <c r="Q10" i="184"/>
  <c r="R10" i="184" s="1"/>
  <c r="K8" i="34"/>
  <c r="Y7" i="184"/>
  <c r="Z7" i="184" s="1"/>
  <c r="R295" i="105"/>
  <c r="S295" i="105" s="1"/>
  <c r="P39" i="27"/>
  <c r="Q11" i="29"/>
  <c r="R11" i="29" s="1"/>
  <c r="N17" i="34"/>
  <c r="P7" i="34"/>
  <c r="S6" i="34"/>
  <c r="N10" i="23"/>
  <c r="O10" i="23" s="1"/>
  <c r="N8" i="27"/>
  <c r="O8" i="27" s="1"/>
  <c r="N18" i="53"/>
  <c r="N117" i="105"/>
  <c r="O117" i="105" s="1"/>
  <c r="N228" i="105"/>
  <c r="O228" i="105" s="1"/>
  <c r="R28" i="27"/>
  <c r="S28" i="27" s="1"/>
  <c r="U7" i="34"/>
  <c r="P11" i="34"/>
  <c r="N21" i="24"/>
  <c r="O21" i="24" s="1"/>
  <c r="I18" i="28"/>
  <c r="J18" i="28" s="1"/>
  <c r="G9" i="50"/>
  <c r="I9" i="50" s="1"/>
  <c r="N24" i="25"/>
  <c r="O24" i="25" s="1"/>
  <c r="Y8" i="28"/>
  <c r="Z8" i="28" s="1"/>
  <c r="M7" i="184"/>
  <c r="N7" i="184" s="1"/>
  <c r="R11" i="24"/>
  <c r="S11" i="24" s="1"/>
  <c r="R31" i="26"/>
  <c r="S31" i="26" s="1"/>
  <c r="I35" i="28"/>
  <c r="J35" i="28" s="1"/>
  <c r="O16" i="34"/>
  <c r="I20" i="28"/>
  <c r="J20" i="28" s="1"/>
  <c r="R7" i="24"/>
  <c r="S7" i="24" s="1"/>
  <c r="Y13" i="29"/>
  <c r="Z13" i="29" s="1"/>
  <c r="J11" i="34"/>
  <c r="V11" i="34"/>
  <c r="I7" i="28"/>
  <c r="J7" i="28" s="1"/>
  <c r="N32" i="25"/>
  <c r="O32" i="25" s="1"/>
  <c r="Y24" i="29"/>
  <c r="Z24" i="29" s="1"/>
  <c r="N37" i="105"/>
  <c r="O37" i="105" s="1"/>
  <c r="H7" i="40"/>
  <c r="J7" i="40" s="1"/>
  <c r="R274" i="105"/>
  <c r="S274" i="105" s="1"/>
  <c r="L20" i="34"/>
  <c r="P17" i="53"/>
  <c r="R12" i="24"/>
  <c r="S12" i="24" s="1"/>
  <c r="N36" i="23"/>
  <c r="O36" i="23" s="1"/>
  <c r="T12" i="34"/>
  <c r="D8" i="30"/>
  <c r="E8" i="30" s="1"/>
  <c r="R140" i="105"/>
  <c r="S140" i="105" s="1"/>
  <c r="N115" i="105"/>
  <c r="O115" i="105" s="1"/>
  <c r="R27" i="27"/>
  <c r="S27" i="27" s="1"/>
  <c r="D10" i="34"/>
  <c r="U17" i="28"/>
  <c r="V17" i="28" s="1"/>
  <c r="N34" i="26"/>
  <c r="O34" i="26" s="1"/>
  <c r="U19" i="28"/>
  <c r="V19" i="28" s="1"/>
  <c r="R180" i="105"/>
  <c r="S180" i="105" s="1"/>
  <c r="R32" i="105"/>
  <c r="S32" i="105" s="1"/>
  <c r="N28" i="27"/>
  <c r="O28" i="27" s="1"/>
  <c r="R189" i="105"/>
  <c r="S189" i="105" s="1"/>
  <c r="U15" i="28"/>
  <c r="V15" i="28" s="1"/>
  <c r="L19" i="34"/>
  <c r="N7" i="105"/>
  <c r="O7" i="105" s="1"/>
  <c r="N26" i="23"/>
  <c r="O26" i="23" s="1"/>
  <c r="R16" i="22"/>
  <c r="S16" i="22" s="1"/>
  <c r="AA20" i="29"/>
  <c r="E20" i="29"/>
  <c r="F20" i="29" s="1"/>
  <c r="Q22" i="28"/>
  <c r="R22" i="28" s="1"/>
  <c r="M15" i="34"/>
  <c r="V7" i="34"/>
  <c r="R18" i="26"/>
  <c r="S18" i="26" s="1"/>
  <c r="W15" i="34"/>
  <c r="U22" i="29"/>
  <c r="V22" i="29" s="1"/>
  <c r="R153" i="105"/>
  <c r="S153" i="105" s="1"/>
  <c r="V8" i="34"/>
  <c r="E7" i="184"/>
  <c r="F7" i="184" s="1"/>
  <c r="AA7" i="184"/>
  <c r="H17" i="34"/>
  <c r="N127" i="105"/>
  <c r="O127" i="105" s="1"/>
  <c r="R10" i="24"/>
  <c r="S10" i="24" s="1"/>
  <c r="R60" i="105"/>
  <c r="S60" i="105" s="1"/>
  <c r="R228" i="105"/>
  <c r="S228" i="105" s="1"/>
  <c r="R305" i="105"/>
  <c r="S305" i="105" s="1"/>
  <c r="N9" i="25"/>
  <c r="O9" i="25" s="1"/>
  <c r="R31" i="22"/>
  <c r="S31" i="22" s="1"/>
  <c r="R256" i="105"/>
  <c r="S256" i="105" s="1"/>
  <c r="N74" i="105"/>
  <c r="O74" i="105" s="1"/>
  <c r="N305" i="105"/>
  <c r="O305" i="105" s="1"/>
  <c r="N267" i="105"/>
  <c r="O267" i="105" s="1"/>
  <c r="N262" i="105"/>
  <c r="O262" i="105" s="1"/>
  <c r="R20" i="25"/>
  <c r="S20" i="25" s="1"/>
  <c r="R302" i="105"/>
  <c r="S302" i="105" s="1"/>
  <c r="N176" i="105"/>
  <c r="O176" i="105" s="1"/>
  <c r="N106" i="105"/>
  <c r="O106" i="105" s="1"/>
  <c r="E6" i="34"/>
  <c r="Y8" i="184"/>
  <c r="Z8" i="184" s="1"/>
  <c r="O28" i="53"/>
  <c r="R233" i="105"/>
  <c r="S233" i="105" s="1"/>
  <c r="N7" i="22"/>
  <c r="O7" i="22" s="1"/>
  <c r="N27" i="25"/>
  <c r="O27" i="25" s="1"/>
  <c r="N23" i="22"/>
  <c r="O23" i="22" s="1"/>
  <c r="N236" i="105"/>
  <c r="O236" i="105" s="1"/>
  <c r="N276" i="105"/>
  <c r="O276" i="105" s="1"/>
  <c r="E13" i="29"/>
  <c r="F13" i="29" s="1"/>
  <c r="AA13" i="29"/>
  <c r="R25" i="26"/>
  <c r="S25" i="26" s="1"/>
  <c r="R266" i="105"/>
  <c r="S266" i="105" s="1"/>
  <c r="N307" i="105"/>
  <c r="O307" i="105" s="1"/>
  <c r="N11" i="24"/>
  <c r="O11" i="24" s="1"/>
  <c r="N35" i="22"/>
  <c r="O35" i="22" s="1"/>
  <c r="R224" i="105"/>
  <c r="S224" i="105" s="1"/>
  <c r="N12" i="34"/>
  <c r="U43" i="28"/>
  <c r="V43" i="28" s="1"/>
  <c r="R20" i="22"/>
  <c r="S20" i="22" s="1"/>
  <c r="D5" i="30"/>
  <c r="C9" i="30"/>
  <c r="Q35" i="28"/>
  <c r="R35" i="28" s="1"/>
  <c r="H16" i="50"/>
  <c r="R28" i="22"/>
  <c r="S28" i="22" s="1"/>
  <c r="U17" i="34"/>
  <c r="T18" i="34"/>
  <c r="R248" i="105"/>
  <c r="S248" i="105" s="1"/>
  <c r="R22" i="27"/>
  <c r="S22" i="27" s="1"/>
  <c r="J19" i="34"/>
  <c r="M43" i="28"/>
  <c r="N43" i="28" s="1"/>
  <c r="R31" i="105"/>
  <c r="S31" i="105" s="1"/>
  <c r="N13" i="24"/>
  <c r="O13" i="24" s="1"/>
  <c r="M280" i="105"/>
  <c r="N247" i="105"/>
  <c r="O247" i="105" s="1"/>
  <c r="R16" i="25"/>
  <c r="S16" i="25" s="1"/>
  <c r="N145" i="105"/>
  <c r="O145" i="105" s="1"/>
  <c r="E38" i="28"/>
  <c r="F38" i="28" s="1"/>
  <c r="AA38" i="28"/>
  <c r="H17" i="40"/>
  <c r="R22" i="105"/>
  <c r="S22" i="105" s="1"/>
  <c r="H18" i="40"/>
  <c r="N24" i="23"/>
  <c r="O24" i="23" s="1"/>
  <c r="R20" i="26"/>
  <c r="S20" i="26" s="1"/>
  <c r="N154" i="105"/>
  <c r="O154" i="105" s="1"/>
  <c r="Q21" i="28"/>
  <c r="R21" i="28" s="1"/>
  <c r="Y38" i="28"/>
  <c r="Z38" i="28" s="1"/>
  <c r="R36" i="24"/>
  <c r="S36" i="24" s="1"/>
  <c r="R132" i="105"/>
  <c r="S132" i="105" s="1"/>
  <c r="N95" i="105"/>
  <c r="O95" i="105" s="1"/>
  <c r="N63" i="105"/>
  <c r="O63" i="105" s="1"/>
  <c r="N22" i="27"/>
  <c r="O22" i="27" s="1"/>
  <c r="M7" i="29"/>
  <c r="N7" i="29" s="1"/>
  <c r="N130" i="105"/>
  <c r="O130" i="105" s="1"/>
  <c r="N19" i="23"/>
  <c r="O19" i="23" s="1"/>
  <c r="N20" i="25"/>
  <c r="O20" i="25" s="1"/>
  <c r="I22" i="28"/>
  <c r="J22" i="28" s="1"/>
  <c r="R16" i="23"/>
  <c r="S16" i="23" s="1"/>
  <c r="N28" i="53"/>
  <c r="R59" i="105"/>
  <c r="S59" i="105" s="1"/>
  <c r="R15" i="22"/>
  <c r="S15" i="22" s="1"/>
  <c r="R149" i="105"/>
  <c r="S149" i="105" s="1"/>
  <c r="P10" i="34"/>
  <c r="N17" i="24"/>
  <c r="O17" i="24" s="1"/>
  <c r="J13" i="34"/>
  <c r="N24" i="24"/>
  <c r="O24" i="24" s="1"/>
  <c r="N18" i="27"/>
  <c r="O18" i="27" s="1"/>
  <c r="S12" i="34"/>
  <c r="R28" i="23"/>
  <c r="S28" i="23" s="1"/>
  <c r="N28" i="23"/>
  <c r="O28" i="23" s="1"/>
  <c r="L11" i="34"/>
  <c r="R7" i="27"/>
  <c r="S7" i="27" s="1"/>
  <c r="G9" i="40"/>
  <c r="I9" i="40" s="1"/>
  <c r="H19" i="40"/>
  <c r="N47" i="105"/>
  <c r="O47" i="105" s="1"/>
  <c r="P39" i="23"/>
  <c r="R51" i="105"/>
  <c r="S51" i="105" s="1"/>
  <c r="H20" i="45"/>
  <c r="Q39" i="28"/>
  <c r="R39" i="28" s="1"/>
  <c r="N15" i="24"/>
  <c r="O15" i="24" s="1"/>
  <c r="R47" i="105"/>
  <c r="S47" i="105" s="1"/>
  <c r="R172" i="105"/>
  <c r="S172" i="105" s="1"/>
  <c r="R35" i="25"/>
  <c r="S35" i="25" s="1"/>
  <c r="Q6" i="34"/>
  <c r="N128" i="105"/>
  <c r="O128" i="105" s="1"/>
  <c r="S8" i="34"/>
  <c r="N91" i="105"/>
  <c r="O91" i="105" s="1"/>
  <c r="R8" i="34"/>
  <c r="O19" i="53"/>
  <c r="P18" i="34"/>
  <c r="R133" i="105"/>
  <c r="S133" i="105" s="1"/>
  <c r="N312" i="105"/>
  <c r="O312" i="105" s="1"/>
  <c r="D12" i="34"/>
  <c r="N15" i="22"/>
  <c r="O15" i="22" s="1"/>
  <c r="N29" i="25"/>
  <c r="O29" i="25" s="1"/>
  <c r="N96" i="105"/>
  <c r="O96" i="105" s="1"/>
  <c r="R29" i="23"/>
  <c r="S29" i="23" s="1"/>
  <c r="N13" i="34"/>
  <c r="N25" i="26"/>
  <c r="O25" i="26" s="1"/>
  <c r="K11" i="34"/>
  <c r="U9" i="29"/>
  <c r="V9" i="29" s="1"/>
  <c r="R7" i="25"/>
  <c r="S7" i="25" s="1"/>
  <c r="R68" i="105"/>
  <c r="S68" i="105" s="1"/>
  <c r="R34" i="105"/>
  <c r="S34" i="105" s="1"/>
  <c r="I45" i="28"/>
  <c r="J45" i="28" s="1"/>
  <c r="R16" i="34"/>
  <c r="N15" i="23"/>
  <c r="O15" i="23" s="1"/>
  <c r="R19" i="23"/>
  <c r="S19" i="23" s="1"/>
  <c r="P8" i="34"/>
  <c r="N30" i="27"/>
  <c r="O30" i="27" s="1"/>
  <c r="I20" i="29"/>
  <c r="J20" i="29" s="1"/>
  <c r="L14" i="34"/>
  <c r="M17" i="34"/>
  <c r="M16" i="28"/>
  <c r="N16" i="28" s="1"/>
  <c r="M9" i="184"/>
  <c r="N9" i="184" s="1"/>
  <c r="R173" i="105"/>
  <c r="S173" i="105" s="1"/>
  <c r="N138" i="105"/>
  <c r="O138" i="105" s="1"/>
  <c r="P10" i="53"/>
  <c r="K7" i="34"/>
  <c r="R105" i="105"/>
  <c r="S105" i="105" s="1"/>
  <c r="R208" i="105"/>
  <c r="S208" i="105" s="1"/>
  <c r="O10" i="53"/>
  <c r="R185" i="105"/>
  <c r="S185" i="105" s="1"/>
  <c r="U18" i="34"/>
  <c r="N230" i="105"/>
  <c r="O230" i="105" s="1"/>
  <c r="R38" i="25"/>
  <c r="S38" i="25" s="1"/>
  <c r="N98" i="105"/>
  <c r="O98" i="105" s="1"/>
  <c r="G15" i="34"/>
  <c r="N14" i="105"/>
  <c r="O14" i="105" s="1"/>
  <c r="N11" i="34"/>
  <c r="R210" i="105"/>
  <c r="S210" i="105" s="1"/>
  <c r="R94" i="105"/>
  <c r="S94" i="105" s="1"/>
  <c r="N194" i="105"/>
  <c r="O194" i="105" s="1"/>
  <c r="M8" i="53"/>
  <c r="Y35" i="28"/>
  <c r="Z35" i="28" s="1"/>
  <c r="R249" i="105"/>
  <c r="S249" i="105" s="1"/>
  <c r="N20" i="34"/>
  <c r="U23" i="28"/>
  <c r="V23" i="28" s="1"/>
  <c r="N231" i="105"/>
  <c r="O231" i="105" s="1"/>
  <c r="N18" i="105"/>
  <c r="O18" i="105" s="1"/>
  <c r="I10" i="184"/>
  <c r="J10" i="184" s="1"/>
  <c r="P13" i="53"/>
  <c r="R24" i="22"/>
  <c r="S24" i="22" s="1"/>
  <c r="N22" i="25"/>
  <c r="O22" i="25" s="1"/>
  <c r="R192" i="105"/>
  <c r="S192" i="105" s="1"/>
  <c r="M40" i="28"/>
  <c r="N40" i="28" s="1"/>
  <c r="I11" i="29"/>
  <c r="J11" i="29" s="1"/>
  <c r="N33" i="22"/>
  <c r="O33" i="22" s="1"/>
  <c r="P79" i="105"/>
  <c r="N6" i="22"/>
  <c r="O6" i="22" s="1"/>
  <c r="M39" i="22"/>
  <c r="L240" i="105"/>
  <c r="Q7" i="184"/>
  <c r="R7" i="184" s="1"/>
  <c r="R76" i="105"/>
  <c r="S76" i="105" s="1"/>
  <c r="N20" i="53"/>
  <c r="H8" i="30"/>
  <c r="I8" i="30" s="1"/>
  <c r="O14" i="34"/>
  <c r="E17" i="34"/>
  <c r="R29" i="27"/>
  <c r="S29" i="27" s="1"/>
  <c r="H14" i="34"/>
  <c r="N26" i="25"/>
  <c r="O26" i="25" s="1"/>
  <c r="H18" i="50"/>
  <c r="Y14" i="29"/>
  <c r="Z14" i="29" s="1"/>
  <c r="R16" i="105"/>
  <c r="S16" i="105" s="1"/>
  <c r="R12" i="105"/>
  <c r="S12" i="105" s="1"/>
  <c r="N292" i="105"/>
  <c r="O292" i="105" s="1"/>
  <c r="N10" i="26"/>
  <c r="O10" i="26" s="1"/>
  <c r="N99" i="105"/>
  <c r="O99" i="105" s="1"/>
  <c r="N7" i="23"/>
  <c r="O7" i="23" s="1"/>
  <c r="N29" i="23"/>
  <c r="O29" i="23" s="1"/>
  <c r="R265" i="105"/>
  <c r="S265" i="105" s="1"/>
  <c r="V18" i="34"/>
  <c r="Y42" i="28"/>
  <c r="Z42" i="28" s="1"/>
  <c r="E9" i="29"/>
  <c r="F9" i="29" s="1"/>
  <c r="AA9" i="29"/>
  <c r="N18" i="25"/>
  <c r="O18" i="25" s="1"/>
  <c r="N53" i="105"/>
  <c r="O53" i="105" s="1"/>
  <c r="AA8" i="184"/>
  <c r="E8" i="184"/>
  <c r="F8" i="184" s="1"/>
  <c r="R188" i="105"/>
  <c r="S188" i="105" s="1"/>
  <c r="R179" i="105"/>
  <c r="S179" i="105" s="1"/>
  <c r="R11" i="26"/>
  <c r="S11" i="26" s="1"/>
  <c r="R22" i="25"/>
  <c r="S22" i="25" s="1"/>
  <c r="N33" i="105"/>
  <c r="O33" i="105" s="1"/>
  <c r="U21" i="29"/>
  <c r="V21" i="29" s="1"/>
  <c r="N25" i="24"/>
  <c r="O25" i="24" s="1"/>
  <c r="F20" i="34"/>
  <c r="R10" i="27"/>
  <c r="S10" i="27" s="1"/>
  <c r="R12" i="22"/>
  <c r="S12" i="22" s="1"/>
  <c r="R177" i="105"/>
  <c r="S177" i="105" s="1"/>
  <c r="R291" i="105"/>
  <c r="S291" i="105" s="1"/>
  <c r="N9" i="24"/>
  <c r="O9" i="24" s="1"/>
  <c r="E19" i="34"/>
  <c r="N70" i="105"/>
  <c r="O70" i="105" s="1"/>
  <c r="R13" i="105"/>
  <c r="S13" i="105" s="1"/>
  <c r="L16" i="34"/>
  <c r="R288" i="105"/>
  <c r="S288" i="105" s="1"/>
  <c r="Q9" i="29"/>
  <c r="R9" i="29" s="1"/>
  <c r="G16" i="34"/>
  <c r="N28" i="105"/>
  <c r="O28" i="105" s="1"/>
  <c r="R238" i="105"/>
  <c r="S238" i="105" s="1"/>
  <c r="V10" i="34"/>
  <c r="P14" i="34"/>
  <c r="M159" i="105"/>
  <c r="N126" i="105"/>
  <c r="O126" i="105" s="1"/>
  <c r="R16" i="26"/>
  <c r="S16" i="26" s="1"/>
  <c r="G19" i="34"/>
  <c r="N306" i="105"/>
  <c r="O306" i="105" s="1"/>
  <c r="G10" i="50"/>
  <c r="I10" i="50" s="1"/>
  <c r="N10" i="25"/>
  <c r="O10" i="25" s="1"/>
  <c r="Y28" i="28"/>
  <c r="Z28" i="28" s="1"/>
  <c r="T17" i="34"/>
  <c r="E14" i="29"/>
  <c r="F14" i="29" s="1"/>
  <c r="AA14" i="29"/>
  <c r="N20" i="26"/>
  <c r="O20" i="26" s="1"/>
  <c r="R27" i="26"/>
  <c r="S27" i="26" s="1"/>
  <c r="N137" i="105"/>
  <c r="O137" i="105" s="1"/>
  <c r="E25" i="28"/>
  <c r="F25" i="28" s="1"/>
  <c r="AA25" i="28"/>
  <c r="N111" i="105"/>
  <c r="O111" i="105" s="1"/>
  <c r="R23" i="27"/>
  <c r="S23" i="27" s="1"/>
  <c r="U15" i="29"/>
  <c r="V15" i="29" s="1"/>
  <c r="T14" i="34"/>
  <c r="N78" i="105"/>
  <c r="O78" i="105" s="1"/>
  <c r="E21" i="28"/>
  <c r="F21" i="28" s="1"/>
  <c r="AA21" i="28"/>
  <c r="R6" i="24"/>
  <c r="S6" i="24" s="1"/>
  <c r="Q39" i="24"/>
  <c r="I9" i="184"/>
  <c r="J9" i="184" s="1"/>
  <c r="G7" i="40"/>
  <c r="I7" i="40" s="1"/>
  <c r="N13" i="105"/>
  <c r="O13" i="105" s="1"/>
  <c r="I18" i="34"/>
  <c r="W18" i="34"/>
  <c r="R17" i="24"/>
  <c r="S17" i="24" s="1"/>
  <c r="N31" i="105"/>
  <c r="O31" i="105" s="1"/>
  <c r="R109" i="105"/>
  <c r="S109" i="105" s="1"/>
  <c r="E10" i="34"/>
  <c r="R21" i="25"/>
  <c r="S21" i="25" s="1"/>
  <c r="U16" i="34"/>
  <c r="N215" i="105"/>
  <c r="O215" i="105" s="1"/>
  <c r="R12" i="25"/>
  <c r="S12" i="25" s="1"/>
  <c r="R218" i="105"/>
  <c r="S218" i="105" s="1"/>
  <c r="R311" i="105"/>
  <c r="S311" i="105" s="1"/>
  <c r="R14" i="105"/>
  <c r="S14" i="105" s="1"/>
  <c r="R63" i="105"/>
  <c r="S63" i="105" s="1"/>
  <c r="R6" i="26"/>
  <c r="S6" i="26" s="1"/>
  <c r="Q39" i="26"/>
  <c r="R64" i="105"/>
  <c r="S64" i="105" s="1"/>
  <c r="U7" i="28"/>
  <c r="V7" i="28" s="1"/>
  <c r="R24" i="27"/>
  <c r="S24" i="27" s="1"/>
  <c r="L320" i="105"/>
  <c r="Q20" i="34"/>
  <c r="R193" i="105"/>
  <c r="S193" i="105" s="1"/>
  <c r="R8" i="24"/>
  <c r="S8" i="24" s="1"/>
  <c r="R259" i="105"/>
  <c r="S259" i="105" s="1"/>
  <c r="N30" i="105"/>
  <c r="O30" i="105" s="1"/>
  <c r="R21" i="26"/>
  <c r="S21" i="26" s="1"/>
  <c r="N17" i="23"/>
  <c r="O17" i="23" s="1"/>
  <c r="R143" i="105"/>
  <c r="S143" i="105" s="1"/>
  <c r="R12" i="34"/>
  <c r="R20" i="27"/>
  <c r="S20" i="27" s="1"/>
  <c r="R139" i="105"/>
  <c r="S139" i="105" s="1"/>
  <c r="R13" i="27"/>
  <c r="S13" i="27" s="1"/>
  <c r="R9" i="23"/>
  <c r="S9" i="23" s="1"/>
  <c r="R7" i="34"/>
  <c r="Y41" i="28"/>
  <c r="Z41" i="28" s="1"/>
  <c r="R155" i="105"/>
  <c r="S155" i="105" s="1"/>
  <c r="R128" i="105"/>
  <c r="S128" i="105" s="1"/>
  <c r="R98" i="105"/>
  <c r="S98" i="105" s="1"/>
  <c r="R35" i="24"/>
  <c r="S35" i="24" s="1"/>
  <c r="Q8" i="34"/>
  <c r="N25" i="105"/>
  <c r="O25" i="105" s="1"/>
  <c r="F6" i="34"/>
  <c r="Q39" i="105"/>
  <c r="R39" i="105" s="1"/>
  <c r="S39" i="105" s="1"/>
  <c r="R6" i="105"/>
  <c r="S6" i="105" s="1"/>
  <c r="P7" i="53"/>
  <c r="N253" i="105"/>
  <c r="O253" i="105" s="1"/>
  <c r="R111" i="105"/>
  <c r="S111" i="105" s="1"/>
  <c r="R36" i="23"/>
  <c r="S36" i="23" s="1"/>
  <c r="O14" i="53"/>
  <c r="R174" i="105"/>
  <c r="S174" i="105" s="1"/>
  <c r="R34" i="22"/>
  <c r="S34" i="22" s="1"/>
  <c r="R21" i="23"/>
  <c r="S21" i="23" s="1"/>
  <c r="N287" i="105"/>
  <c r="O287" i="105" s="1"/>
  <c r="M320" i="105"/>
  <c r="N197" i="105"/>
  <c r="O197" i="105" s="1"/>
  <c r="Q18" i="28"/>
  <c r="R18" i="28" s="1"/>
  <c r="R69" i="105"/>
  <c r="S69" i="105" s="1"/>
  <c r="R25" i="22"/>
  <c r="S25" i="22" s="1"/>
  <c r="R215" i="105"/>
  <c r="S215" i="105" s="1"/>
  <c r="N225" i="105"/>
  <c r="O225" i="105" s="1"/>
  <c r="W10" i="34"/>
  <c r="N38" i="25"/>
  <c r="O38" i="25" s="1"/>
  <c r="N18" i="22"/>
  <c r="O18" i="22" s="1"/>
  <c r="R65" i="105"/>
  <c r="S65" i="105" s="1"/>
  <c r="R151" i="105"/>
  <c r="S151" i="105" s="1"/>
  <c r="N153" i="105"/>
  <c r="O153" i="105" s="1"/>
  <c r="P39" i="26"/>
  <c r="R7" i="105"/>
  <c r="S7" i="105" s="1"/>
  <c r="R301" i="105"/>
  <c r="S301" i="105" s="1"/>
  <c r="N112" i="105"/>
  <c r="O112" i="105" s="1"/>
  <c r="N22" i="24"/>
  <c r="O22" i="24" s="1"/>
  <c r="N13" i="53"/>
  <c r="N67" i="105"/>
  <c r="O67" i="105" s="1"/>
  <c r="H7" i="30"/>
  <c r="I7" i="30" s="1"/>
  <c r="N318" i="105"/>
  <c r="O318" i="105" s="1"/>
  <c r="R19" i="105"/>
  <c r="S19" i="105" s="1"/>
  <c r="N34" i="25"/>
  <c r="O34" i="25" s="1"/>
  <c r="U12" i="34"/>
  <c r="N27" i="26"/>
  <c r="O27" i="26" s="1"/>
  <c r="R264" i="105"/>
  <c r="S264" i="105" s="1"/>
  <c r="U20" i="28"/>
  <c r="V20" i="28" s="1"/>
  <c r="H9" i="40"/>
  <c r="J9" i="40" s="1"/>
  <c r="M9" i="53"/>
  <c r="O6" i="34"/>
  <c r="M12" i="28"/>
  <c r="N12" i="28" s="1"/>
  <c r="R219" i="105"/>
  <c r="S219" i="105" s="1"/>
  <c r="R217" i="105"/>
  <c r="S217" i="105" s="1"/>
  <c r="E15" i="34"/>
  <c r="R211" i="105"/>
  <c r="S211" i="105" s="1"/>
  <c r="N177" i="105"/>
  <c r="O177" i="105" s="1"/>
  <c r="P20" i="34"/>
  <c r="N29" i="27"/>
  <c r="O29" i="27" s="1"/>
  <c r="N135" i="105"/>
  <c r="O135" i="105" s="1"/>
  <c r="R26" i="105"/>
  <c r="S26" i="105" s="1"/>
  <c r="R8" i="23"/>
  <c r="S8" i="23" s="1"/>
  <c r="U16" i="28"/>
  <c r="V16" i="28" s="1"/>
  <c r="R17" i="22"/>
  <c r="S17" i="22" s="1"/>
  <c r="P320" i="105"/>
  <c r="R298" i="105"/>
  <c r="S298" i="105" s="1"/>
  <c r="P39" i="24"/>
  <c r="H8" i="34"/>
  <c r="N30" i="22"/>
  <c r="O30" i="22" s="1"/>
  <c r="S9" i="34"/>
  <c r="N7" i="27"/>
  <c r="O7" i="27" s="1"/>
  <c r="I42" i="28"/>
  <c r="J42" i="28" s="1"/>
  <c r="F16" i="34"/>
  <c r="N149" i="105"/>
  <c r="O149" i="105" s="1"/>
  <c r="R15" i="25"/>
  <c r="S15" i="25" s="1"/>
  <c r="N31" i="22"/>
  <c r="O31" i="22" s="1"/>
  <c r="H19" i="50"/>
  <c r="Y23" i="29"/>
  <c r="Z23" i="29" s="1"/>
  <c r="R309" i="105"/>
  <c r="S309" i="105" s="1"/>
  <c r="M10" i="53"/>
  <c r="N26" i="22"/>
  <c r="O26" i="22" s="1"/>
  <c r="R268" i="105"/>
  <c r="S268" i="105" s="1"/>
  <c r="R237" i="105"/>
  <c r="S237" i="105" s="1"/>
  <c r="N274" i="105"/>
  <c r="O274" i="105" s="1"/>
  <c r="N25" i="22"/>
  <c r="O25" i="22" s="1"/>
  <c r="P19" i="34"/>
  <c r="N116" i="105"/>
  <c r="O116" i="105" s="1"/>
  <c r="I24" i="28"/>
  <c r="J24" i="28" s="1"/>
  <c r="R36" i="105"/>
  <c r="S36" i="105" s="1"/>
  <c r="R130" i="105"/>
  <c r="S130" i="105" s="1"/>
  <c r="I39" i="28"/>
  <c r="J39" i="28" s="1"/>
  <c r="U11" i="28"/>
  <c r="V11" i="28" s="1"/>
  <c r="Q12" i="34"/>
  <c r="N313" i="105"/>
  <c r="O313" i="105" s="1"/>
  <c r="AA41" i="28"/>
  <c r="E41" i="28"/>
  <c r="F41" i="28" s="1"/>
  <c r="G15" i="50"/>
  <c r="N21" i="22"/>
  <c r="O21" i="22" s="1"/>
  <c r="R13" i="34"/>
  <c r="N157" i="105"/>
  <c r="O157" i="105" s="1"/>
  <c r="E33" i="28"/>
  <c r="F33" i="28" s="1"/>
  <c r="AA33" i="28"/>
  <c r="I18" i="45"/>
  <c r="N155" i="105"/>
  <c r="O155" i="105" s="1"/>
  <c r="N314" i="105"/>
  <c r="O314" i="105" s="1"/>
  <c r="N317" i="105"/>
  <c r="O317" i="105" s="1"/>
  <c r="N88" i="105"/>
  <c r="O88" i="105" s="1"/>
  <c r="R236" i="105"/>
  <c r="S236" i="105" s="1"/>
  <c r="R25" i="23"/>
  <c r="S25" i="23" s="1"/>
  <c r="N258" i="105"/>
  <c r="O258" i="105" s="1"/>
  <c r="N29" i="53"/>
  <c r="R11" i="105"/>
  <c r="S11" i="105" s="1"/>
  <c r="U7" i="184"/>
  <c r="V7" i="184" s="1"/>
  <c r="R17" i="27"/>
  <c r="S17" i="27" s="1"/>
  <c r="N90" i="105"/>
  <c r="O90" i="105" s="1"/>
  <c r="U29" i="28"/>
  <c r="V29" i="28" s="1"/>
  <c r="R21" i="22"/>
  <c r="S21" i="22" s="1"/>
  <c r="N22" i="23"/>
  <c r="O22" i="23" s="1"/>
  <c r="N61" i="105"/>
  <c r="O61" i="105" s="1"/>
  <c r="N31" i="26"/>
  <c r="O31" i="26" s="1"/>
  <c r="N66" i="105"/>
  <c r="O66" i="105" s="1"/>
  <c r="U10" i="184"/>
  <c r="V10" i="184" s="1"/>
  <c r="R6" i="22"/>
  <c r="S6" i="22" s="1"/>
  <c r="Q39" i="22"/>
  <c r="R278" i="105"/>
  <c r="S278" i="105" s="1"/>
  <c r="M18" i="28"/>
  <c r="N18" i="28" s="1"/>
  <c r="R168" i="105"/>
  <c r="S168" i="105" s="1"/>
  <c r="N52" i="105"/>
  <c r="O52" i="105" s="1"/>
  <c r="M44" i="28"/>
  <c r="N44" i="28" s="1"/>
  <c r="I28" i="28"/>
  <c r="J28" i="28" s="1"/>
  <c r="R14" i="34"/>
  <c r="R35" i="105"/>
  <c r="S35" i="105" s="1"/>
  <c r="R261" i="105"/>
  <c r="S261" i="105" s="1"/>
  <c r="S7" i="34"/>
  <c r="N101" i="105"/>
  <c r="O101" i="105" s="1"/>
  <c r="R34" i="27"/>
  <c r="S34" i="27" s="1"/>
  <c r="R30" i="105"/>
  <c r="S30" i="105" s="1"/>
  <c r="V17" i="34"/>
  <c r="R247" i="105"/>
  <c r="S247" i="105" s="1"/>
  <c r="Q280" i="105"/>
  <c r="D14" i="34"/>
  <c r="R147" i="105"/>
  <c r="S147" i="105" s="1"/>
  <c r="M39" i="23"/>
  <c r="N6" i="23"/>
  <c r="O6" i="23" s="1"/>
  <c r="Q11" i="28"/>
  <c r="R11" i="28" s="1"/>
  <c r="P119" i="105"/>
  <c r="O18" i="53"/>
  <c r="V6" i="34"/>
  <c r="E44" i="28"/>
  <c r="F44" i="28" s="1"/>
  <c r="AA44" i="28"/>
  <c r="R91" i="105"/>
  <c r="S91" i="105" s="1"/>
  <c r="I19" i="34"/>
  <c r="G17" i="50"/>
  <c r="N219" i="105"/>
  <c r="O219" i="105" s="1"/>
  <c r="E7" i="28"/>
  <c r="F7" i="28" s="1"/>
  <c r="AA7" i="28"/>
  <c r="N8" i="34"/>
  <c r="H7" i="34"/>
  <c r="M33" i="28"/>
  <c r="N33" i="28" s="1"/>
  <c r="T6" i="34"/>
  <c r="N16" i="24"/>
  <c r="O16" i="24" s="1"/>
  <c r="Q16" i="28"/>
  <c r="R16" i="28" s="1"/>
  <c r="M16" i="53"/>
  <c r="M15" i="53"/>
  <c r="M11" i="28"/>
  <c r="N11" i="28" s="1"/>
  <c r="E12" i="34"/>
  <c r="R97" i="105"/>
  <c r="S97" i="105" s="1"/>
  <c r="R212" i="105"/>
  <c r="S212" i="105" s="1"/>
  <c r="L79" i="105"/>
  <c r="O25" i="53"/>
  <c r="F13" i="34"/>
  <c r="N10" i="53"/>
  <c r="N104" i="105"/>
  <c r="O104" i="105" s="1"/>
  <c r="R135" i="105"/>
  <c r="S135" i="105" s="1"/>
  <c r="N180" i="105"/>
  <c r="O180" i="105" s="1"/>
  <c r="N226" i="105"/>
  <c r="O226" i="105" s="1"/>
  <c r="N50" i="105"/>
  <c r="O50" i="105" s="1"/>
  <c r="N15" i="34"/>
  <c r="Y45" i="28"/>
  <c r="Z45" i="28" s="1"/>
  <c r="V9" i="34"/>
  <c r="N148" i="105"/>
  <c r="O148" i="105" s="1"/>
  <c r="R11" i="25"/>
  <c r="S11" i="25" s="1"/>
  <c r="I23" i="28"/>
  <c r="J23" i="28" s="1"/>
  <c r="R134" i="105"/>
  <c r="S134" i="105" s="1"/>
  <c r="G11" i="34"/>
  <c r="R269" i="105"/>
  <c r="S269" i="105" s="1"/>
  <c r="N174" i="105"/>
  <c r="O174" i="105" s="1"/>
  <c r="I22" i="29"/>
  <c r="J22" i="29" s="1"/>
  <c r="N18" i="23"/>
  <c r="O18" i="23" s="1"/>
  <c r="R194" i="105"/>
  <c r="S194" i="105" s="1"/>
  <c r="Y8" i="29"/>
  <c r="Z8" i="29" s="1"/>
  <c r="D9" i="34"/>
  <c r="R126" i="105"/>
  <c r="S126" i="105" s="1"/>
  <c r="Q159" i="105"/>
  <c r="I10" i="28"/>
  <c r="J10" i="28" s="1"/>
  <c r="P159" i="105"/>
  <c r="N21" i="26"/>
  <c r="O21" i="26" s="1"/>
  <c r="L280" i="105"/>
  <c r="F9" i="30"/>
  <c r="N17" i="26"/>
  <c r="O17" i="26" s="1"/>
  <c r="R30" i="24"/>
  <c r="S30" i="24" s="1"/>
  <c r="N33" i="25"/>
  <c r="O33" i="25" s="1"/>
  <c r="N235" i="105"/>
  <c r="O235" i="105" s="1"/>
  <c r="N32" i="22"/>
  <c r="O32" i="22" s="1"/>
  <c r="Q7" i="28"/>
  <c r="R7" i="28" s="1"/>
  <c r="K16" i="34"/>
  <c r="H18" i="45"/>
  <c r="D16" i="34"/>
  <c r="N151" i="105"/>
  <c r="O151" i="105" s="1"/>
  <c r="R31" i="25"/>
  <c r="S31" i="25" s="1"/>
  <c r="E19" i="28"/>
  <c r="F19" i="28" s="1"/>
  <c r="AA19" i="28"/>
  <c r="O8" i="34"/>
  <c r="R27" i="24"/>
  <c r="S27" i="24" s="1"/>
  <c r="T19" i="34"/>
  <c r="N9" i="26"/>
  <c r="O9" i="26" s="1"/>
  <c r="L15" i="34"/>
  <c r="R22" i="24"/>
  <c r="S22" i="24" s="1"/>
  <c r="Q8" i="184"/>
  <c r="R8" i="184" s="1"/>
  <c r="G15" i="40"/>
  <c r="R279" i="105"/>
  <c r="S279" i="105" s="1"/>
  <c r="F9" i="34"/>
  <c r="H15" i="34"/>
  <c r="P13" i="34"/>
  <c r="S18" i="34"/>
  <c r="R137" i="105"/>
  <c r="S137" i="105" s="1"/>
  <c r="N248" i="105"/>
  <c r="O248" i="105" s="1"/>
  <c r="R21" i="27"/>
  <c r="S21" i="27" s="1"/>
  <c r="N29" i="22"/>
  <c r="O29" i="22" s="1"/>
  <c r="R6" i="23"/>
  <c r="S6" i="23" s="1"/>
  <c r="Q39" i="23"/>
  <c r="N38" i="105"/>
  <c r="O38" i="105" s="1"/>
  <c r="I14" i="34"/>
  <c r="N36" i="22"/>
  <c r="O36" i="22" s="1"/>
  <c r="F8" i="34"/>
  <c r="M26" i="53"/>
  <c r="H17" i="45"/>
  <c r="R38" i="23"/>
  <c r="S38" i="23" s="1"/>
  <c r="N26" i="26"/>
  <c r="O26" i="26" s="1"/>
  <c r="R26" i="27"/>
  <c r="S26" i="27" s="1"/>
  <c r="G10" i="40"/>
  <c r="I10" i="40" s="1"/>
  <c r="I7" i="184"/>
  <c r="J7" i="184" s="1"/>
  <c r="N8" i="25"/>
  <c r="O8" i="25" s="1"/>
  <c r="N249" i="105"/>
  <c r="O249" i="105" s="1"/>
  <c r="N16" i="27"/>
  <c r="O16" i="27" s="1"/>
  <c r="E22" i="28"/>
  <c r="F22" i="28" s="1"/>
  <c r="AA22" i="28"/>
  <c r="N57" i="105"/>
  <c r="O57" i="105" s="1"/>
  <c r="N12" i="23"/>
  <c r="O12" i="23" s="1"/>
  <c r="R17" i="34"/>
  <c r="I29" i="28"/>
  <c r="J29" i="28" s="1"/>
  <c r="N217" i="105"/>
  <c r="O217" i="105" s="1"/>
  <c r="H21" i="45"/>
  <c r="M24" i="29"/>
  <c r="N24" i="29" s="1"/>
  <c r="R19" i="34"/>
  <c r="R270" i="105"/>
  <c r="S270" i="105" s="1"/>
  <c r="N264" i="105"/>
  <c r="O264" i="105" s="1"/>
  <c r="Y17" i="29"/>
  <c r="Z17" i="29" s="1"/>
  <c r="N38" i="26"/>
  <c r="O38" i="26" s="1"/>
  <c r="U6" i="34"/>
  <c r="R26" i="22"/>
  <c r="S26" i="22" s="1"/>
  <c r="M10" i="28"/>
  <c r="N10" i="28" s="1"/>
  <c r="N26" i="24"/>
  <c r="O26" i="24" s="1"/>
  <c r="G16" i="40"/>
  <c r="N19" i="26"/>
  <c r="O19" i="26" s="1"/>
  <c r="N11" i="53"/>
  <c r="R24" i="26"/>
  <c r="S24" i="26" s="1"/>
  <c r="O27" i="53"/>
  <c r="Y30" i="28"/>
  <c r="Z30" i="28" s="1"/>
  <c r="Y12" i="28"/>
  <c r="Z12" i="28" s="1"/>
  <c r="D6" i="30"/>
  <c r="E6" i="30" s="1"/>
  <c r="W17" i="34"/>
  <c r="N10" i="24"/>
  <c r="O10" i="24" s="1"/>
  <c r="R35" i="22"/>
  <c r="S35" i="22" s="1"/>
  <c r="N265" i="105"/>
  <c r="O265" i="105" s="1"/>
  <c r="E34" i="28"/>
  <c r="F34" i="28" s="1"/>
  <c r="AA34" i="28"/>
  <c r="I12" i="29"/>
  <c r="J12" i="29" s="1"/>
  <c r="L39" i="26"/>
  <c r="R10" i="25"/>
  <c r="S10" i="25" s="1"/>
  <c r="N12" i="27"/>
  <c r="O12" i="27" s="1"/>
  <c r="R183" i="105"/>
  <c r="S183" i="105" s="1"/>
  <c r="G19" i="40"/>
  <c r="R30" i="26"/>
  <c r="S30" i="26" s="1"/>
  <c r="R7" i="26"/>
  <c r="S7" i="26" s="1"/>
  <c r="N272" i="105"/>
  <c r="O272" i="105" s="1"/>
  <c r="I8" i="28"/>
  <c r="J8" i="28" s="1"/>
  <c r="U9" i="28"/>
  <c r="V9" i="28" s="1"/>
  <c r="R13" i="26"/>
  <c r="S13" i="26" s="1"/>
  <c r="R67" i="105"/>
  <c r="S67" i="105" s="1"/>
  <c r="R19" i="25"/>
  <c r="S19" i="25" s="1"/>
  <c r="Q16" i="29"/>
  <c r="R16" i="29" s="1"/>
  <c r="F11" i="34"/>
  <c r="M15" i="29"/>
  <c r="N15" i="29" s="1"/>
  <c r="N301" i="105"/>
  <c r="O301" i="105" s="1"/>
  <c r="Q15" i="34"/>
  <c r="N195" i="105"/>
  <c r="O195" i="105" s="1"/>
  <c r="R226" i="105"/>
  <c r="S226" i="105" s="1"/>
  <c r="U9" i="34"/>
  <c r="I19" i="45"/>
  <c r="R24" i="23"/>
  <c r="S24" i="23" s="1"/>
  <c r="R10" i="34"/>
  <c r="R220" i="105"/>
  <c r="S220" i="105" s="1"/>
  <c r="G17" i="40"/>
  <c r="E23" i="28"/>
  <c r="F23" i="28" s="1"/>
  <c r="AA23" i="28"/>
  <c r="V13" i="34"/>
  <c r="M17" i="29"/>
  <c r="N17" i="29" s="1"/>
  <c r="M15" i="28"/>
  <c r="N15" i="28" s="1"/>
  <c r="N97" i="105"/>
  <c r="O97" i="105" s="1"/>
  <c r="N13" i="25"/>
  <c r="O13" i="25" s="1"/>
  <c r="I7" i="29"/>
  <c r="J7" i="29" s="1"/>
  <c r="R37" i="27"/>
  <c r="S37" i="27" s="1"/>
  <c r="N30" i="53"/>
  <c r="T15" i="34"/>
  <c r="N142" i="105"/>
  <c r="O142" i="105" s="1"/>
  <c r="O7" i="34"/>
  <c r="Y29" i="28"/>
  <c r="Z29" i="28" s="1"/>
  <c r="N8" i="26"/>
  <c r="O8" i="26" s="1"/>
  <c r="R254" i="105"/>
  <c r="S254" i="105" s="1"/>
  <c r="R158" i="105"/>
  <c r="S158" i="105" s="1"/>
  <c r="M23" i="29"/>
  <c r="N23" i="29" s="1"/>
  <c r="N7" i="24"/>
  <c r="O7" i="24" s="1"/>
  <c r="AA30" i="28"/>
  <c r="E30" i="28"/>
  <c r="F30" i="28" s="1"/>
  <c r="R19" i="27"/>
  <c r="S19" i="27" s="1"/>
  <c r="M24" i="28"/>
  <c r="N24" i="28" s="1"/>
  <c r="M41" i="28"/>
  <c r="N41" i="28" s="1"/>
  <c r="N270" i="105"/>
  <c r="O270" i="105" s="1"/>
  <c r="I14" i="29"/>
  <c r="J14" i="29" s="1"/>
  <c r="N23" i="26"/>
  <c r="O23" i="26" s="1"/>
  <c r="H19" i="45"/>
  <c r="M11" i="53"/>
  <c r="Q240" i="105"/>
  <c r="R207" i="105"/>
  <c r="S207" i="105" s="1"/>
  <c r="M9" i="34"/>
  <c r="W9" i="34"/>
  <c r="R146" i="105"/>
  <c r="S146" i="105" s="1"/>
  <c r="W16" i="34"/>
  <c r="N113" i="105"/>
  <c r="O113" i="105" s="1"/>
  <c r="R150" i="105"/>
  <c r="S150" i="105" s="1"/>
  <c r="U8" i="28"/>
  <c r="V8" i="28" s="1"/>
  <c r="Q38" i="28"/>
  <c r="R38" i="28" s="1"/>
  <c r="R12" i="27"/>
  <c r="S12" i="27" s="1"/>
  <c r="I12" i="34"/>
  <c r="E28" i="28"/>
  <c r="F28" i="28" s="1"/>
  <c r="AA28" i="28"/>
  <c r="Q24" i="29"/>
  <c r="R24" i="29" s="1"/>
  <c r="N156" i="105"/>
  <c r="O156" i="105" s="1"/>
  <c r="R61" i="105"/>
  <c r="S61" i="105" s="1"/>
  <c r="I15" i="28"/>
  <c r="J15" i="28" s="1"/>
  <c r="T11" i="34"/>
  <c r="R184" i="105"/>
  <c r="S184" i="105" s="1"/>
  <c r="N27" i="27"/>
  <c r="O27" i="27" s="1"/>
  <c r="N133" i="105"/>
  <c r="O133" i="105" s="1"/>
  <c r="N19" i="22"/>
  <c r="O19" i="22" s="1"/>
  <c r="E10" i="28"/>
  <c r="F10" i="28" s="1"/>
  <c r="AA10" i="28"/>
  <c r="R9" i="34"/>
  <c r="U24" i="28"/>
  <c r="V24" i="28" s="1"/>
  <c r="R70" i="105"/>
  <c r="S70" i="105" s="1"/>
  <c r="R171" i="105"/>
  <c r="S171" i="105" s="1"/>
  <c r="Q24" i="28"/>
  <c r="R24" i="28" s="1"/>
  <c r="V19" i="34"/>
  <c r="N19" i="53"/>
  <c r="R9" i="27"/>
  <c r="S9" i="27" s="1"/>
  <c r="Q33" i="28"/>
  <c r="R33" i="28" s="1"/>
  <c r="T7" i="34"/>
  <c r="J20" i="34"/>
  <c r="R36" i="25"/>
  <c r="S36" i="25" s="1"/>
  <c r="N7" i="26"/>
  <c r="O7" i="26" s="1"/>
  <c r="M23" i="28"/>
  <c r="N23" i="28" s="1"/>
  <c r="P9" i="34"/>
  <c r="N34" i="27"/>
  <c r="O34" i="27" s="1"/>
  <c r="R129" i="105"/>
  <c r="S129" i="105" s="1"/>
  <c r="Y9" i="28"/>
  <c r="Z9" i="28" s="1"/>
  <c r="G20" i="34"/>
  <c r="N93" i="105"/>
  <c r="O93" i="105" s="1"/>
  <c r="N13" i="23"/>
  <c r="O13" i="23" s="1"/>
  <c r="L10" i="34"/>
  <c r="Y40" i="28"/>
  <c r="Z40" i="28" s="1"/>
  <c r="N54" i="105"/>
  <c r="O54" i="105" s="1"/>
  <c r="N35" i="105"/>
  <c r="O35" i="105" s="1"/>
  <c r="R26" i="23"/>
  <c r="S26" i="23" s="1"/>
  <c r="U19" i="29"/>
  <c r="V19" i="29" s="1"/>
  <c r="F7" i="34"/>
  <c r="Y10" i="29"/>
  <c r="Z10" i="29" s="1"/>
  <c r="R53" i="105"/>
  <c r="S53" i="105" s="1"/>
  <c r="E22" i="29"/>
  <c r="F22" i="29" s="1"/>
  <c r="AA22" i="29"/>
  <c r="R26" i="24"/>
  <c r="S26" i="24" s="1"/>
  <c r="N24" i="22"/>
  <c r="O24" i="22" s="1"/>
  <c r="M30" i="53"/>
  <c r="N12" i="22"/>
  <c r="O12" i="22" s="1"/>
  <c r="N302" i="105"/>
  <c r="O302" i="105" s="1"/>
  <c r="R35" i="23"/>
  <c r="S35" i="23" s="1"/>
  <c r="N14" i="25"/>
  <c r="O14" i="25" s="1"/>
  <c r="Q21" i="29"/>
  <c r="R21" i="29" s="1"/>
  <c r="N21" i="23"/>
  <c r="O21" i="23" s="1"/>
  <c r="J17" i="34"/>
  <c r="U20" i="29"/>
  <c r="V20" i="29" s="1"/>
  <c r="N10" i="27"/>
  <c r="O10" i="27" s="1"/>
  <c r="R299" i="105"/>
  <c r="S299" i="105" s="1"/>
  <c r="R27" i="105"/>
  <c r="S27" i="105" s="1"/>
  <c r="N46" i="105"/>
  <c r="O46" i="105" s="1"/>
  <c r="M79" i="105"/>
  <c r="G19" i="50"/>
  <c r="Q39" i="25"/>
  <c r="R6" i="25"/>
  <c r="S6" i="25" s="1"/>
  <c r="L39" i="24"/>
  <c r="R115" i="105"/>
  <c r="S115" i="105" s="1"/>
  <c r="E24" i="29"/>
  <c r="F24" i="29" s="1"/>
  <c r="AA24" i="29"/>
  <c r="N9" i="27"/>
  <c r="O9" i="27" s="1"/>
  <c r="R86" i="105"/>
  <c r="S86" i="105" s="1"/>
  <c r="Q119" i="105"/>
  <c r="R119" i="105" s="1"/>
  <c r="S119" i="105" s="1"/>
  <c r="N18" i="24"/>
  <c r="O18" i="24" s="1"/>
  <c r="M45" i="28"/>
  <c r="N45" i="28" s="1"/>
  <c r="R20" i="34"/>
  <c r="N191" i="105"/>
  <c r="O191" i="105" s="1"/>
  <c r="N309" i="105"/>
  <c r="O309" i="105" s="1"/>
  <c r="E7" i="34"/>
  <c r="I44" i="28"/>
  <c r="J44" i="28" s="1"/>
  <c r="M12" i="34"/>
  <c r="N311" i="105"/>
  <c r="O311" i="105" s="1"/>
  <c r="R8" i="25"/>
  <c r="S8" i="25" s="1"/>
  <c r="R23" i="26"/>
  <c r="S23" i="26" s="1"/>
  <c r="Y18" i="28"/>
  <c r="Z18" i="28" s="1"/>
  <c r="N36" i="24"/>
  <c r="O36" i="24" s="1"/>
  <c r="I23" i="29"/>
  <c r="J23" i="29" s="1"/>
  <c r="Q8" i="29"/>
  <c r="R8" i="29" s="1"/>
  <c r="R9" i="26"/>
  <c r="S9" i="26" s="1"/>
  <c r="J10" i="34"/>
  <c r="R318" i="105"/>
  <c r="S318" i="105" s="1"/>
  <c r="M30" i="28"/>
  <c r="N30" i="28" s="1"/>
  <c r="R293" i="105"/>
  <c r="S293" i="105" s="1"/>
  <c r="R186" i="105"/>
  <c r="S186" i="105" s="1"/>
  <c r="R235" i="105"/>
  <c r="S235" i="105" s="1"/>
  <c r="N19" i="24"/>
  <c r="O19" i="24" s="1"/>
  <c r="O11" i="53"/>
  <c r="N187" i="105"/>
  <c r="O187" i="105" s="1"/>
  <c r="R14" i="22"/>
  <c r="S14" i="22" s="1"/>
  <c r="E11" i="34"/>
  <c r="R145" i="105"/>
  <c r="S145" i="105" s="1"/>
  <c r="M35" i="28"/>
  <c r="N35" i="28" s="1"/>
  <c r="U17" i="29"/>
  <c r="V17" i="29" s="1"/>
  <c r="N319" i="105"/>
  <c r="O319" i="105" s="1"/>
  <c r="H17" i="50"/>
  <c r="L13" i="34"/>
  <c r="R138" i="105"/>
  <c r="S138" i="105" s="1"/>
  <c r="N16" i="25"/>
  <c r="O16" i="25" s="1"/>
  <c r="R33" i="24"/>
  <c r="S33" i="24" s="1"/>
  <c r="R19" i="22"/>
  <c r="S19" i="22" s="1"/>
  <c r="F19" i="34"/>
  <c r="N109" i="105"/>
  <c r="O109" i="105" s="1"/>
  <c r="Y10" i="28"/>
  <c r="Z10" i="28" s="1"/>
  <c r="R296" i="105"/>
  <c r="S296" i="105" s="1"/>
  <c r="V20" i="34"/>
  <c r="J15" i="34"/>
  <c r="M20" i="53"/>
  <c r="Q13" i="34"/>
  <c r="M14" i="53"/>
  <c r="R21" i="105"/>
  <c r="S21" i="105" s="1"/>
  <c r="Q10" i="34"/>
  <c r="R24" i="105"/>
  <c r="S24" i="105" s="1"/>
  <c r="N209" i="105"/>
  <c r="O209" i="105" s="1"/>
  <c r="U39" i="28"/>
  <c r="V39" i="28" s="1"/>
  <c r="L18" i="34"/>
  <c r="R315" i="105"/>
  <c r="S315" i="105" s="1"/>
  <c r="M34" i="28"/>
  <c r="N34" i="28" s="1"/>
  <c r="O17" i="34"/>
  <c r="N29" i="26"/>
  <c r="O29" i="26" s="1"/>
  <c r="H18" i="34"/>
  <c r="N56" i="105"/>
  <c r="O56" i="105" s="1"/>
  <c r="P240" i="105"/>
  <c r="Q45" i="28"/>
  <c r="R45" i="28" s="1"/>
  <c r="N73" i="105"/>
  <c r="O73" i="105" s="1"/>
  <c r="P11" i="53"/>
  <c r="N37" i="26"/>
  <c r="O37" i="26" s="1"/>
  <c r="N60" i="105"/>
  <c r="O60" i="105" s="1"/>
  <c r="Q41" i="28"/>
  <c r="R41" i="28" s="1"/>
  <c r="R101" i="105"/>
  <c r="S101" i="105" s="1"/>
  <c r="P39" i="22"/>
  <c r="M11" i="34"/>
  <c r="R306" i="105"/>
  <c r="S306" i="105" s="1"/>
  <c r="R18" i="23"/>
  <c r="S18" i="23" s="1"/>
  <c r="R107" i="105"/>
  <c r="S107" i="105" s="1"/>
  <c r="M18" i="53"/>
  <c r="R273" i="105"/>
  <c r="S273" i="105" s="1"/>
  <c r="D20" i="34"/>
  <c r="U41" i="28"/>
  <c r="V41" i="28" s="1"/>
  <c r="N20" i="24"/>
  <c r="O20" i="24" s="1"/>
  <c r="R230" i="105"/>
  <c r="S230" i="105" s="1"/>
  <c r="N34" i="24"/>
  <c r="O34" i="24" s="1"/>
  <c r="R9" i="105"/>
  <c r="S9" i="105" s="1"/>
  <c r="R17" i="25"/>
  <c r="S17" i="25" s="1"/>
  <c r="N11" i="25"/>
  <c r="O11" i="25" s="1"/>
  <c r="P26" i="53"/>
  <c r="N10" i="105"/>
  <c r="O10" i="105" s="1"/>
  <c r="Y15" i="29"/>
  <c r="Z15" i="29" s="1"/>
  <c r="N6" i="24"/>
  <c r="O6" i="24" s="1"/>
  <c r="M39" i="24"/>
  <c r="N39" i="24" s="1"/>
  <c r="O39" i="24" s="1"/>
  <c r="N17" i="53"/>
  <c r="R18" i="22"/>
  <c r="S18" i="22" s="1"/>
  <c r="R21" i="24"/>
  <c r="S21" i="24" s="1"/>
  <c r="G7" i="50"/>
  <c r="I7" i="50" s="1"/>
  <c r="R88" i="105"/>
  <c r="S88" i="105" s="1"/>
  <c r="N188" i="105"/>
  <c r="O188" i="105" s="1"/>
  <c r="E9" i="34"/>
  <c r="M8" i="184"/>
  <c r="N8" i="184" s="1"/>
  <c r="N28" i="22"/>
  <c r="O28" i="22" s="1"/>
  <c r="N304" i="105"/>
  <c r="O304" i="105" s="1"/>
  <c r="N222" i="105"/>
  <c r="O222" i="105" s="1"/>
  <c r="N59" i="105"/>
  <c r="O59" i="105" s="1"/>
  <c r="N216" i="105"/>
  <c r="O216" i="105" s="1"/>
  <c r="AA9" i="184"/>
  <c r="E9" i="184"/>
  <c r="F9" i="184" s="1"/>
  <c r="N213" i="105"/>
  <c r="O213" i="105" s="1"/>
  <c r="W8" i="34"/>
  <c r="N152" i="105"/>
  <c r="O152" i="105" s="1"/>
  <c r="N20" i="23"/>
  <c r="O20" i="23" s="1"/>
  <c r="I6" i="34"/>
  <c r="Q17" i="34"/>
  <c r="I13" i="34"/>
  <c r="U16" i="29"/>
  <c r="V16" i="29" s="1"/>
  <c r="H11" i="34"/>
  <c r="N208" i="105"/>
  <c r="O208" i="105" s="1"/>
  <c r="AA20" i="28"/>
  <c r="E20" i="28"/>
  <c r="F20" i="28" s="1"/>
  <c r="R118" i="105"/>
  <c r="S118" i="105" s="1"/>
  <c r="Y23" i="28"/>
  <c r="Z23" i="28" s="1"/>
  <c r="R11" i="34"/>
  <c r="N102" i="105"/>
  <c r="O102" i="105" s="1"/>
  <c r="R297" i="105"/>
  <c r="S297" i="105" s="1"/>
  <c r="AA19" i="29"/>
  <c r="E19" i="29"/>
  <c r="F19" i="29" s="1"/>
  <c r="R24" i="25"/>
  <c r="S24" i="25" s="1"/>
  <c r="N71" i="105"/>
  <c r="O71" i="105" s="1"/>
  <c r="N35" i="25"/>
  <c r="O35" i="25" s="1"/>
  <c r="N220" i="105"/>
  <c r="O220" i="105" s="1"/>
  <c r="N26" i="105"/>
  <c r="O26" i="105" s="1"/>
  <c r="H10" i="50"/>
  <c r="J10" i="50" s="1"/>
  <c r="N296" i="105"/>
  <c r="O296" i="105" s="1"/>
  <c r="N211" i="105"/>
  <c r="O211" i="105" s="1"/>
  <c r="N210" i="105"/>
  <c r="O210" i="105" s="1"/>
  <c r="N268" i="105"/>
  <c r="O268" i="105" s="1"/>
  <c r="N237" i="105"/>
  <c r="O237" i="105" s="1"/>
  <c r="R275" i="105"/>
  <c r="S275" i="105" s="1"/>
  <c r="N256" i="105"/>
  <c r="O256" i="105" s="1"/>
  <c r="Q8" i="28"/>
  <c r="R8" i="28" s="1"/>
  <c r="N29" i="105"/>
  <c r="O29" i="105" s="1"/>
  <c r="V16" i="34"/>
  <c r="W13" i="34"/>
  <c r="O9" i="34"/>
  <c r="R22" i="26"/>
  <c r="S22" i="26" s="1"/>
  <c r="N37" i="27"/>
  <c r="O37" i="27" s="1"/>
  <c r="O15" i="53"/>
  <c r="P280" i="105"/>
  <c r="U12" i="28"/>
  <c r="V12" i="28" s="1"/>
  <c r="I16" i="28"/>
  <c r="J16" i="28" s="1"/>
  <c r="I17" i="34"/>
  <c r="O8" i="53"/>
  <c r="N254" i="105"/>
  <c r="O254" i="105" s="1"/>
  <c r="M14" i="34"/>
  <c r="R216" i="105"/>
  <c r="S216" i="105" s="1"/>
  <c r="M13" i="53"/>
  <c r="L159" i="105"/>
  <c r="R34" i="24"/>
  <c r="S34" i="24" s="1"/>
  <c r="R263" i="105"/>
  <c r="S263" i="105" s="1"/>
  <c r="N315" i="105"/>
  <c r="O315" i="105" s="1"/>
  <c r="U21" i="28"/>
  <c r="V21" i="28" s="1"/>
  <c r="U10" i="29"/>
  <c r="V10" i="29" s="1"/>
  <c r="R15" i="24"/>
  <c r="S15" i="24" s="1"/>
  <c r="L8" i="34"/>
  <c r="N171" i="105"/>
  <c r="O171" i="105" s="1"/>
  <c r="D6" i="34"/>
  <c r="D17" i="34"/>
  <c r="Q20" i="29"/>
  <c r="R20" i="29" s="1"/>
  <c r="R28" i="24"/>
  <c r="S28" i="24" s="1"/>
  <c r="R190" i="105"/>
  <c r="S190" i="105" s="1"/>
  <c r="U38" i="28"/>
  <c r="V38" i="28" s="1"/>
  <c r="N9" i="53"/>
  <c r="S17" i="34"/>
  <c r="R54" i="105"/>
  <c r="S54" i="105" s="1"/>
  <c r="N10" i="22"/>
  <c r="O10" i="22" s="1"/>
  <c r="N183" i="105"/>
  <c r="O183" i="105" s="1"/>
  <c r="N32" i="26"/>
  <c r="O32" i="26" s="1"/>
  <c r="R13" i="25"/>
  <c r="S13" i="25" s="1"/>
  <c r="R312" i="105"/>
  <c r="S312" i="105" s="1"/>
  <c r="N72" i="105"/>
  <c r="O72" i="105" s="1"/>
  <c r="U45" i="28"/>
  <c r="V45" i="28" s="1"/>
  <c r="N30" i="25"/>
  <c r="O30" i="25" s="1"/>
  <c r="R36" i="22"/>
  <c r="S36" i="22" s="1"/>
  <c r="R89" i="105"/>
  <c r="S89" i="105" s="1"/>
  <c r="R300" i="105"/>
  <c r="S300" i="105" s="1"/>
  <c r="Y19" i="29"/>
  <c r="Z19" i="29" s="1"/>
  <c r="N181" i="105"/>
  <c r="O181" i="105" s="1"/>
  <c r="N251" i="105"/>
  <c r="O251" i="105" s="1"/>
  <c r="N7" i="53"/>
  <c r="H10" i="40"/>
  <c r="J10" i="40" s="1"/>
  <c r="M39" i="25"/>
  <c r="N6" i="25"/>
  <c r="O6" i="25" s="1"/>
  <c r="AA11" i="29"/>
  <c r="E11" i="29"/>
  <c r="F11" i="29" s="1"/>
  <c r="N8" i="23"/>
  <c r="O8" i="23" s="1"/>
  <c r="N33" i="24"/>
  <c r="O33" i="24" s="1"/>
  <c r="D11" i="34"/>
  <c r="R95" i="105"/>
  <c r="S95" i="105" s="1"/>
  <c r="P18" i="53"/>
  <c r="N8" i="24"/>
  <c r="O8" i="24" s="1"/>
  <c r="R25" i="105"/>
  <c r="S25" i="105" s="1"/>
  <c r="R10" i="23"/>
  <c r="S10" i="23" s="1"/>
  <c r="R258" i="105"/>
  <c r="S258" i="105" s="1"/>
  <c r="N27" i="24"/>
  <c r="O27" i="24" s="1"/>
  <c r="N17" i="105"/>
  <c r="O17" i="105" s="1"/>
  <c r="F12" i="34"/>
  <c r="R11" i="22"/>
  <c r="S11" i="22" s="1"/>
  <c r="N33" i="27"/>
  <c r="O33" i="27" s="1"/>
  <c r="M12" i="29"/>
  <c r="N12" i="29" s="1"/>
  <c r="R75" i="105"/>
  <c r="S75" i="105" s="1"/>
  <c r="N11" i="105"/>
  <c r="O11" i="105" s="1"/>
  <c r="Q14" i="29"/>
  <c r="R14" i="29" s="1"/>
  <c r="N298" i="105"/>
  <c r="O298" i="105" s="1"/>
  <c r="R191" i="105"/>
  <c r="S191" i="105" s="1"/>
  <c r="N105" i="105"/>
  <c r="O105" i="105" s="1"/>
  <c r="N308" i="105"/>
  <c r="O308" i="105" s="1"/>
  <c r="N87" i="105"/>
  <c r="O87" i="105" s="1"/>
  <c r="R36" i="26"/>
  <c r="S36" i="26" s="1"/>
  <c r="K6" i="34"/>
  <c r="N27" i="53"/>
  <c r="N168" i="105"/>
  <c r="O168" i="105" s="1"/>
  <c r="N290" i="105"/>
  <c r="O290" i="105" s="1"/>
  <c r="Q20" i="28"/>
  <c r="R20" i="28" s="1"/>
  <c r="P25" i="53"/>
  <c r="R253" i="105"/>
  <c r="S253" i="105" s="1"/>
  <c r="N9" i="22"/>
  <c r="O9" i="22" s="1"/>
  <c r="E8" i="28"/>
  <c r="F8" i="28" s="1"/>
  <c r="AA8" i="28"/>
  <c r="N68" i="105"/>
  <c r="O68" i="105" s="1"/>
  <c r="R55" i="105"/>
  <c r="S55" i="105" s="1"/>
  <c r="R181" i="105"/>
  <c r="S181" i="105" s="1"/>
  <c r="R29" i="105"/>
  <c r="S29" i="105" s="1"/>
  <c r="Y20" i="28"/>
  <c r="Z20" i="28" s="1"/>
  <c r="L7" i="34"/>
  <c r="M28" i="28"/>
  <c r="N28" i="28" s="1"/>
  <c r="N190" i="105"/>
  <c r="O190" i="105" s="1"/>
  <c r="R18" i="27"/>
  <c r="S18" i="27" s="1"/>
  <c r="N11" i="22"/>
  <c r="O11" i="22" s="1"/>
  <c r="N310" i="105"/>
  <c r="O310" i="105" s="1"/>
  <c r="I41" i="28"/>
  <c r="J41" i="28" s="1"/>
  <c r="AA29" i="28"/>
  <c r="E29" i="28"/>
  <c r="F29" i="28" s="1"/>
  <c r="R26" i="25"/>
  <c r="S26" i="25" s="1"/>
  <c r="R12" i="26"/>
  <c r="S12" i="26" s="1"/>
  <c r="N13" i="26"/>
  <c r="O13" i="26" s="1"/>
  <c r="N64" i="105"/>
  <c r="O64" i="105" s="1"/>
  <c r="I25" i="29"/>
  <c r="J25" i="29" s="1"/>
  <c r="N65" i="105"/>
  <c r="O65" i="105" s="1"/>
  <c r="R31" i="23"/>
  <c r="S31" i="23" s="1"/>
  <c r="M18" i="34"/>
  <c r="N25" i="53"/>
  <c r="R6" i="34"/>
  <c r="N75" i="105"/>
  <c r="O75" i="105" s="1"/>
  <c r="N193" i="105"/>
  <c r="O193" i="105" s="1"/>
  <c r="R23" i="23"/>
  <c r="S23" i="23" s="1"/>
  <c r="N25" i="25"/>
  <c r="O25" i="25" s="1"/>
  <c r="R303" i="105"/>
  <c r="S303" i="105" s="1"/>
  <c r="N21" i="27"/>
  <c r="O21" i="27" s="1"/>
  <c r="V14" i="34"/>
  <c r="I38" i="28"/>
  <c r="J38" i="28" s="1"/>
  <c r="R271" i="105"/>
  <c r="S271" i="105" s="1"/>
  <c r="R308" i="105"/>
  <c r="S308" i="105" s="1"/>
  <c r="I17" i="29"/>
  <c r="J17" i="29" s="1"/>
  <c r="J18" i="34"/>
  <c r="K15" i="34"/>
  <c r="N14" i="26"/>
  <c r="O14" i="26" s="1"/>
  <c r="N36" i="25"/>
  <c r="O36" i="25" s="1"/>
  <c r="Y25" i="29"/>
  <c r="Z25" i="29" s="1"/>
  <c r="O19" i="34"/>
  <c r="R27" i="25"/>
  <c r="S27" i="25" s="1"/>
  <c r="M39" i="105"/>
  <c r="N6" i="105"/>
  <c r="O6" i="105" s="1"/>
  <c r="N9" i="23"/>
  <c r="O9" i="23" s="1"/>
  <c r="R34" i="26"/>
  <c r="S34" i="26" s="1"/>
  <c r="N27" i="23"/>
  <c r="O27" i="23" s="1"/>
  <c r="H6" i="50"/>
  <c r="J6" i="50" s="1"/>
  <c r="Q9" i="28"/>
  <c r="R9" i="28" s="1"/>
  <c r="M12" i="53"/>
  <c r="M13" i="34"/>
  <c r="M14" i="29"/>
  <c r="N14" i="29" s="1"/>
  <c r="R17" i="105"/>
  <c r="S17" i="105" s="1"/>
  <c r="N110" i="105"/>
  <c r="O110" i="105" s="1"/>
  <c r="N35" i="24"/>
  <c r="O35" i="24" s="1"/>
  <c r="N257" i="105"/>
  <c r="O257" i="105" s="1"/>
  <c r="R28" i="105"/>
  <c r="S28" i="105" s="1"/>
  <c r="Y7" i="29"/>
  <c r="Z7" i="29" s="1"/>
  <c r="P16" i="34"/>
  <c r="R37" i="25"/>
  <c r="S37" i="25" s="1"/>
  <c r="I9" i="29"/>
  <c r="J9" i="29" s="1"/>
  <c r="R250" i="105"/>
  <c r="S250" i="105" s="1"/>
  <c r="H13" i="34"/>
  <c r="H8" i="50"/>
  <c r="J8" i="50" s="1"/>
  <c r="M20" i="29"/>
  <c r="N20" i="29" s="1"/>
  <c r="P14" i="53"/>
  <c r="G6" i="50"/>
  <c r="I6" i="50" s="1"/>
  <c r="I20" i="45"/>
  <c r="Y43" i="28"/>
  <c r="Z43" i="28" s="1"/>
  <c r="Y25" i="28"/>
  <c r="Z25" i="28" s="1"/>
  <c r="H16" i="40"/>
  <c r="N15" i="27"/>
  <c r="O15" i="27" s="1"/>
  <c r="R33" i="25"/>
  <c r="S33" i="25" s="1"/>
  <c r="D8" i="34"/>
  <c r="G16" i="50"/>
  <c r="W20" i="34"/>
  <c r="H9" i="50"/>
  <c r="J9" i="50" s="1"/>
  <c r="N22" i="105"/>
  <c r="O22" i="105" s="1"/>
  <c r="M27" i="53"/>
  <c r="N103" i="105"/>
  <c r="O103" i="105" s="1"/>
  <c r="L119" i="105"/>
  <c r="P29" i="53"/>
  <c r="N214" i="105"/>
  <c r="O214" i="105" s="1"/>
  <c r="AA12" i="29"/>
  <c r="E12" i="29"/>
  <c r="F12" i="29" s="1"/>
  <c r="E18" i="28"/>
  <c r="F18" i="28" s="1"/>
  <c r="AA18" i="28"/>
  <c r="N189" i="105"/>
  <c r="O189" i="105" s="1"/>
  <c r="R157" i="105"/>
  <c r="S157" i="105" s="1"/>
  <c r="R10" i="26"/>
  <c r="S10" i="26" s="1"/>
  <c r="Q18" i="34"/>
  <c r="M19" i="29"/>
  <c r="N19" i="29" s="1"/>
  <c r="U15" i="34"/>
  <c r="R37" i="26"/>
  <c r="S37" i="26" s="1"/>
  <c r="F10" i="34"/>
  <c r="I8" i="34"/>
  <c r="I10" i="29"/>
  <c r="J10" i="29" s="1"/>
  <c r="M20" i="34"/>
  <c r="U19" i="34"/>
  <c r="W7" i="34"/>
  <c r="F17" i="34"/>
  <c r="R27" i="22"/>
  <c r="S27" i="22" s="1"/>
  <c r="N9" i="34"/>
  <c r="Y16" i="28"/>
  <c r="Z16" i="28" s="1"/>
  <c r="G9" i="34"/>
  <c r="P16" i="53"/>
  <c r="R317" i="105"/>
  <c r="S317" i="105" s="1"/>
  <c r="R213" i="105"/>
  <c r="S213" i="105" s="1"/>
  <c r="N297" i="105"/>
  <c r="O297" i="105" s="1"/>
  <c r="T10" i="34"/>
  <c r="Q23" i="28"/>
  <c r="R23" i="28" s="1"/>
  <c r="R127" i="105"/>
  <c r="S127" i="105" s="1"/>
  <c r="N37" i="25"/>
  <c r="O37" i="25" s="1"/>
  <c r="Q25" i="29"/>
  <c r="R25" i="29" s="1"/>
  <c r="W6" i="34"/>
  <c r="Q12" i="29"/>
  <c r="R12" i="29" s="1"/>
  <c r="R239" i="105"/>
  <c r="S239" i="105" s="1"/>
  <c r="S11" i="34"/>
  <c r="E17" i="29"/>
  <c r="F17" i="29" s="1"/>
  <c r="AA17" i="29"/>
  <c r="M39" i="28"/>
  <c r="N39" i="28" s="1"/>
  <c r="M25" i="28"/>
  <c r="N25" i="28" s="1"/>
  <c r="R8" i="22"/>
  <c r="S8" i="22" s="1"/>
  <c r="Y21" i="28"/>
  <c r="Z21" i="28" s="1"/>
  <c r="R14" i="26"/>
  <c r="S14" i="26" s="1"/>
  <c r="R144" i="105"/>
  <c r="S144" i="105" s="1"/>
  <c r="K10" i="34"/>
  <c r="Y10" i="184"/>
  <c r="Z10" i="184" s="1"/>
  <c r="R169" i="105"/>
  <c r="S169" i="105" s="1"/>
  <c r="R14" i="24"/>
  <c r="S14" i="24" s="1"/>
  <c r="O20" i="34"/>
  <c r="R195" i="105"/>
  <c r="S195" i="105" s="1"/>
  <c r="N33" i="23"/>
  <c r="O33" i="23" s="1"/>
  <c r="M25" i="29"/>
  <c r="N25" i="29" s="1"/>
  <c r="N16" i="23"/>
  <c r="O16" i="23" s="1"/>
  <c r="I16" i="34"/>
  <c r="R20" i="23"/>
  <c r="S20" i="23" s="1"/>
  <c r="R38" i="24"/>
  <c r="S38" i="24" s="1"/>
  <c r="N26" i="53"/>
  <c r="H20" i="34"/>
  <c r="N11" i="23"/>
  <c r="O11" i="23" s="1"/>
  <c r="S13" i="34"/>
  <c r="M19" i="34"/>
  <c r="R8" i="27"/>
  <c r="S8" i="27" s="1"/>
  <c r="W12" i="34"/>
  <c r="R182" i="105"/>
  <c r="S182" i="105" s="1"/>
  <c r="M11" i="29"/>
  <c r="N11" i="29" s="1"/>
  <c r="G8" i="40"/>
  <c r="I8" i="40" s="1"/>
  <c r="G17" i="34"/>
  <c r="R56" i="105"/>
  <c r="S56" i="105" s="1"/>
  <c r="R52" i="105"/>
  <c r="S52" i="105" s="1"/>
  <c r="E8" i="34"/>
  <c r="M20" i="28"/>
  <c r="N20" i="28" s="1"/>
  <c r="N294" i="105"/>
  <c r="O294" i="105" s="1"/>
  <c r="N13" i="27"/>
  <c r="O13" i="27" s="1"/>
  <c r="N14" i="24"/>
  <c r="O14" i="24" s="1"/>
  <c r="O11" i="34"/>
  <c r="R18" i="34"/>
  <c r="R262" i="105"/>
  <c r="S262" i="105" s="1"/>
  <c r="Q44" i="28"/>
  <c r="R44" i="28" s="1"/>
  <c r="N69" i="105"/>
  <c r="O69" i="105" s="1"/>
  <c r="I19" i="29"/>
  <c r="J19" i="29" s="1"/>
  <c r="R57" i="105"/>
  <c r="S57" i="105" s="1"/>
  <c r="R22" i="22"/>
  <c r="S22" i="22" s="1"/>
  <c r="R16" i="27"/>
  <c r="S16" i="27" s="1"/>
  <c r="L17" i="34"/>
  <c r="R8" i="26"/>
  <c r="S8" i="26" s="1"/>
  <c r="N229" i="105"/>
  <c r="O229" i="105" s="1"/>
  <c r="R77" i="105"/>
  <c r="S77" i="105" s="1"/>
  <c r="R74" i="105"/>
  <c r="S74" i="105" s="1"/>
  <c r="M8" i="29"/>
  <c r="N8" i="29" s="1"/>
  <c r="R231" i="105"/>
  <c r="S231" i="105" s="1"/>
  <c r="Q19" i="28"/>
  <c r="R19" i="28" s="1"/>
  <c r="R104" i="105"/>
  <c r="S104" i="105" s="1"/>
  <c r="H15" i="50"/>
  <c r="N252" i="105"/>
  <c r="O252" i="105" s="1"/>
  <c r="I9" i="28"/>
  <c r="J9" i="28" s="1"/>
  <c r="O16" i="53"/>
  <c r="I19" i="28"/>
  <c r="J19" i="28" s="1"/>
  <c r="Q29" i="28"/>
  <c r="R29" i="28" s="1"/>
  <c r="R27" i="23"/>
  <c r="S27" i="23" s="1"/>
  <c r="M7" i="34"/>
  <c r="H12" i="34"/>
  <c r="R136" i="105"/>
  <c r="S136" i="105" s="1"/>
  <c r="R32" i="24"/>
  <c r="S32" i="24" s="1"/>
  <c r="N224" i="105"/>
  <c r="O224" i="105" s="1"/>
  <c r="D7" i="30"/>
  <c r="E7" i="30" s="1"/>
  <c r="N62" i="105"/>
  <c r="O62" i="105" s="1"/>
  <c r="I15" i="29"/>
  <c r="J15" i="29" s="1"/>
  <c r="R229" i="105"/>
  <c r="S229" i="105" s="1"/>
  <c r="U42" i="28"/>
  <c r="V42" i="28" s="1"/>
  <c r="N192" i="105"/>
  <c r="O192" i="105" s="1"/>
  <c r="Q30" i="28"/>
  <c r="R30" i="28" s="1"/>
  <c r="Y12" i="29"/>
  <c r="Z12" i="29" s="1"/>
  <c r="I11" i="34"/>
  <c r="R49" i="105"/>
  <c r="S49" i="105" s="1"/>
  <c r="R18" i="24"/>
  <c r="S18" i="24" s="1"/>
  <c r="M13" i="29"/>
  <c r="N13" i="29" s="1"/>
  <c r="R90" i="105"/>
  <c r="S90" i="105" s="1"/>
  <c r="R25" i="24"/>
  <c r="S25" i="24" s="1"/>
  <c r="M42" i="28"/>
  <c r="N42" i="28" s="1"/>
  <c r="R29" i="22"/>
  <c r="S29" i="22" s="1"/>
  <c r="R46" i="105"/>
  <c r="S46" i="105" s="1"/>
  <c r="Q79" i="105"/>
  <c r="N32" i="105"/>
  <c r="O32" i="105" s="1"/>
  <c r="R15" i="105"/>
  <c r="S15" i="105" s="1"/>
  <c r="N212" i="105"/>
  <c r="O212" i="105" s="1"/>
  <c r="R156" i="105"/>
  <c r="S156" i="105" s="1"/>
  <c r="R35" i="27"/>
  <c r="S35" i="27" s="1"/>
  <c r="R66" i="105"/>
  <c r="S66" i="105" s="1"/>
  <c r="R72" i="105"/>
  <c r="S72" i="105" s="1"/>
  <c r="J14" i="34"/>
  <c r="M10" i="29"/>
  <c r="N10" i="29" s="1"/>
  <c r="R33" i="23"/>
  <c r="S33" i="23" s="1"/>
  <c r="N293" i="105"/>
  <c r="O293" i="105" s="1"/>
  <c r="N7" i="34"/>
  <c r="P17" i="34"/>
  <c r="S20" i="34"/>
  <c r="AA15" i="28"/>
  <c r="E15" i="28"/>
  <c r="F15" i="28" s="1"/>
  <c r="R6" i="27"/>
  <c r="S6" i="27" s="1"/>
  <c r="Q39" i="27"/>
  <c r="W14" i="34"/>
  <c r="Q16" i="34"/>
  <c r="R108" i="105"/>
  <c r="S108" i="105" s="1"/>
  <c r="R175" i="105"/>
  <c r="S175" i="105" s="1"/>
  <c r="G18" i="50"/>
  <c r="L39" i="105"/>
  <c r="N178" i="105"/>
  <c r="O178" i="105" s="1"/>
  <c r="I16" i="29"/>
  <c r="J16" i="29" s="1"/>
  <c r="E15" i="29"/>
  <c r="F15" i="29" s="1"/>
  <c r="AA15" i="29"/>
  <c r="P30" i="53"/>
  <c r="R187" i="105"/>
  <c r="S187" i="105" s="1"/>
  <c r="R319" i="105"/>
  <c r="S319" i="105" s="1"/>
  <c r="R154" i="105"/>
  <c r="S154" i="105" s="1"/>
  <c r="N24" i="27"/>
  <c r="O24" i="27" s="1"/>
  <c r="N19" i="105"/>
  <c r="O19" i="105" s="1"/>
  <c r="Y24" i="28"/>
  <c r="Z24" i="28" s="1"/>
  <c r="N278" i="105"/>
  <c r="O278" i="105" s="1"/>
  <c r="R23" i="25"/>
  <c r="S23" i="25" s="1"/>
  <c r="S19" i="34"/>
  <c r="N16" i="105"/>
  <c r="O16" i="105" s="1"/>
  <c r="R167" i="105"/>
  <c r="S167" i="105" s="1"/>
  <c r="N20" i="27"/>
  <c r="O20" i="27" s="1"/>
  <c r="O20" i="53"/>
  <c r="N15" i="26"/>
  <c r="O15" i="26" s="1"/>
  <c r="U8" i="184"/>
  <c r="V8" i="184" s="1"/>
  <c r="N266" i="105"/>
  <c r="O266" i="105" s="1"/>
  <c r="AA16" i="28"/>
  <c r="E16" i="28"/>
  <c r="F16" i="28" s="1"/>
  <c r="Q17" i="29"/>
  <c r="R17" i="29" s="1"/>
  <c r="R106" i="105"/>
  <c r="S106" i="105" s="1"/>
  <c r="N92" i="105"/>
  <c r="O92" i="105" s="1"/>
  <c r="T20" i="34"/>
  <c r="J6" i="34"/>
  <c r="R257" i="105"/>
  <c r="S257" i="105" s="1"/>
  <c r="E12" i="28"/>
  <c r="F12" i="28" s="1"/>
  <c r="AA12" i="28"/>
  <c r="S14" i="34"/>
  <c r="R221" i="105"/>
  <c r="S221" i="105" s="1"/>
  <c r="N8" i="105"/>
  <c r="O8" i="105" s="1"/>
  <c r="O26" i="53"/>
  <c r="M38" i="28"/>
  <c r="N38" i="28" s="1"/>
  <c r="U12" i="29"/>
  <c r="V12" i="29" s="1"/>
  <c r="N14" i="22"/>
  <c r="O14" i="22" s="1"/>
  <c r="O17" i="53"/>
  <c r="R36" i="27"/>
  <c r="S36" i="27" s="1"/>
  <c r="N167" i="105"/>
  <c r="O167" i="105" s="1"/>
  <c r="L6" i="34"/>
  <c r="R18" i="105"/>
  <c r="S18" i="105" s="1"/>
  <c r="G12" i="34"/>
  <c r="R19" i="24"/>
  <c r="S19" i="24" s="1"/>
  <c r="Q42" i="28"/>
  <c r="R42" i="28" s="1"/>
  <c r="I21" i="29"/>
  <c r="J21" i="29" s="1"/>
  <c r="K14" i="34"/>
  <c r="R30" i="27"/>
  <c r="S30" i="27" s="1"/>
  <c r="R314" i="105"/>
  <c r="S314" i="105" s="1"/>
  <c r="AA40" i="28"/>
  <c r="E40" i="28"/>
  <c r="F40" i="28" s="1"/>
  <c r="N28" i="25"/>
  <c r="O28" i="25" s="1"/>
  <c r="N140" i="105"/>
  <c r="O140" i="105" s="1"/>
  <c r="N28" i="26"/>
  <c r="O28" i="26" s="1"/>
  <c r="N22" i="26"/>
  <c r="O22" i="26" s="1"/>
  <c r="R198" i="105"/>
  <c r="S198" i="105" s="1"/>
  <c r="I40" i="28"/>
  <c r="J40" i="28" s="1"/>
  <c r="H15" i="40"/>
  <c r="Q40" i="28"/>
  <c r="R40" i="28" s="1"/>
  <c r="N14" i="34"/>
  <c r="U34" i="28"/>
  <c r="V34" i="28" s="1"/>
  <c r="P39" i="25"/>
  <c r="R287" i="105"/>
  <c r="S287" i="105" s="1"/>
  <c r="Q320" i="105"/>
  <c r="R320" i="105" s="1"/>
  <c r="S320" i="105" s="1"/>
  <c r="R100" i="105"/>
  <c r="S100" i="105" s="1"/>
  <c r="H6" i="34"/>
  <c r="L9" i="34"/>
  <c r="Q14" i="34"/>
  <c r="Q22" i="29"/>
  <c r="R22" i="29" s="1"/>
  <c r="R13" i="24"/>
  <c r="S13" i="24" s="1"/>
  <c r="O12" i="53"/>
  <c r="J8" i="34"/>
  <c r="N55" i="105"/>
  <c r="O55" i="105" s="1"/>
  <c r="U11" i="29"/>
  <c r="V11" i="29" s="1"/>
  <c r="R8" i="105"/>
  <c r="S8" i="105" s="1"/>
  <c r="N279" i="105"/>
  <c r="O279" i="105" s="1"/>
  <c r="P12" i="53"/>
  <c r="N238" i="105"/>
  <c r="O238" i="105" s="1"/>
  <c r="R292" i="105"/>
  <c r="S292" i="105" s="1"/>
  <c r="R131" i="105"/>
  <c r="S131" i="105" s="1"/>
  <c r="M25" i="53"/>
  <c r="N6" i="26"/>
  <c r="O6" i="26" s="1"/>
  <c r="M39" i="26"/>
  <c r="R37" i="23"/>
  <c r="S37" i="23" s="1"/>
  <c r="M7" i="53"/>
  <c r="N223" i="105"/>
  <c r="O223" i="105" s="1"/>
  <c r="O13" i="53"/>
  <c r="P8" i="53"/>
  <c r="U9" i="184"/>
  <c r="V9" i="184" s="1"/>
  <c r="M29" i="53"/>
  <c r="N132" i="105"/>
  <c r="O132" i="105" s="1"/>
  <c r="Y9" i="184"/>
  <c r="Z9" i="184" s="1"/>
  <c r="N16" i="26"/>
  <c r="O16" i="26" s="1"/>
  <c r="U20" i="34"/>
  <c r="U23" i="29"/>
  <c r="V23" i="29" s="1"/>
  <c r="R92" i="105"/>
  <c r="S92" i="105" s="1"/>
  <c r="B9" i="30"/>
  <c r="AA17" i="28"/>
  <c r="E17" i="28"/>
  <c r="F17" i="28" s="1"/>
  <c r="I10" i="34"/>
  <c r="N8" i="53"/>
  <c r="N170" i="105"/>
  <c r="O170" i="105" s="1"/>
  <c r="N49" i="105"/>
  <c r="O49" i="105" s="1"/>
  <c r="N14" i="27"/>
  <c r="O14" i="27" s="1"/>
  <c r="R7" i="22"/>
  <c r="S7" i="22" s="1"/>
  <c r="R37" i="24"/>
  <c r="S37" i="24" s="1"/>
  <c r="R103" i="105"/>
  <c r="S103" i="105" s="1"/>
  <c r="R20" i="24"/>
  <c r="S20" i="24" s="1"/>
  <c r="Q9" i="34"/>
  <c r="M22" i="29"/>
  <c r="N22" i="29" s="1"/>
  <c r="P9" i="53"/>
  <c r="K19" i="34"/>
  <c r="P27" i="53"/>
  <c r="O18" i="34"/>
  <c r="R29" i="25"/>
  <c r="S29" i="25" s="1"/>
  <c r="N227" i="105"/>
  <c r="O227" i="105" s="1"/>
  <c r="U14" i="29"/>
  <c r="V14" i="29" s="1"/>
  <c r="Q19" i="29"/>
  <c r="R19" i="29" s="1"/>
  <c r="N141" i="105"/>
  <c r="O141" i="105" s="1"/>
  <c r="N269" i="105"/>
  <c r="O269" i="105" s="1"/>
  <c r="G8" i="34"/>
  <c r="G18" i="40"/>
  <c r="AA42" i="28"/>
  <c r="E42" i="28"/>
  <c r="F42" i="28" s="1"/>
  <c r="O7" i="53"/>
  <c r="R142" i="105"/>
  <c r="S142" i="105" s="1"/>
  <c r="N94" i="105"/>
  <c r="O94" i="105" s="1"/>
  <c r="O30" i="53"/>
  <c r="N150" i="105"/>
  <c r="O150" i="105" s="1"/>
  <c r="N23" i="27"/>
  <c r="O23" i="27" s="1"/>
  <c r="K13" i="34"/>
  <c r="K18" i="34"/>
  <c r="N250" i="105"/>
  <c r="O250" i="105" s="1"/>
  <c r="N30" i="23"/>
  <c r="O30" i="23" s="1"/>
  <c r="O29" i="53"/>
  <c r="I17" i="45"/>
  <c r="T16" i="34"/>
  <c r="N35" i="23"/>
  <c r="O35" i="23" s="1"/>
  <c r="N19" i="34"/>
  <c r="E13" i="34"/>
  <c r="E43" i="28"/>
  <c r="F43" i="28" s="1"/>
  <c r="AA43" i="28"/>
  <c r="P15" i="34"/>
  <c r="I43" i="28"/>
  <c r="J43" i="28" s="1"/>
  <c r="H8" i="40"/>
  <c r="J8" i="40" s="1"/>
  <c r="R62" i="105"/>
  <c r="S62" i="105" s="1"/>
  <c r="N32" i="27"/>
  <c r="O32" i="27" s="1"/>
  <c r="R313" i="105"/>
  <c r="S313" i="105" s="1"/>
  <c r="N25" i="23"/>
  <c r="O25" i="23" s="1"/>
  <c r="M19" i="28"/>
  <c r="N19" i="28" s="1"/>
  <c r="M18" i="29"/>
  <c r="N18" i="29" s="1"/>
  <c r="AA45" i="28"/>
  <c r="E45" i="28"/>
  <c r="F45" i="28" s="1"/>
  <c r="N273" i="105"/>
  <c r="O273" i="105" s="1"/>
  <c r="N114" i="105"/>
  <c r="O114" i="105" s="1"/>
  <c r="H7" i="50"/>
  <c r="J7" i="50" s="1"/>
  <c r="N23" i="23"/>
  <c r="O23" i="23" s="1"/>
  <c r="R87" i="105"/>
  <c r="S87" i="105" s="1"/>
  <c r="I21" i="45"/>
  <c r="R29" i="26"/>
  <c r="S29" i="26" s="1"/>
  <c r="R15" i="27"/>
  <c r="S15" i="27" s="1"/>
  <c r="N196" i="105"/>
  <c r="O196" i="105" s="1"/>
  <c r="N107" i="105"/>
  <c r="O107" i="105" s="1"/>
  <c r="I17" i="28"/>
  <c r="J17" i="28" s="1"/>
  <c r="E20" i="34"/>
  <c r="N31" i="27"/>
  <c r="O31" i="27" s="1"/>
  <c r="R12" i="23"/>
  <c r="S12" i="23" s="1"/>
  <c r="U7" i="29"/>
  <c r="V7" i="29" s="1"/>
  <c r="R99" i="105"/>
  <c r="S99" i="105" s="1"/>
  <c r="N15" i="25"/>
  <c r="O15" i="25" s="1"/>
  <c r="R25" i="25"/>
  <c r="S25" i="25" s="1"/>
  <c r="Q17" i="28"/>
  <c r="R17" i="28" s="1"/>
  <c r="G18" i="34"/>
  <c r="M21" i="29"/>
  <c r="N21" i="29" s="1"/>
  <c r="N25" i="27"/>
  <c r="O25" i="27" s="1"/>
  <c r="N21" i="105"/>
  <c r="O21" i="105" s="1"/>
  <c r="R255" i="105"/>
  <c r="S255" i="105" s="1"/>
  <c r="I11" i="28"/>
  <c r="J11" i="28" s="1"/>
  <c r="R71" i="105"/>
  <c r="S71" i="105" s="1"/>
  <c r="Y16" i="29"/>
  <c r="Z16" i="29" s="1"/>
  <c r="N198" i="105"/>
  <c r="O198" i="105" s="1"/>
  <c r="N8" i="22"/>
  <c r="O8" i="22" s="1"/>
  <c r="N146" i="105"/>
  <c r="O146" i="105" s="1"/>
  <c r="N24" i="26"/>
  <c r="O24" i="26" s="1"/>
  <c r="E8" i="29"/>
  <c r="F8" i="29" s="1"/>
  <c r="AA8" i="29"/>
  <c r="N218" i="105"/>
  <c r="O218" i="105" s="1"/>
  <c r="R18" i="25"/>
  <c r="S18" i="25" s="1"/>
  <c r="N144" i="105"/>
  <c r="O144" i="105" s="1"/>
  <c r="P6" i="34"/>
  <c r="Y15" i="28"/>
  <c r="Z15" i="28" s="1"/>
  <c r="N23" i="25"/>
  <c r="O23" i="25" s="1"/>
  <c r="N136" i="105"/>
  <c r="O136" i="105" s="1"/>
  <c r="R196" i="105"/>
  <c r="S196" i="105" s="1"/>
  <c r="N36" i="27"/>
  <c r="O36" i="27" s="1"/>
  <c r="E9" i="28"/>
  <c r="F9" i="28" s="1"/>
  <c r="AA9" i="28"/>
  <c r="N288" i="105"/>
  <c r="O288" i="105" s="1"/>
  <c r="K9" i="34"/>
  <c r="R252" i="105"/>
  <c r="S252" i="105" s="1"/>
  <c r="Y21" i="29"/>
  <c r="Z21" i="29" s="1"/>
  <c r="N26" i="27"/>
  <c r="O26" i="27" s="1"/>
  <c r="N175" i="105"/>
  <c r="O175" i="105" s="1"/>
  <c r="N30" i="24"/>
  <c r="O30" i="24" s="1"/>
  <c r="M9" i="28"/>
  <c r="N9" i="28" s="1"/>
  <c r="M17" i="53"/>
  <c r="N35" i="26"/>
  <c r="O35" i="26" s="1"/>
  <c r="U18" i="29"/>
  <c r="V18" i="29" s="1"/>
  <c r="W11" i="34"/>
  <c r="N22" i="22"/>
  <c r="O22" i="22" s="1"/>
  <c r="N10" i="34"/>
  <c r="Q11" i="34"/>
  <c r="R23" i="24"/>
  <c r="S23" i="24" s="1"/>
  <c r="H5" i="30"/>
  <c r="G9" i="30"/>
  <c r="R13" i="22"/>
  <c r="S13" i="22" s="1"/>
  <c r="R9" i="22"/>
  <c r="S9" i="22" s="1"/>
  <c r="R304" i="105"/>
  <c r="S304" i="105" s="1"/>
  <c r="W19" i="34"/>
  <c r="I21" i="28"/>
  <c r="J21" i="28" s="1"/>
  <c r="U33" i="28"/>
  <c r="V33" i="28" s="1"/>
  <c r="L39" i="23"/>
  <c r="U13" i="29"/>
  <c r="V13" i="29" s="1"/>
  <c r="T9" i="34"/>
  <c r="N271" i="105"/>
  <c r="O271" i="105" s="1"/>
  <c r="N300" i="105"/>
  <c r="O300" i="105" s="1"/>
  <c r="M240" i="105"/>
  <c r="N207" i="105"/>
  <c r="O207" i="105" s="1"/>
  <c r="G6" i="34"/>
  <c r="G10" i="34"/>
  <c r="R26" i="26"/>
  <c r="S26" i="26" s="1"/>
  <c r="O10" i="34"/>
  <c r="I34" i="28"/>
  <c r="J34" i="28" s="1"/>
  <c r="R267" i="105"/>
  <c r="S267" i="105" s="1"/>
  <c r="R48" i="105"/>
  <c r="S48" i="105" s="1"/>
  <c r="Q19" i="34"/>
  <c r="N131" i="105"/>
  <c r="O131" i="105" s="1"/>
  <c r="R141" i="105"/>
  <c r="S141" i="105" s="1"/>
  <c r="R14" i="25"/>
  <c r="S14" i="25" s="1"/>
  <c r="E10" i="29"/>
  <c r="F10" i="29" s="1"/>
  <c r="AA10" i="29"/>
  <c r="U35" i="28"/>
  <c r="V35" i="28" s="1"/>
  <c r="R272" i="105"/>
  <c r="S272" i="105" s="1"/>
  <c r="V12" i="34"/>
  <c r="N77" i="105"/>
  <c r="O77" i="105" s="1"/>
  <c r="M119" i="105"/>
  <c r="N119" i="105" s="1"/>
  <c r="O119" i="105" s="1"/>
  <c r="N86" i="105"/>
  <c r="O86" i="105" s="1"/>
  <c r="N58" i="105"/>
  <c r="O58" i="105" s="1"/>
  <c r="M19" i="53"/>
  <c r="N303" i="105"/>
  <c r="O303" i="105" s="1"/>
  <c r="R31" i="27"/>
  <c r="S31" i="27" s="1"/>
  <c r="E18" i="29"/>
  <c r="F18" i="29" s="1"/>
  <c r="AA18" i="29"/>
  <c r="H6" i="40"/>
  <c r="J6" i="40" s="1"/>
  <c r="R276" i="105"/>
  <c r="S276" i="105" s="1"/>
  <c r="Q15" i="29"/>
  <c r="R15" i="29" s="1"/>
  <c r="R20" i="105"/>
  <c r="S20" i="105" s="1"/>
  <c r="R260" i="105"/>
  <c r="S260" i="105" s="1"/>
  <c r="R176" i="105"/>
  <c r="S176" i="105" s="1"/>
  <c r="R35" i="26"/>
  <c r="S35" i="26" s="1"/>
  <c r="I24" i="29"/>
  <c r="J24" i="29" s="1"/>
  <c r="N166" i="105"/>
  <c r="O166" i="105" s="1"/>
  <c r="M199" i="105"/>
  <c r="N199" i="105" s="1"/>
  <c r="O199" i="105" s="1"/>
  <c r="R166" i="105"/>
  <c r="S166" i="105" s="1"/>
  <c r="Q199" i="105"/>
  <c r="R112" i="105"/>
  <c r="S112" i="105" s="1"/>
  <c r="U11" i="34"/>
  <c r="R33" i="22"/>
  <c r="S33" i="22" s="1"/>
  <c r="V15" i="34"/>
  <c r="R10" i="105"/>
  <c r="S10" i="105" s="1"/>
  <c r="T8" i="34"/>
  <c r="N35" i="27"/>
  <c r="O35" i="27" s="1"/>
  <c r="N21" i="25"/>
  <c r="O21" i="25" s="1"/>
  <c r="N12" i="24"/>
  <c r="O12" i="24" s="1"/>
  <c r="M6" i="34"/>
  <c r="R117" i="105"/>
  <c r="S117" i="105" s="1"/>
  <c r="N11" i="26"/>
  <c r="O11" i="26" s="1"/>
  <c r="R30" i="22"/>
  <c r="S30" i="22" s="1"/>
  <c r="R13" i="23"/>
  <c r="S13" i="23" s="1"/>
  <c r="N14" i="23"/>
  <c r="O14" i="23" s="1"/>
  <c r="Q43" i="28"/>
  <c r="R43" i="28" s="1"/>
  <c r="R289" i="105"/>
  <c r="S289" i="105" s="1"/>
  <c r="J16" i="34"/>
  <c r="R277" i="105"/>
  <c r="S277" i="105" s="1"/>
  <c r="E10" i="33"/>
  <c r="E9" i="33"/>
  <c r="E26" i="33"/>
  <c r="E16" i="33"/>
  <c r="E15" i="33"/>
  <c r="E23" i="33"/>
  <c r="E13" i="33"/>
  <c r="E5" i="33"/>
  <c r="E7" i="33"/>
  <c r="E8" i="33"/>
  <c r="E14" i="33"/>
  <c r="E4" i="33"/>
  <c r="E21" i="33"/>
  <c r="E6" i="33"/>
  <c r="E24" i="33"/>
  <c r="E12" i="33"/>
  <c r="E22" i="33"/>
  <c r="E11" i="33"/>
  <c r="E25" i="33"/>
  <c r="E17" i="33"/>
  <c r="N39" i="23" l="1"/>
  <c r="O39" i="23" s="1"/>
  <c r="R240" i="105"/>
  <c r="S240" i="105" s="1"/>
  <c r="N280" i="105"/>
  <c r="O280" i="105" s="1"/>
  <c r="N39" i="22"/>
  <c r="O39" i="22" s="1"/>
  <c r="R39" i="23"/>
  <c r="S39" i="23" s="1"/>
  <c r="N39" i="26"/>
  <c r="O39" i="26" s="1"/>
  <c r="R159" i="105"/>
  <c r="S159" i="105" s="1"/>
  <c r="R79" i="105"/>
  <c r="S79" i="105" s="1"/>
  <c r="N39" i="25"/>
  <c r="O39" i="25" s="1"/>
  <c r="N159" i="105"/>
  <c r="O159" i="105" s="1"/>
  <c r="R199" i="105"/>
  <c r="S199" i="105" s="1"/>
  <c r="R39" i="27"/>
  <c r="S39" i="27" s="1"/>
  <c r="R39" i="25"/>
  <c r="S39" i="25" s="1"/>
  <c r="E5" i="30"/>
  <c r="D9" i="30"/>
  <c r="E9" i="30" s="1"/>
  <c r="N39" i="105"/>
  <c r="O39" i="105" s="1"/>
  <c r="N240" i="105"/>
  <c r="O240" i="105" s="1"/>
  <c r="N79" i="105"/>
  <c r="O79" i="105" s="1"/>
  <c r="R39" i="24"/>
  <c r="S39" i="24" s="1"/>
  <c r="R39" i="26"/>
  <c r="S39" i="26" s="1"/>
  <c r="N39" i="27"/>
  <c r="O39" i="27" s="1"/>
  <c r="R280" i="105"/>
  <c r="S280" i="105" s="1"/>
  <c r="H9" i="30"/>
  <c r="I9" i="30" s="1"/>
  <c r="I5" i="30"/>
  <c r="N320" i="105"/>
  <c r="O320" i="105" s="1"/>
  <c r="R39" i="22"/>
  <c r="S39" i="22" s="1"/>
</calcChain>
</file>

<file path=xl/comments1.xml><?xml version="1.0" encoding="utf-8"?>
<comments xmlns="http://schemas.openxmlformats.org/spreadsheetml/2006/main">
  <authors>
    <author>McAndrew, Krispin</author>
  </authors>
  <commentList>
    <comment ref="A42" authorId="0">
      <text>
        <r>
          <rPr>
            <sz val="9"/>
            <color indexed="81"/>
            <rFont val="Tahoma"/>
            <family val="2"/>
          </rPr>
          <t>Cessation start 31 Dec 2016. 2013-14 MYEFO.</t>
        </r>
      </text>
    </comment>
    <comment ref="A44" authorId="0">
      <text>
        <r>
          <rPr>
            <sz val="9"/>
            <color indexed="81"/>
            <rFont val="Tahoma"/>
            <family val="2"/>
          </rPr>
          <t xml:space="preserve">Repeal of MRRT - repeal of SKB effective 31/12/2016
Leg Ref: 
Minerals Resources Rent Tax Repeal and Other Measures Act 2014 Schedule 9, Part 1 </t>
        </r>
      </text>
    </comment>
  </commentList>
</comments>
</file>

<file path=xl/comments2.xml><?xml version="1.0" encoding="utf-8"?>
<comments xmlns="http://schemas.openxmlformats.org/spreadsheetml/2006/main">
  <authors>
    <author>McAndrew, Krispin</author>
  </authors>
  <commentList>
    <comment ref="A15" authorId="0">
      <text>
        <r>
          <rPr>
            <sz val="9"/>
            <color indexed="81"/>
            <rFont val="Tahoma"/>
            <family val="2"/>
          </rPr>
          <t xml:space="preserve">Abolished from 1 July 2014. 2014-15 budget measure. </t>
        </r>
      </text>
    </comment>
    <comment ref="A16" authorId="0">
      <text>
        <r>
          <rPr>
            <sz val="9"/>
            <color indexed="81"/>
            <rFont val="Tahoma"/>
            <family val="2"/>
          </rPr>
          <t>Abolished in Budget 2014-15.
Legislated TSLAB1 2015</t>
        </r>
      </text>
    </comment>
    <comment ref="A24" authorId="0">
      <text>
        <r>
          <rPr>
            <sz val="9"/>
            <color indexed="81"/>
            <rFont val="Tahoma"/>
            <family val="2"/>
          </rPr>
          <t>2014-15 through 2016-17 inclusive.</t>
        </r>
      </text>
    </comment>
  </commentList>
</comments>
</file>

<file path=xl/sharedStrings.xml><?xml version="1.0" encoding="utf-8"?>
<sst xmlns="http://schemas.openxmlformats.org/spreadsheetml/2006/main" count="1758" uniqueCount="606">
  <si>
    <t>Payment</t>
  </si>
  <si>
    <t>n</t>
  </si>
  <si>
    <t>sumwgt</t>
  </si>
  <si>
    <t>A guide to the standard output</t>
  </si>
  <si>
    <t xml:space="preserve">Choose year </t>
  </si>
  <si>
    <t>Individual income distribution</t>
  </si>
  <si>
    <t>Summary statistics are calculated based on all records, including those with zero incomes</t>
  </si>
  <si>
    <t>Household income distribution</t>
  </si>
  <si>
    <t>Worksheets: PrivInc - HH, DispInc - HH</t>
  </si>
  <si>
    <t>Compare private and disposable income of households  in two versions of the model (the current and development versions)</t>
  </si>
  <si>
    <t>Payment summary</t>
  </si>
  <si>
    <t>Statitstics: mean, median, minimum, maximum, number of recipients (weighted), number of records (unweighted)</t>
  </si>
  <si>
    <t>The tolerance for conditional formatting for each column can be set in the top row of each column</t>
  </si>
  <si>
    <t>FTBA</t>
  </si>
  <si>
    <t>Number of recipients receiving maximum, broken, base and taper rates of FTBA</t>
  </si>
  <si>
    <t>Data is sourced from the FTBA_details sheet</t>
  </si>
  <si>
    <t>P:\CAPITA\6. R and D\3. Core Structure\Standard Output\Code\STEP ONE - 140904 RunSTINMOD Basefile.sas</t>
  </si>
  <si>
    <t>P:\CAPITA\6. R and D\3. Core Structure\Standard Output\Code\STEP TWO - 140904 RunCapitaCompare.sas</t>
  </si>
  <si>
    <t>Annual private income distribution</t>
  </si>
  <si>
    <t>Number of individuals (weighted)</t>
  </si>
  <si>
    <t>Number of records (unweighted)</t>
  </si>
  <si>
    <t>Income range ($ p.a)</t>
  </si>
  <si>
    <t>% Change</t>
  </si>
  <si>
    <t>Annual private income summary statistics - Individuals</t>
  </si>
  <si>
    <t>Private income</t>
  </si>
  <si>
    <t>Annual private income summary statstics</t>
  </si>
  <si>
    <t>base</t>
  </si>
  <si>
    <t>sim</t>
  </si>
  <si>
    <t>Mean</t>
  </si>
  <si>
    <t>Median</t>
  </si>
  <si>
    <t>Minimum</t>
  </si>
  <si>
    <t>Min</t>
  </si>
  <si>
    <t>Maximum</t>
  </si>
  <si>
    <t>Max</t>
  </si>
  <si>
    <t>Number of individuals (unweighted)</t>
  </si>
  <si>
    <t>Recs</t>
  </si>
  <si>
    <t>Pers</t>
  </si>
  <si>
    <t>Total</t>
  </si>
  <si>
    <t>Annual disposable income distribution</t>
  </si>
  <si>
    <t>Annual taxable income summary statstics - Individuals</t>
  </si>
  <si>
    <t>Taxable Income</t>
  </si>
  <si>
    <t>Annual disposable income summary statistics - Individuals</t>
  </si>
  <si>
    <t>Disposable income</t>
  </si>
  <si>
    <t>Annual adjusted taxable income summary statistics - Individuals</t>
  </si>
  <si>
    <t>Adjusted taxable income</t>
  </si>
  <si>
    <t>Number of records</t>
  </si>
  <si>
    <t>Annual private income summary statstics - households</t>
  </si>
  <si>
    <t>Annual disposable income summary statstics - households</t>
  </si>
  <si>
    <t>Base World</t>
  </si>
  <si>
    <t>Sim World</t>
  </si>
  <si>
    <t>Tolerance for conditional formatting</t>
  </si>
  <si>
    <t>Annual payments ($)</t>
  </si>
  <si>
    <t>Base</t>
  </si>
  <si>
    <t>Sim</t>
  </si>
  <si>
    <t>Change</t>
  </si>
  <si>
    <t>Percentage change</t>
  </si>
  <si>
    <t xml:space="preserve">Variable </t>
  </si>
  <si>
    <t>Mean payment</t>
  </si>
  <si>
    <t xml:space="preserve">Median payment </t>
  </si>
  <si>
    <t>Minimum payment</t>
  </si>
  <si>
    <t>Maximum payment</t>
  </si>
  <si>
    <t>Number of recipients</t>
  </si>
  <si>
    <t>Age Pension</t>
  </si>
  <si>
    <t>Disability Pension</t>
  </si>
  <si>
    <t>Sickness Allowance</t>
  </si>
  <si>
    <t>Wife Pension</t>
  </si>
  <si>
    <t>Carer Allowance</t>
  </si>
  <si>
    <t>Carer Pension</t>
  </si>
  <si>
    <t>New Start Allowance</t>
  </si>
  <si>
    <t>Special Benefit</t>
  </si>
  <si>
    <t>Widow Allowance</t>
  </si>
  <si>
    <t>Family tax benefit  - Part A</t>
  </si>
  <si>
    <t>Family tax benefit - Part B</t>
  </si>
  <si>
    <t>Parenting Payment Partnered</t>
  </si>
  <si>
    <t>Parenting Payment Single</t>
  </si>
  <si>
    <t>DVA War Disability Pension</t>
  </si>
  <si>
    <t>DVA War Widow(er)'s Pension</t>
  </si>
  <si>
    <t>Total DVA Service Pension</t>
  </si>
  <si>
    <t>Telephone Allowance</t>
  </si>
  <si>
    <t>Utilities Allowance</t>
  </si>
  <si>
    <t>Seniors Supplement</t>
  </si>
  <si>
    <t>Carer's Supplement</t>
  </si>
  <si>
    <t>Income Support Bonus</t>
  </si>
  <si>
    <t>Single Income Family Supplement</t>
  </si>
  <si>
    <t>School Kids Bonus</t>
  </si>
  <si>
    <t>Total tax rebates</t>
  </si>
  <si>
    <t>Low Income Tax Offset</t>
  </si>
  <si>
    <t>Dependent Spouse Tax Offset</t>
  </si>
  <si>
    <t>Mature Age Worker's Tax Offset</t>
  </si>
  <si>
    <t>Beneficiary Tax Offset</t>
  </si>
  <si>
    <t>Medicare levy liability</t>
  </si>
  <si>
    <t>% change</t>
  </si>
  <si>
    <t>PayOrRefAmntA</t>
  </si>
  <si>
    <t>GrossinctaxA</t>
  </si>
  <si>
    <t>UsedTotTaxOffsetA</t>
  </si>
  <si>
    <t>UsedLitoA</t>
  </si>
  <si>
    <t>DSTOA</t>
  </si>
  <si>
    <t>MawtoA</t>
  </si>
  <si>
    <t>SaptoA</t>
  </si>
  <si>
    <t>Senior Australians and Pensioner Tax Offset</t>
  </si>
  <si>
    <t>UsedBentoA</t>
  </si>
  <si>
    <t>MedlevA</t>
  </si>
  <si>
    <t>Youth Allowance - Student</t>
  </si>
  <si>
    <t>Youth Allowance - Other</t>
  </si>
  <si>
    <t>FtbaA</t>
  </si>
  <si>
    <t>FtbbA</t>
  </si>
  <si>
    <t>DvaTotA</t>
  </si>
  <si>
    <t>TelAllA</t>
  </si>
  <si>
    <t>UtilitiesAllA</t>
  </si>
  <si>
    <t>IncSupBonA</t>
  </si>
  <si>
    <t>IncPrivA</t>
  </si>
  <si>
    <t>TaxIncA</t>
  </si>
  <si>
    <t>IncDispA</t>
  </si>
  <si>
    <t>AdjTaxIncA</t>
  </si>
  <si>
    <t>SumWgt</t>
  </si>
  <si>
    <t>Family type</t>
  </si>
  <si>
    <t>Average change in disposable income</t>
  </si>
  <si>
    <t>Largest observed loss in disposable income</t>
  </si>
  <si>
    <t>Largest observed gain in disposable income</t>
  </si>
  <si>
    <t>Average private income</t>
  </si>
  <si>
    <t>Working age</t>
  </si>
  <si>
    <t>Individuals</t>
  </si>
  <si>
    <t>Single parents</t>
  </si>
  <si>
    <t>Seniors</t>
  </si>
  <si>
    <t xml:space="preserve">Median change in disposable income </t>
  </si>
  <si>
    <t>Couples with no children*</t>
  </si>
  <si>
    <t>Couples with children*</t>
  </si>
  <si>
    <t>Families receiving Disability Support Pension**</t>
  </si>
  <si>
    <t>Families receiving Carer Payment**</t>
  </si>
  <si>
    <t>Gain</t>
  </si>
  <si>
    <t>No change</t>
  </si>
  <si>
    <t>1 per cent or less</t>
  </si>
  <si>
    <t>1 to 3 per cent</t>
  </si>
  <si>
    <t>3 to 5 per cent</t>
  </si>
  <si>
    <t>5 to 10 per cent</t>
  </si>
  <si>
    <t>10 to 20 per cent</t>
  </si>
  <si>
    <t>20 to 50 per cent</t>
  </si>
  <si>
    <t>More than 50 per cent</t>
  </si>
  <si>
    <t>Total number</t>
  </si>
  <si>
    <t>*Where at least one member of a couple is under age pension age</t>
  </si>
  <si>
    <t>Loss</t>
  </si>
  <si>
    <t>Selected income support recipients</t>
  </si>
  <si>
    <t>Median change in disposable income</t>
  </si>
  <si>
    <t>Couple max-rate pensioners</t>
  </si>
  <si>
    <t>Couple part-rate pensioners</t>
  </si>
  <si>
    <t>Single part-rate pensioners</t>
  </si>
  <si>
    <t>Single max-rate pensioners</t>
  </si>
  <si>
    <t>Families receiving Disability Support Pension</t>
  </si>
  <si>
    <t>Families receiving Carer Payment</t>
  </si>
  <si>
    <t>Persons over age pension age - Singles</t>
  </si>
  <si>
    <t>Persons over age pension age - Couples</t>
  </si>
  <si>
    <t>Couples with no children</t>
  </si>
  <si>
    <t>Couples with children</t>
  </si>
  <si>
    <t xml:space="preserve">Change as a percentage of disposable income </t>
  </si>
  <si>
    <t>Senior Singles**</t>
  </si>
  <si>
    <t>Senior Couples**</t>
  </si>
  <si>
    <t>***Where at least one member of the family receives the payment</t>
  </si>
  <si>
    <t>Changes Under Simulation</t>
  </si>
  <si>
    <t>Income support type</t>
  </si>
  <si>
    <t xml:space="preserve">% Change </t>
  </si>
  <si>
    <t>Tax Amount</t>
  </si>
  <si>
    <t>Base Rate</t>
  </si>
  <si>
    <t>Maximum Rate</t>
  </si>
  <si>
    <t>Number of Families</t>
  </si>
  <si>
    <t>**Where both members of the couple are over age pension age</t>
  </si>
  <si>
    <t>Tolerance for conditional formatting of '% change' column can be adjusted in row 1 of each sheet</t>
  </si>
  <si>
    <t>Generate a basefile</t>
  </si>
  <si>
    <t>Worksheets: PrivInc - Ind, TInc - Ind, DispInc - Ind, AdjTaxInc - Ind</t>
  </si>
  <si>
    <t>IncDispAU_compare_SumWgt</t>
  </si>
  <si>
    <t>impactflag_Sum</t>
  </si>
  <si>
    <t>IncDispAU_compare_Mean</t>
  </si>
  <si>
    <t>IncDispAU_compare_P50</t>
  </si>
  <si>
    <t>IncDispAU_compare_Max</t>
  </si>
  <si>
    <t>IncDispAU_compare_Min</t>
  </si>
  <si>
    <t>IncPrivAu_Base_Mean</t>
  </si>
  <si>
    <t>IncPrivAu_Sim_Mean</t>
  </si>
  <si>
    <t>IncTranAu_Sim_Mean</t>
  </si>
  <si>
    <t>PayOrRefAmntAu_compare_Mean</t>
  </si>
  <si>
    <t>Level of equivalised disposable income (base world)</t>
  </si>
  <si>
    <t>L More than 50 percent</t>
  </si>
  <si>
    <t>Single  - Low inc</t>
  </si>
  <si>
    <t>Single  - Med inc</t>
  </si>
  <si>
    <t>Single  - High inc</t>
  </si>
  <si>
    <t>Sole parent  - Low inc</t>
  </si>
  <si>
    <t>Sole parent  - Med inc</t>
  </si>
  <si>
    <t>Sole parent  - High inc</t>
  </si>
  <si>
    <t>Couple no deps - Low inc</t>
  </si>
  <si>
    <t>Couple no deps - Med inc</t>
  </si>
  <si>
    <t>Couple no deps - High inc</t>
  </si>
  <si>
    <t>Couple with deps - Low inc</t>
  </si>
  <si>
    <t>Couple with deps - Med inc</t>
  </si>
  <si>
    <t>Couple with deps - High inc</t>
  </si>
  <si>
    <t>Senior single</t>
  </si>
  <si>
    <t>Senior couple</t>
  </si>
  <si>
    <t>L 20 to 50 percent</t>
  </si>
  <si>
    <t>L 10 to 20 percent</t>
  </si>
  <si>
    <t>L 5 to 10 percent</t>
  </si>
  <si>
    <t>L 3 to 5 percent</t>
  </si>
  <si>
    <t>L 1 to 3 percent</t>
  </si>
  <si>
    <t>L 1 percent or less</t>
  </si>
  <si>
    <t>G 1 percent or less</t>
  </si>
  <si>
    <t>G 1 to 3 percent</t>
  </si>
  <si>
    <t>G 3 to 5 percent</t>
  </si>
  <si>
    <t>G 5 to 10 percent</t>
  </si>
  <si>
    <t>G 10 to 20 percent</t>
  </si>
  <si>
    <t>G 20 to 50 percent</t>
  </si>
  <si>
    <t>G More than 50 percent</t>
  </si>
  <si>
    <t>Disability Support Pension family</t>
  </si>
  <si>
    <t>Carer Payment family</t>
  </si>
  <si>
    <t>Max rate pensioner single</t>
  </si>
  <si>
    <t>Max rate pensioner couple</t>
  </si>
  <si>
    <t>Part rate pensioner single</t>
  </si>
  <si>
    <t>Part rate pensioner couple</t>
  </si>
  <si>
    <t>Highest</t>
  </si>
  <si>
    <t>Lowest</t>
  </si>
  <si>
    <t>Second</t>
  </si>
  <si>
    <t>Third</t>
  </si>
  <si>
    <t>Overall</t>
  </si>
  <si>
    <t>Average Cash Transfers</t>
  </si>
  <si>
    <t>Average Tax Paid</t>
  </si>
  <si>
    <t>Change (Value)</t>
  </si>
  <si>
    <t>Change (%)</t>
  </si>
  <si>
    <t>IncDispEquivAU_compare_SumWgt</t>
  </si>
  <si>
    <t>IncDispEquivAU_compare_Mean</t>
  </si>
  <si>
    <t>IncDispEquivAU_compare_N</t>
  </si>
  <si>
    <t>Net Lose</t>
  </si>
  <si>
    <t>Net Win</t>
  </si>
  <si>
    <t>No Change</t>
  </si>
  <si>
    <t>Estimated Number</t>
  </si>
  <si>
    <t>Average Benefit</t>
  </si>
  <si>
    <t>Number of Records</t>
  </si>
  <si>
    <t>Fourth</t>
  </si>
  <si>
    <t>Average Loss</t>
  </si>
  <si>
    <t>By Equivalised Disposable Income Quintile</t>
  </si>
  <si>
    <t>By Equivalised Private Income Quintile</t>
  </si>
  <si>
    <t>Mean change in disposable income</t>
  </si>
  <si>
    <t>Income Unit Type</t>
  </si>
  <si>
    <t>Summary data is sourced from the appropriate column in Summary_payments</t>
  </si>
  <si>
    <t>Percentage of group impacted</t>
  </si>
  <si>
    <t>Number impacted</t>
  </si>
  <si>
    <t>Low</t>
  </si>
  <si>
    <t>Med</t>
  </si>
  <si>
    <t>High</t>
  </si>
  <si>
    <t>Medium</t>
  </si>
  <si>
    <t>Number</t>
  </si>
  <si>
    <t>Demographic Comparisons</t>
  </si>
  <si>
    <t>Proportion receiving transfers</t>
  </si>
  <si>
    <t>Proportion paying tax</t>
  </si>
  <si>
    <t>IncDispAu_Base_SumWgt</t>
  </si>
  <si>
    <t>taxflag_base_Mean</t>
  </si>
  <si>
    <t>transferflag_base_Mean</t>
  </si>
  <si>
    <t>IncDispAu_Sim_SumWgt</t>
  </si>
  <si>
    <t>Average transfer payments received (unequivalised)</t>
  </si>
  <si>
    <t>Average private income (unequivalised)</t>
  </si>
  <si>
    <t>Disposable income (Base World)</t>
  </si>
  <si>
    <t>IncTranAU_compare_Mean</t>
  </si>
  <si>
    <t>Average Transfer Change</t>
  </si>
  <si>
    <t>Average Tax Change</t>
  </si>
  <si>
    <t>(Base) Quintile</t>
  </si>
  <si>
    <t>Number of taxpayers</t>
  </si>
  <si>
    <t>taxflag_Sim_Mean</t>
  </si>
  <si>
    <t>transferflag_Sim_Mean</t>
  </si>
  <si>
    <t>IncTranAU_base_Mean</t>
  </si>
  <si>
    <t>Open Run Capita Compare and make required model changes</t>
  </si>
  <si>
    <t>Compare private, taxable, disposable and adjusted taxable income of individuals in two versions of the model (the base and sim versions)</t>
  </si>
  <si>
    <t>Summary data is sourced from the appropriate column in Summary_Income_Households_base and Summary_Income_Households_sim</t>
  </si>
  <si>
    <t>Annual taxable income distribution</t>
  </si>
  <si>
    <t>Number of Households (weighted)</t>
  </si>
  <si>
    <t>Data is sourced from the summary_payments sheet</t>
  </si>
  <si>
    <t>The output</t>
  </si>
  <si>
    <t>To use</t>
  </si>
  <si>
    <t>Equivalised income quintile summary</t>
  </si>
  <si>
    <t>Tax summary</t>
  </si>
  <si>
    <t>Contains summary statitistics for each tax variable based only on individuals with non-zero data for the variable</t>
  </si>
  <si>
    <t xml:space="preserve">Contains summary statitistics at the individual level for each payment based only on people receiving the payment </t>
  </si>
  <si>
    <t>SAS writes output to unformatted data sheets. These should not be changed and reside in the second half of the workbook</t>
  </si>
  <si>
    <t>The data sheets are linked to output sheets that are formatted and can be changed to suit the user's needs</t>
  </si>
  <si>
    <t>Output / Publication sheets are colourful, SAS data sheets are at the end of the document</t>
  </si>
  <si>
    <t>The order of the sheets should correspond to the order of the output from the module in SAS</t>
  </si>
  <si>
    <t>Contains summary statistics for Family Tax Benefit Part A at the income unit level</t>
  </si>
  <si>
    <t>Worksheets: Disp Income Quintiles; Priv Income Quintiles</t>
  </si>
  <si>
    <t>Contains summary of average cash transfers and tax paid by equivalised income quintiles; and as a percentage of income</t>
  </si>
  <si>
    <t>Income is equivalised using Modified OECD equivalence for two different measures of income - private and disposable</t>
  </si>
  <si>
    <t>Data is sourced from Inc_Quintiles sheets</t>
  </si>
  <si>
    <t>Family types</t>
  </si>
  <si>
    <t>Working age are broken into individuals, single parents, couples with no children, and couples with children; seniors to singles and couples</t>
  </si>
  <si>
    <t>Working age are further divided into low, medium and high incomes based on overall disposable income terciles</t>
  </si>
  <si>
    <t>Summaries are provided of certain full time pension recipients - DSP, Carer, and max and part rate pensioners</t>
  </si>
  <si>
    <t>Gives information on total numbers, average private incomes and tax and transfer status for income units of two types - working age individuals and seniors</t>
  </si>
  <si>
    <t>Data is sourced from Famtable and PymntTable sheets</t>
  </si>
  <si>
    <t>In a policy change run, standard output can also compute individual, rather than aggregated changes</t>
  </si>
  <si>
    <t>Impact by family type</t>
  </si>
  <si>
    <t>Winners and losers</t>
  </si>
  <si>
    <t>This shows the impact on individual weighted income unit records of a policy change and breaks into the number of winners, losers and indifferent by (base) quintile</t>
  </si>
  <si>
    <t>Data is sourced from the Inc_Qunit_WinLose sheets</t>
  </si>
  <si>
    <t>In the same groupings as the family types summary, contains analysis on the number "impacted", that is experience a gain or loss from the policy changes</t>
  </si>
  <si>
    <t>Conditional formatting highlights which groups have the most impactm as well as the larges average and median losses</t>
  </si>
  <si>
    <t>Also included are average and median changes within the group (including those with no impact); largest single gain or loss and average tax and transfer changes</t>
  </si>
  <si>
    <t>Change in disposable income</t>
  </si>
  <si>
    <t>Data is sourced from WA_comparison and Payment_comparison sheets</t>
  </si>
  <si>
    <t>In the same groupings as the family types symmary, contains analysis on the percentage level of change in disposable income</t>
  </si>
  <si>
    <t>Also included a summaries for the income unit type on total numbers, mean change in disposable income and median change in disposable income</t>
  </si>
  <si>
    <t>Conditional highlighting shows the type of change experienced most commonly by each family type.</t>
  </si>
  <si>
    <t xml:space="preserve">Summary data is sourced from WA_Comparison and Payment_Comparison sheets </t>
  </si>
  <si>
    <t>Data on percentage changes is sourced from the Pct_Chng_All and Pct_Chng_Payment sheets</t>
  </si>
  <si>
    <t>Tolerance for c/f</t>
  </si>
  <si>
    <t>Annual adj. taxable income distribution</t>
  </si>
  <si>
    <t>Tolerance</t>
  </si>
  <si>
    <t>The tolerance for conditional formatting can be set in row 1</t>
  </si>
  <si>
    <t>.</t>
  </si>
  <si>
    <t>Point In Time Recipients</t>
  </si>
  <si>
    <t>Point In Time Records</t>
  </si>
  <si>
    <t>AgeTotA</t>
  </si>
  <si>
    <t>DspTotA</t>
  </si>
  <si>
    <t>WifeTotA</t>
  </si>
  <si>
    <t>CareAllA</t>
  </si>
  <si>
    <t>NsaTotA</t>
  </si>
  <si>
    <t>WidowTotA</t>
  </si>
  <si>
    <t>YAStudTotA</t>
  </si>
  <si>
    <t>YAOtherTotA</t>
  </si>
  <si>
    <t>Youth Allowance - All</t>
  </si>
  <si>
    <t>YaTotA</t>
  </si>
  <si>
    <t>PppTotA</t>
  </si>
  <si>
    <t>CarerTotA</t>
  </si>
  <si>
    <t>SkBonusA</t>
  </si>
  <si>
    <t>SifsA</t>
  </si>
  <si>
    <t>PpsTotA</t>
  </si>
  <si>
    <t>Person_IncPrivA_base!A:AA</t>
  </si>
  <si>
    <t>Person_IncPrivA_sim!A:AA</t>
  </si>
  <si>
    <t>Summary_payments!A:AA</t>
  </si>
  <si>
    <t>Summary_payments!A1:AA1</t>
  </si>
  <si>
    <t>Summary_income_households_base!A:AA</t>
  </si>
  <si>
    <t>Summary_income_households_sim!A:AA</t>
  </si>
  <si>
    <t>Person_TaxIncA_base!A:AA</t>
  </si>
  <si>
    <t>Person_TaxIncA_sim!A:AA</t>
  </si>
  <si>
    <t>Person_IncDispA_base!A:AA</t>
  </si>
  <si>
    <t>Person_IncDispA_sim!A:AA</t>
  </si>
  <si>
    <t>Person_AdjTaxIncA_base!A:AA</t>
  </si>
  <si>
    <t>Person_AdjTaxIncA_sim!A:AA</t>
  </si>
  <si>
    <t>HH_IncPrivA_base!A:AA</t>
  </si>
  <si>
    <t>HH_IncPrivA_sim!A:AA</t>
  </si>
  <si>
    <t>HH_IncDispA_base!A:AA</t>
  </si>
  <si>
    <t>HH_IncDispA_sim!A:AA</t>
  </si>
  <si>
    <t>FTBA_details!A:AA</t>
  </si>
  <si>
    <t>FTBA_details!A1:AA1</t>
  </si>
  <si>
    <t>Disability Pension for Under 21</t>
  </si>
  <si>
    <t>DspU21TotA</t>
  </si>
  <si>
    <t>Pensions</t>
  </si>
  <si>
    <t>Allowances</t>
  </si>
  <si>
    <t>Austudy</t>
  </si>
  <si>
    <t>Partner Allowance</t>
  </si>
  <si>
    <t>Abstudy</t>
  </si>
  <si>
    <t>Family Payments</t>
  </si>
  <si>
    <t>DVA Payments</t>
  </si>
  <si>
    <t>SickAllNmA</t>
  </si>
  <si>
    <t>AbstudyNmA</t>
  </si>
  <si>
    <t>AustudyTotA</t>
  </si>
  <si>
    <t>PartnerAllNmA</t>
  </si>
  <si>
    <t>DvaDisPenNmA</t>
  </si>
  <si>
    <t>DvaWwPenNmA</t>
  </si>
  <si>
    <t>Supplements</t>
  </si>
  <si>
    <t xml:space="preserve">Gross Income tax </t>
  </si>
  <si>
    <t>Total tax payable or refundable</t>
  </si>
  <si>
    <t>Used LITO</t>
  </si>
  <si>
    <t>LitoA</t>
  </si>
  <si>
    <t>Used BENTO</t>
  </si>
  <si>
    <t>BentoA</t>
  </si>
  <si>
    <t>Dependent Invalid and Carer Tax Offset</t>
  </si>
  <si>
    <t>DictoA</t>
  </si>
  <si>
    <t>Superannuation tax rebate</t>
  </si>
  <si>
    <t>SuperToA</t>
  </si>
  <si>
    <t>Medicare levy surcharge liability</t>
  </si>
  <si>
    <t>MedLevSurA</t>
  </si>
  <si>
    <t>Used SAPTO</t>
  </si>
  <si>
    <t>UsedSaptoA</t>
  </si>
  <si>
    <t>UsedTotal tax rebates</t>
  </si>
  <si>
    <t>TotTaxOffsetA</t>
  </si>
  <si>
    <t>Temporary Budget Repair Levy</t>
  </si>
  <si>
    <t>TempBudgRepLevA</t>
  </si>
  <si>
    <t>SpbAllNmA</t>
  </si>
  <si>
    <t>DispInc_Quintiles_sim!A:AA</t>
  </si>
  <si>
    <t>DispInc_Quintiles_base!A:AA</t>
  </si>
  <si>
    <t>DispInc_Quintiles_base!A1:AA1</t>
  </si>
  <si>
    <t>DispInc_Quintiles_sim!A1:AA1</t>
  </si>
  <si>
    <t>PrivInc_Quintiles_base!A:AA</t>
  </si>
  <si>
    <t>PrivInc_Quintiles_base!A1:AA1</t>
  </si>
  <si>
    <t>PrivInc_Quintiles_sim!A:AA</t>
  </si>
  <si>
    <t>PrivInc_Quintiles_sim!A1:AA1</t>
  </si>
  <si>
    <t>FamTable_base!A:AA</t>
  </si>
  <si>
    <t>FamTable_base!A1:AA1</t>
  </si>
  <si>
    <t>FamTable_sim!A:AA</t>
  </si>
  <si>
    <t>FamTable_sim!A1:AA1</t>
  </si>
  <si>
    <t>PymntTable_base!A:AA</t>
  </si>
  <si>
    <t>PymntTable_base!A1:AA1</t>
  </si>
  <si>
    <t>PymntTable_sim!A:AA</t>
  </si>
  <si>
    <t>PymntTable_sim!A1:AA1</t>
  </si>
  <si>
    <t>DispInc_Quint_WinLose!A:AA</t>
  </si>
  <si>
    <t>DispInc_Quint_WinLose!A1:A1000</t>
  </si>
  <si>
    <t>DispInc_Quint_WinLose!B1:B1000</t>
  </si>
  <si>
    <t>DispInc_Quint_WinLose!A1:AA1</t>
  </si>
  <si>
    <t>DispInc_Quint_WinLose!$B$22:$H$24</t>
  </si>
  <si>
    <t>DispInc_Quint_WinLose!$B$1:$H$1</t>
  </si>
  <si>
    <t>PrivInc_Quint_WinLose!A:AA</t>
  </si>
  <si>
    <t>PrivInc_Quint_WinLose!A1:A1000</t>
  </si>
  <si>
    <t>PrivInc_Quint_WinLose!B1:B1000</t>
  </si>
  <si>
    <t>PrivInc_Quint_WinLose!A1:AA1</t>
  </si>
  <si>
    <t>PrivInc_Quint_WinLose!$B$22:$H$24</t>
  </si>
  <si>
    <t>PrivInc_Quint_WinLose!$B$1:$H$1</t>
  </si>
  <si>
    <t>WA_Comparison!A:AA</t>
  </si>
  <si>
    <t>WA_Comparison!A1:AA1</t>
  </si>
  <si>
    <t>Payment_Comparison!A:AA</t>
  </si>
  <si>
    <t>Payment_Comparison!A1:AA1</t>
  </si>
  <si>
    <t>Pct_Chng_All!$A$2:$C$211</t>
  </si>
  <si>
    <t>Pct_Chng_All!$B$2:$B$211</t>
  </si>
  <si>
    <t xml:space="preserve">Pct_Chng_All!$A$2:$A$211 </t>
  </si>
  <si>
    <t>Pct_Chng_Payment!$A$2:$C$211</t>
  </si>
  <si>
    <t xml:space="preserve">Pct_Chng_Payment!$A$2:$A$211 </t>
  </si>
  <si>
    <t>Pct_Chng_Payment!$B$2:$B$211</t>
  </si>
  <si>
    <t>WA_Comparison!$A$2:$S$15</t>
  </si>
  <si>
    <t>WA_Comparison!$A$1:$S$1</t>
  </si>
  <si>
    <t>Payment_Comparison!$A$2:$S$15</t>
  </si>
  <si>
    <t>Payment_Comparison!$A$1:$S$1</t>
  </si>
  <si>
    <t>$300,000+</t>
  </si>
  <si>
    <t>Person_AgeTotA_base!A:AA</t>
  </si>
  <si>
    <t>Person_AgeTotA_sim!A:AA</t>
  </si>
  <si>
    <t>Person_NsaTotA_base!A:AA</t>
  </si>
  <si>
    <t>Person_NsaTotA_sim!A:AA</t>
  </si>
  <si>
    <t>Age Pension distribution by Ordinary Income</t>
  </si>
  <si>
    <t>NewStart distirubution by Ordinary Income</t>
  </si>
  <si>
    <t>Person_FtbaA_base!A:AA</t>
  </si>
  <si>
    <t>Person_FtbaA_sim!A:AA</t>
  </si>
  <si>
    <t>Net Income Tax</t>
  </si>
  <si>
    <t>NetIncTaxA</t>
  </si>
  <si>
    <t>FTBA distribution by ATI</t>
  </si>
  <si>
    <t>Income range ($ p.f)</t>
  </si>
  <si>
    <t>Youth Allowance distirubution by Ordinary Income</t>
  </si>
  <si>
    <t>Person_YaTotA_base!A:AA</t>
  </si>
  <si>
    <t>Person_YaTotA_sim!A:AA</t>
  </si>
  <si>
    <t>Person_CarerTotA_base!A:AA</t>
  </si>
  <si>
    <t>Person_CarerTotA_sim!A:AA</t>
  </si>
  <si>
    <t>Carer Pension distribution by Ordinary Income</t>
  </si>
  <si>
    <t>Person_PpsTotA_base!A:AA</t>
  </si>
  <si>
    <t>Person_PpsTotA_sim!A:AA</t>
  </si>
  <si>
    <t>PPS Pension distribution by Ordinary Income</t>
  </si>
  <si>
    <t>Person_FtbbA_base!A:AA</t>
  </si>
  <si>
    <t>Person_FtbbA_sim!A:AA</t>
  </si>
  <si>
    <t>Person_PppTotA_base!A:AA</t>
  </si>
  <si>
    <t>Person_PppTotA_sim!A:AA</t>
  </si>
  <si>
    <t>PPP distirubution by Ordinary Income</t>
  </si>
  <si>
    <t>Family tax benefit - Single Parent Supplement</t>
  </si>
  <si>
    <t>FtbSingPareSupA</t>
  </si>
  <si>
    <t>SenSupTotA</t>
  </si>
  <si>
    <t>CareSupA</t>
  </si>
  <si>
    <t>Revenue Impact</t>
  </si>
  <si>
    <t>Rev</t>
  </si>
  <si>
    <t>Private Income</t>
  </si>
  <si>
    <t>Tax payable or refundable</t>
  </si>
  <si>
    <t>Transfer Income</t>
  </si>
  <si>
    <t>Disposable Income</t>
  </si>
  <si>
    <t>IncTranA</t>
  </si>
  <si>
    <t>Total Change</t>
  </si>
  <si>
    <t xml:space="preserve">Change </t>
  </si>
  <si>
    <t>Quintile Threshold</t>
  </si>
  <si>
    <t>DispQuinThreshBase!A1:AA2</t>
  </si>
  <si>
    <t>Quintile (Base)</t>
  </si>
  <si>
    <t>Quartile (Base)</t>
  </si>
  <si>
    <t>PrivQuinThreshBase!A1:AA2</t>
  </si>
  <si>
    <t>$3,000+</t>
  </si>
  <si>
    <t>$0 or less</t>
  </si>
  <si>
    <t>$1 to $10,000</t>
  </si>
  <si>
    <t>$10,001 to  $20,000</t>
  </si>
  <si>
    <t>$20,001 to  $30,000</t>
  </si>
  <si>
    <t>$30,001 to  $40,000</t>
  </si>
  <si>
    <t>$40,001 to  $50,000</t>
  </si>
  <si>
    <t>$50,001 to  $60,000</t>
  </si>
  <si>
    <t>$60,001 to  $70,000</t>
  </si>
  <si>
    <t>$70,001 to  $80,000</t>
  </si>
  <si>
    <t>$80,001 to  $90,000</t>
  </si>
  <si>
    <t>$90,001 to $100,000</t>
  </si>
  <si>
    <t>$100,001 to $110,000</t>
  </si>
  <si>
    <t>$110,001 to $120,000</t>
  </si>
  <si>
    <t>$120,001 to $130,000</t>
  </si>
  <si>
    <t>$130,001 to $140,000</t>
  </si>
  <si>
    <t>$140,001 to $150,000</t>
  </si>
  <si>
    <t>$150,001 to $160,000</t>
  </si>
  <si>
    <t>$160,001 to $170,000</t>
  </si>
  <si>
    <t>$170,001 to $180,000</t>
  </si>
  <si>
    <t>$180,001 to $190,000</t>
  </si>
  <si>
    <t>$190,001 to $200,000</t>
  </si>
  <si>
    <t>$200,001 to $210,000</t>
  </si>
  <si>
    <t>$210,001 to $220,000</t>
  </si>
  <si>
    <t>$220,001 to $230,000</t>
  </si>
  <si>
    <t>$230,001 to $240,000</t>
  </si>
  <si>
    <t>$240,001 to $250,000</t>
  </si>
  <si>
    <t>$250,001 to $260,000</t>
  </si>
  <si>
    <t>$260,001 to $270,000</t>
  </si>
  <si>
    <t>$270,001 to $280,000</t>
  </si>
  <si>
    <t>$280,001 to $290,000</t>
  </si>
  <si>
    <t>$290,001 to $300,000</t>
  </si>
  <si>
    <t>$1 to $100</t>
  </si>
  <si>
    <t>$101 to $200</t>
  </si>
  <si>
    <t>$201 to $300</t>
  </si>
  <si>
    <t>$301 to $400</t>
  </si>
  <si>
    <t>$401 to $500</t>
  </si>
  <si>
    <t>$501 to $600</t>
  </si>
  <si>
    <t>$601 to $700</t>
  </si>
  <si>
    <t>$701 to $800</t>
  </si>
  <si>
    <t>$801 to $900</t>
  </si>
  <si>
    <t>$901 to $1,000</t>
  </si>
  <si>
    <t>$1,001 to $1,100</t>
  </si>
  <si>
    <t>$1,101 to $1,200</t>
  </si>
  <si>
    <t>$1,201 to $1,300</t>
  </si>
  <si>
    <t>$1,301 to $1,400</t>
  </si>
  <si>
    <t>$1,401 to $1,500</t>
  </si>
  <si>
    <t>$1,501 to $1,600</t>
  </si>
  <si>
    <t>$1,601 to $1,700</t>
  </si>
  <si>
    <t>$1,701 to $1,800</t>
  </si>
  <si>
    <t>$1,801 to $1,900</t>
  </si>
  <si>
    <t>$1,901 to $2,000</t>
  </si>
  <si>
    <t>$2,001 to $2,100</t>
  </si>
  <si>
    <t>$2,101 to $2,200</t>
  </si>
  <si>
    <t>$2,201 to $2,300</t>
  </si>
  <si>
    <t>$2,301 to $2,400</t>
  </si>
  <si>
    <t>$2,401 to $2,500</t>
  </si>
  <si>
    <t>$2,501 to $2,600</t>
  </si>
  <si>
    <t>$2,601 to $2,700</t>
  </si>
  <si>
    <t>$2,701 to $2,800</t>
  </si>
  <si>
    <t>$2,801 to $2,900</t>
  </si>
  <si>
    <t>$2,901 to $3,000</t>
  </si>
  <si>
    <t>Part Rate</t>
  </si>
  <si>
    <t>Taper Base Rate</t>
  </si>
  <si>
    <t>DispQuinThreshBase!B1:BB2</t>
  </si>
  <si>
    <t>DispInc_Quintiles_base!B:BB</t>
  </si>
  <si>
    <t>DispInc_Quintiles_base!B1:BB1</t>
  </si>
  <si>
    <t>DispInc_Quintiles_sim!B:BB</t>
  </si>
  <si>
    <t>DispInc_Quintiles_sim!B1:BB1</t>
  </si>
  <si>
    <t>PrivQuinThreshBase!B1:BB2</t>
  </si>
  <si>
    <t>PrivInc_Quintiles_base!B:BB</t>
  </si>
  <si>
    <t>PrivInc_Quintiles_base!B1:BB1</t>
  </si>
  <si>
    <t>PrivInc_Quintiles_sim!B:BB</t>
  </si>
  <si>
    <t>PrivInc_Quintiles_sim!B1:BB1</t>
  </si>
  <si>
    <t>%LET Year = 2013;</t>
  </si>
  <si>
    <t>Enable Standard output and Excel output</t>
  </si>
  <si>
    <t>%LET RunStandardOutput = Y ;</t>
  </si>
  <si>
    <t>Trouble shooting if there are errors</t>
  </si>
  <si>
    <t>Run SAS code (this workbook needs to be closed or SAS won't be able to write to it)</t>
  </si>
  <si>
    <t>Rerun the SAS code to regenerate all the sheets. Reopen this workbook and check that there are no errors. If there are it is likely that there are SAS errors (check the SAS log) or the tab names have been changed in the SAS code.</t>
  </si>
  <si>
    <t>If there are errors, delete all the SAS output (grey) tabs . Save and close this workbook.</t>
  </si>
  <si>
    <t>Sometimes SAS will error when trying to write output. This workbook uses indirect formulas so that the SAS output worksheets can be deleted and regenerated by SAS without breaking the links.</t>
  </si>
  <si>
    <t>Type</t>
  </si>
  <si>
    <t>Sheet exists?</t>
  </si>
  <si>
    <t>Has data?</t>
  </si>
  <si>
    <t>Table</t>
  </si>
  <si>
    <t>Person_IncPrivA_base</t>
  </si>
  <si>
    <t>Person_IncPrivA_sim</t>
  </si>
  <si>
    <t>Summary_payments</t>
  </si>
  <si>
    <t>Person_TaxIncA_base</t>
  </si>
  <si>
    <t>Person_TaxIncA_sim</t>
  </si>
  <si>
    <t>Person_IncDispA_base</t>
  </si>
  <si>
    <t>Person_IncDispA_sim</t>
  </si>
  <si>
    <t>Person_AdjTaxIncA_base</t>
  </si>
  <si>
    <t>Person_AdjTaxIncA_sim</t>
  </si>
  <si>
    <t>HH_IncPrivA_base</t>
  </si>
  <si>
    <t>HH_IncPrivA_sim</t>
  </si>
  <si>
    <t>Row</t>
  </si>
  <si>
    <t>Summary_income_households_base</t>
  </si>
  <si>
    <t>Summary_income_households_sim</t>
  </si>
  <si>
    <t>HH_IncDispA_base</t>
  </si>
  <si>
    <t>HH_IncDispA_sim</t>
  </si>
  <si>
    <t>Person_AgeTotA_base</t>
  </si>
  <si>
    <t>Person_AgeTotA_sim</t>
  </si>
  <si>
    <t>Person_CarerTotA_base</t>
  </si>
  <si>
    <t>Person_CarerTotA_sim</t>
  </si>
  <si>
    <t>Person_PpsTotA_base</t>
  </si>
  <si>
    <t>Person_PpsTotA_sim</t>
  </si>
  <si>
    <t>Person_NsaTotA_base</t>
  </si>
  <si>
    <t>Person_NsaTotA_sim</t>
  </si>
  <si>
    <t>Person_PppTotA_base</t>
  </si>
  <si>
    <t>Person_PppTotA_sim</t>
  </si>
  <si>
    <t>Person_YaTotA_base</t>
  </si>
  <si>
    <t>Person_YaTotA_sim</t>
  </si>
  <si>
    <t>Person_FtbaA_base</t>
  </si>
  <si>
    <t>Person_FtbaA_sim</t>
  </si>
  <si>
    <t>Person_FtbbA_base</t>
  </si>
  <si>
    <t>Person_FtbbA_sim</t>
  </si>
  <si>
    <t>FTBA_details</t>
  </si>
  <si>
    <t>DispQuinThreshBase</t>
  </si>
  <si>
    <t>DispInc_Quintiles_base</t>
  </si>
  <si>
    <t>DispInc_Quintiles_sim</t>
  </si>
  <si>
    <t>PrivQuinThreshBase</t>
  </si>
  <si>
    <t>PrivInc_Quintiles_base</t>
  </si>
  <si>
    <t>PrivInc_Quintiles_sim</t>
  </si>
  <si>
    <t>FamTable_base</t>
  </si>
  <si>
    <t>FamTable_sim</t>
  </si>
  <si>
    <t>PymntTable_base</t>
  </si>
  <si>
    <t>PymntTable_sim</t>
  </si>
  <si>
    <t>Table2</t>
  </si>
  <si>
    <t>DispInc_Quint_WinLose</t>
  </si>
  <si>
    <t>PrivInc_Quint_WinLose</t>
  </si>
  <si>
    <t>WA_Comparison</t>
  </si>
  <si>
    <t>Payment_Comparison</t>
  </si>
  <si>
    <t>List</t>
  </si>
  <si>
    <t>Pct_Chng_All</t>
  </si>
  <si>
    <t>Pct_Chng_Payment</t>
  </si>
  <si>
    <t>Error checking</t>
  </si>
  <si>
    <t>FTBB distribution by ATI of secondary income earner</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</si>
</sst>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5" formatCode="&quot;$&quot;#,##0;\-&quot;$&quot;#,##0"/>
    <numFmt numFmtId="6" formatCode="&quot;$&quot;#,##0;[Red]\-&quot;$&quot;#,##0"/>
    <numFmt numFmtId="41" formatCode="_-* #,##0_-;\-* #,##0_-;_-* &quot;-&quot;_-;_-@_-"/>
    <numFmt numFmtId="44" formatCode="_-&quot;$&quot;* #,##0.00_-;\-&quot;$&quot;* #,##0.00_-;_-&quot;$&quot;* &quot;-&quot;??_-;_-@_-"/>
    <numFmt numFmtId="43" formatCode="_-* #,##0.00_-;\-* #,##0.00_-;_-* &quot;-&quot;??_-;_-@_-"/>
    <numFmt numFmtId="164" formatCode="0.0%"/>
    <numFmt numFmtId="165" formatCode="_-&quot;$&quot;* #,##0_-;\-&quot;$&quot;* #,##0_-;_-&quot;$&quot;* &quot;-&quot;??_-;_-@_-"/>
    <numFmt numFmtId="166" formatCode="&quot;$&quot;#,##0"/>
    <numFmt numFmtId="167" formatCode="_-* #,##0_-;\-* #,##0_-;_-* &quot;-&quot;??_-;_-@_-"/>
    <numFmt numFmtId="168" formatCode="&quot;$&quot;#,##0.0"/>
    <numFmt numFmtId="169" formatCode="&quot;$&quot;#,##0.00"/>
    <numFmt numFmtId="170" formatCode="#,##0_ ;\-#,##0\ "/>
  </numFmts>
  <fonts count="28" x14ac:knownFonts="1">
    <font>
      <sz val="10"/>
      <name val="MS Sans Serif"/>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amily val="2"/>
    </font>
    <font>
      <u/>
      <sz val="10"/>
      <color indexed="12"/>
      <name val="MS Sans Serif"/>
      <family val="2"/>
    </font>
    <font>
      <u/>
      <sz val="11"/>
      <color indexed="12"/>
      <name val="MS Sans Serif"/>
      <family val="2"/>
    </font>
    <font>
      <b/>
      <u/>
      <sz val="11"/>
      <name val="Calibri"/>
      <family val="2"/>
    </font>
    <font>
      <sz val="11"/>
      <color rgb="FFFF0000"/>
      <name val="Calibri"/>
      <family val="2"/>
      <scheme val="minor"/>
    </font>
    <font>
      <sz val="11"/>
      <name val="Calibri"/>
      <family val="2"/>
      <scheme val="minor"/>
    </font>
    <font>
      <b/>
      <sz val="11"/>
      <name val="Calibri"/>
      <family val="2"/>
      <scheme val="minor"/>
    </font>
    <font>
      <b/>
      <u/>
      <sz val="1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i/>
      <sz val="11"/>
      <color theme="1"/>
      <name val="Calibri"/>
      <family val="2"/>
      <scheme val="minor"/>
    </font>
    <font>
      <sz val="10"/>
      <color theme="1"/>
      <name val="Calibri"/>
      <family val="2"/>
      <scheme val="minor"/>
    </font>
    <font>
      <sz val="10"/>
      <color theme="0"/>
      <name val="Calibri"/>
      <family val="2"/>
      <scheme val="minor"/>
    </font>
    <font>
      <b/>
      <sz val="8.5"/>
      <name val="MS Sans Serif"/>
      <family val="2"/>
    </font>
    <font>
      <sz val="8.5"/>
      <name val="MS Sans Serif"/>
      <family val="2"/>
    </font>
    <font>
      <b/>
      <sz val="10"/>
      <name val="MS Sans Serif"/>
      <family val="2"/>
    </font>
    <font>
      <i/>
      <sz val="10"/>
      <name val="MS Sans Serif"/>
      <family val="2"/>
    </font>
    <font>
      <sz val="11"/>
      <color rgb="FF0070C0"/>
      <name val="Calibri"/>
      <family val="2"/>
      <scheme val="minor"/>
    </font>
    <font>
      <sz val="9"/>
      <color indexed="81"/>
      <name val="Tahoma"/>
      <family val="2"/>
    </font>
  </fonts>
  <fills count="6">
    <fill>
      <patternFill patternType="none"/>
    </fill>
    <fill>
      <patternFill patternType="gray125"/>
    </fill>
    <fill>
      <patternFill patternType="solid">
        <fgColor theme="0" tint="-0.14999847407452621"/>
        <bgColor indexed="64"/>
      </patternFill>
    </fill>
    <fill>
      <patternFill patternType="lightUp"/>
    </fill>
    <fill>
      <patternFill patternType="solid">
        <fgColor theme="0"/>
        <bgColor indexed="64"/>
      </patternFill>
    </fill>
    <fill>
      <patternFill patternType="solid">
        <fgColor rgb="FFFF0000"/>
        <bgColor indexed="64"/>
      </patternFill>
    </fill>
  </fills>
  <borders count="6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auto="1"/>
      </right>
      <top style="medium">
        <color indexed="64"/>
      </top>
      <bottom/>
      <diagonal/>
    </border>
    <border>
      <left style="medium">
        <color auto="1"/>
      </left>
      <right style="thin">
        <color auto="1"/>
      </right>
      <top style="medium">
        <color auto="1"/>
      </top>
      <bottom style="thin">
        <color indexed="64"/>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indexed="64"/>
      </right>
      <top/>
      <bottom style="medium">
        <color indexed="64"/>
      </bottom>
      <diagonal/>
    </border>
    <border>
      <left style="medium">
        <color auto="1"/>
      </left>
      <right style="thin">
        <color auto="1"/>
      </right>
      <top/>
      <bottom style="medium">
        <color auto="1"/>
      </bottom>
      <diagonal/>
    </border>
    <border>
      <left/>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medium">
        <color auto="1"/>
      </left>
      <right style="thin">
        <color auto="1"/>
      </right>
      <top/>
      <bottom/>
      <diagonal/>
    </border>
    <border>
      <left/>
      <right style="thin">
        <color auto="1"/>
      </right>
      <top/>
      <bottom/>
      <diagonal/>
    </border>
    <border>
      <left style="medium">
        <color indexed="64"/>
      </left>
      <right style="medium">
        <color indexed="64"/>
      </right>
      <top/>
      <bottom/>
      <diagonal/>
    </border>
    <border>
      <left/>
      <right/>
      <top/>
      <bottom style="thin">
        <color indexed="64"/>
      </bottom>
      <diagonal/>
    </border>
    <border>
      <left style="medium">
        <color indexed="64"/>
      </left>
      <right style="medium">
        <color indexed="64"/>
      </right>
      <top style="thin">
        <color indexed="64"/>
      </top>
      <bottom/>
      <diagonal/>
    </border>
    <border>
      <left style="medium">
        <color auto="1"/>
      </left>
      <right style="thin">
        <color auto="1"/>
      </right>
      <top style="thin">
        <color indexed="64"/>
      </top>
      <bottom/>
      <diagonal/>
    </border>
    <border>
      <left/>
      <right/>
      <top style="thin">
        <color indexed="64"/>
      </top>
      <bottom/>
      <diagonal/>
    </border>
    <border>
      <left style="thin">
        <color auto="1"/>
      </left>
      <right/>
      <top style="thin">
        <color indexed="64"/>
      </top>
      <bottom/>
      <diagonal/>
    </border>
    <border>
      <left/>
      <right style="thin">
        <color auto="1"/>
      </right>
      <top style="thin">
        <color indexed="64"/>
      </top>
      <bottom/>
      <diagonal/>
    </border>
    <border>
      <left/>
      <right style="medium">
        <color indexed="64"/>
      </right>
      <top style="thin">
        <color indexed="64"/>
      </top>
      <bottom/>
      <diagonal/>
    </border>
    <border>
      <left style="medium">
        <color auto="1"/>
      </left>
      <right style="thin">
        <color auto="1"/>
      </right>
      <top style="medium">
        <color auto="1"/>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auto="1"/>
      </left>
      <right/>
      <top/>
      <bottom style="thin">
        <color indexed="64"/>
      </bottom>
      <diagonal/>
    </border>
    <border>
      <left/>
      <right style="medium">
        <color indexed="64"/>
      </right>
      <top/>
      <bottom style="thin">
        <color indexed="64"/>
      </bottom>
      <diagonal/>
    </border>
    <border>
      <left style="medium">
        <color auto="1"/>
      </left>
      <right/>
      <top/>
      <bottom style="medium">
        <color auto="1"/>
      </bottom>
      <diagonal/>
    </border>
    <border>
      <left style="thin">
        <color indexed="64"/>
      </left>
      <right style="medium">
        <color indexed="64"/>
      </right>
      <top/>
      <bottom style="thin">
        <color indexed="64"/>
      </bottom>
      <diagonal/>
    </border>
    <border>
      <left style="medium">
        <color auto="1"/>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medium">
        <color auto="1"/>
      </top>
      <bottom style="thin">
        <color indexed="64"/>
      </bottom>
      <diagonal/>
    </border>
    <border>
      <left style="thin">
        <color auto="1"/>
      </left>
      <right style="medium">
        <color indexed="64"/>
      </right>
      <top style="thin">
        <color auto="1"/>
      </top>
      <bottom style="thin">
        <color indexed="64"/>
      </bottom>
      <diagonal/>
    </border>
  </borders>
  <cellStyleXfs count="26">
    <xf numFmtId="0" fontId="0" fillId="0" borderId="0"/>
    <xf numFmtId="43" fontId="8" fillId="0" borderId="0" applyFont="0" applyFill="0" applyBorder="0" applyAlignment="0" applyProtection="0"/>
    <xf numFmtId="44" fontId="8" fillId="0" borderId="0" applyFont="0" applyFill="0" applyBorder="0" applyAlignment="0" applyProtection="0"/>
    <xf numFmtId="0" fontId="9" fillId="0" borderId="0" applyNumberFormat="0" applyFill="0" applyBorder="0" applyAlignment="0" applyProtection="0"/>
    <xf numFmtId="9" fontId="8" fillId="0" borderId="0" applyFont="0" applyFill="0" applyBorder="0" applyAlignment="0" applyProtection="0"/>
    <xf numFmtId="41" fontId="8" fillId="0" borderId="0" applyFont="0" applyFill="0" applyBorder="0" applyAlignment="0" applyProtection="0"/>
    <xf numFmtId="0" fontId="7" fillId="0" borderId="0"/>
    <xf numFmtId="4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4" fillId="0" borderId="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422">
    <xf numFmtId="0" fontId="0" fillId="0" borderId="0" xfId="0"/>
    <xf numFmtId="0" fontId="13" fillId="0" borderId="0" xfId="0" applyFont="1"/>
    <xf numFmtId="0" fontId="14" fillId="0" borderId="0" xfId="0" applyFont="1"/>
    <xf numFmtId="0" fontId="15" fillId="0" borderId="0" xfId="0" applyFont="1"/>
    <xf numFmtId="0" fontId="10" fillId="0" borderId="0" xfId="3" applyFont="1"/>
    <xf numFmtId="0" fontId="9" fillId="0" borderId="0" xfId="3"/>
    <xf numFmtId="0" fontId="12" fillId="0" borderId="0" xfId="0" applyFont="1"/>
    <xf numFmtId="0" fontId="11" fillId="0" borderId="0" xfId="0" applyFont="1"/>
    <xf numFmtId="0" fontId="7" fillId="0" borderId="0" xfId="6"/>
    <xf numFmtId="0" fontId="7" fillId="2" borderId="22" xfId="6" applyFill="1" applyBorder="1"/>
    <xf numFmtId="0" fontId="7" fillId="2" borderId="23" xfId="6" applyFill="1" applyBorder="1"/>
    <xf numFmtId="0" fontId="19" fillId="2" borderId="28" xfId="6" applyFont="1" applyFill="1" applyBorder="1" applyAlignment="1">
      <alignment vertical="top"/>
    </xf>
    <xf numFmtId="0" fontId="19" fillId="2" borderId="29" xfId="6" applyFont="1" applyFill="1" applyBorder="1" applyAlignment="1">
      <alignment vertical="top" wrapText="1"/>
    </xf>
    <xf numFmtId="0" fontId="19" fillId="2" borderId="30" xfId="6" applyFont="1" applyFill="1" applyBorder="1" applyAlignment="1">
      <alignment vertical="top" wrapText="1"/>
    </xf>
    <xf numFmtId="0" fontId="19" fillId="2" borderId="31" xfId="6" applyFont="1" applyFill="1" applyBorder="1" applyAlignment="1">
      <alignment vertical="top" wrapText="1"/>
    </xf>
    <xf numFmtId="0" fontId="19" fillId="2" borderId="32" xfId="6" applyFont="1" applyFill="1" applyBorder="1" applyAlignment="1">
      <alignment vertical="top" wrapText="1"/>
    </xf>
    <xf numFmtId="0" fontId="19" fillId="2" borderId="28" xfId="6" applyFont="1" applyFill="1" applyBorder="1" applyAlignment="1">
      <alignment vertical="top" wrapText="1"/>
    </xf>
    <xf numFmtId="0" fontId="7" fillId="0" borderId="0" xfId="6" applyBorder="1"/>
    <xf numFmtId="0" fontId="19" fillId="3" borderId="43" xfId="6" applyFont="1" applyFill="1" applyBorder="1"/>
    <xf numFmtId="0" fontId="19" fillId="3" borderId="29" xfId="6" applyFont="1" applyFill="1" applyBorder="1"/>
    <xf numFmtId="3" fontId="7" fillId="3" borderId="43" xfId="6" applyNumberFormat="1" applyFont="1" applyFill="1" applyBorder="1" applyAlignment="1">
      <alignment horizontal="right"/>
    </xf>
    <xf numFmtId="3" fontId="7" fillId="3" borderId="33" xfId="6" applyNumberFormat="1" applyFont="1" applyFill="1" applyBorder="1" applyAlignment="1">
      <alignment horizontal="right"/>
    </xf>
    <xf numFmtId="3" fontId="7" fillId="3" borderId="29" xfId="6" applyNumberFormat="1" applyFont="1" applyFill="1" applyBorder="1" applyAlignment="1">
      <alignment horizontal="right"/>
    </xf>
    <xf numFmtId="0" fontId="7" fillId="0" borderId="8" xfId="6" applyBorder="1"/>
    <xf numFmtId="0" fontId="19" fillId="2" borderId="48" xfId="6" applyFont="1" applyFill="1" applyBorder="1" applyAlignment="1">
      <alignment vertical="top"/>
    </xf>
    <xf numFmtId="0" fontId="17" fillId="0" borderId="0" xfId="6" applyFont="1"/>
    <xf numFmtId="44" fontId="0" fillId="2" borderId="9" xfId="7" applyFont="1" applyFill="1" applyBorder="1" applyAlignment="1"/>
    <xf numFmtId="44" fontId="0" fillId="2" borderId="17" xfId="7" applyFont="1" applyFill="1" applyBorder="1" applyAlignment="1"/>
    <xf numFmtId="0" fontId="17" fillId="0" borderId="0" xfId="6" applyFont="1" applyBorder="1"/>
    <xf numFmtId="0" fontId="7" fillId="0" borderId="0" xfId="6" applyAlignment="1">
      <alignment vertical="top" wrapText="1"/>
    </xf>
    <xf numFmtId="44" fontId="0" fillId="2" borderId="16" xfId="7" applyFont="1" applyFill="1" applyBorder="1" applyAlignment="1"/>
    <xf numFmtId="9" fontId="0" fillId="0" borderId="2" xfId="8" applyNumberFormat="1" applyFont="1" applyFill="1" applyBorder="1" applyAlignment="1">
      <alignment horizontal="center"/>
    </xf>
    <xf numFmtId="9" fontId="0" fillId="0" borderId="0" xfId="8" applyNumberFormat="1" applyFont="1" applyBorder="1" applyAlignment="1">
      <alignment horizontal="center"/>
    </xf>
    <xf numFmtId="9" fontId="0" fillId="0" borderId="13" xfId="8" applyFont="1" applyBorder="1" applyAlignment="1">
      <alignment horizontal="center"/>
    </xf>
    <xf numFmtId="167" fontId="0" fillId="0" borderId="13" xfId="9" applyNumberFormat="1" applyFont="1" applyBorder="1" applyAlignment="1">
      <alignment horizontal="center"/>
    </xf>
    <xf numFmtId="167" fontId="0" fillId="0" borderId="28" xfId="9" applyNumberFormat="1" applyFont="1" applyBorder="1" applyAlignment="1">
      <alignment horizontal="center"/>
    </xf>
    <xf numFmtId="166" fontId="0" fillId="0" borderId="13" xfId="9" applyNumberFormat="1" applyFont="1" applyBorder="1" applyAlignment="1">
      <alignment horizontal="center"/>
    </xf>
    <xf numFmtId="166" fontId="0" fillId="0" borderId="12" xfId="9" applyNumberFormat="1" applyFont="1" applyBorder="1" applyAlignment="1">
      <alignment horizontal="center"/>
    </xf>
    <xf numFmtId="0" fontId="20" fillId="0" borderId="0" xfId="6" applyFont="1" applyAlignment="1">
      <alignment horizontal="left" vertical="top"/>
    </xf>
    <xf numFmtId="0" fontId="20" fillId="0" borderId="0" xfId="6" applyFont="1" applyFill="1" applyBorder="1" applyAlignment="1">
      <alignment horizontal="left" vertical="top" wrapText="1"/>
    </xf>
    <xf numFmtId="0" fontId="21" fillId="0" borderId="0" xfId="6" applyFont="1" applyAlignment="1">
      <alignment horizontal="left" vertical="top"/>
    </xf>
    <xf numFmtId="166" fontId="0" fillId="0" borderId="0" xfId="9" applyNumberFormat="1" applyFont="1" applyBorder="1" applyAlignment="1">
      <alignment horizontal="left"/>
    </xf>
    <xf numFmtId="168" fontId="0" fillId="0" borderId="0" xfId="9" applyNumberFormat="1" applyFont="1" applyBorder="1" applyAlignment="1">
      <alignment horizontal="left"/>
    </xf>
    <xf numFmtId="167" fontId="0" fillId="0" borderId="30" xfId="9" applyNumberFormat="1" applyFont="1" applyBorder="1" applyAlignment="1">
      <alignment horizontal="center"/>
    </xf>
    <xf numFmtId="166" fontId="0" fillId="0" borderId="30" xfId="9" applyNumberFormat="1" applyFont="1" applyBorder="1" applyAlignment="1">
      <alignment horizontal="center"/>
    </xf>
    <xf numFmtId="0" fontId="19" fillId="2" borderId="6" xfId="6" applyFont="1" applyFill="1" applyBorder="1" applyAlignment="1">
      <alignment horizontal="left" vertical="top" wrapText="1"/>
    </xf>
    <xf numFmtId="0" fontId="24" fillId="4" borderId="0" xfId="0" applyFont="1" applyFill="1" applyBorder="1"/>
    <xf numFmtId="3" fontId="0" fillId="4" borderId="0" xfId="1" applyNumberFormat="1" applyFont="1" applyFill="1" applyBorder="1"/>
    <xf numFmtId="0" fontId="0" fillId="4" borderId="0" xfId="0" applyFont="1" applyFill="1" applyBorder="1"/>
    <xf numFmtId="164" fontId="0" fillId="4" borderId="0" xfId="0" applyNumberFormat="1" applyFont="1" applyFill="1" applyBorder="1"/>
    <xf numFmtId="165" fontId="8" fillId="4" borderId="0" xfId="2" applyNumberFormat="1" applyFont="1" applyFill="1" applyBorder="1"/>
    <xf numFmtId="0" fontId="24" fillId="4" borderId="0" xfId="0" applyFont="1" applyFill="1" applyBorder="1" applyAlignment="1">
      <alignment horizontal="center"/>
    </xf>
    <xf numFmtId="41" fontId="8" fillId="4" borderId="0" xfId="5" applyFont="1" applyFill="1" applyBorder="1"/>
    <xf numFmtId="0" fontId="24" fillId="4" borderId="10" xfId="0" applyFont="1" applyFill="1" applyBorder="1"/>
    <xf numFmtId="165" fontId="8" fillId="4" borderId="18" xfId="2" applyNumberFormat="1" applyFont="1" applyFill="1" applyBorder="1"/>
    <xf numFmtId="41" fontId="8" fillId="4" borderId="18" xfId="5" applyFont="1" applyFill="1" applyBorder="1"/>
    <xf numFmtId="0" fontId="24" fillId="4" borderId="30" xfId="0" applyFont="1" applyFill="1" applyBorder="1"/>
    <xf numFmtId="41" fontId="8" fillId="4" borderId="30" xfId="5" applyFont="1" applyFill="1" applyBorder="1"/>
    <xf numFmtId="41" fontId="8" fillId="4" borderId="28" xfId="5" applyFont="1" applyFill="1" applyBorder="1"/>
    <xf numFmtId="0" fontId="24" fillId="2" borderId="10" xfId="0" applyFont="1" applyFill="1" applyBorder="1" applyAlignment="1">
      <alignment horizontal="center"/>
    </xf>
    <xf numFmtId="0" fontId="24" fillId="2" borderId="11" xfId="0" applyFont="1" applyFill="1" applyBorder="1" applyAlignment="1">
      <alignment horizontal="center"/>
    </xf>
    <xf numFmtId="0" fontId="24" fillId="2" borderId="30" xfId="0" applyFont="1" applyFill="1" applyBorder="1" applyAlignment="1">
      <alignment horizontal="center"/>
    </xf>
    <xf numFmtId="0" fontId="24" fillId="2" borderId="28" xfId="0" applyFont="1" applyFill="1" applyBorder="1" applyAlignment="1">
      <alignment horizontal="center"/>
    </xf>
    <xf numFmtId="0" fontId="24" fillId="2" borderId="43" xfId="0" applyFont="1" applyFill="1" applyBorder="1"/>
    <xf numFmtId="0" fontId="24" fillId="2" borderId="29" xfId="0" applyFont="1" applyFill="1" applyBorder="1"/>
    <xf numFmtId="0" fontId="24" fillId="2" borderId="33" xfId="0" applyFont="1" applyFill="1" applyBorder="1"/>
    <xf numFmtId="9" fontId="0" fillId="4" borderId="18" xfId="4" applyFont="1" applyFill="1" applyBorder="1"/>
    <xf numFmtId="3" fontId="24" fillId="4" borderId="30" xfId="1" applyNumberFormat="1" applyFont="1" applyFill="1" applyBorder="1"/>
    <xf numFmtId="9" fontId="24" fillId="4" borderId="28" xfId="4" applyFont="1" applyFill="1" applyBorder="1"/>
    <xf numFmtId="0" fontId="0" fillId="4" borderId="0" xfId="0" applyFont="1" applyFill="1" applyBorder="1" applyAlignment="1">
      <alignment horizontal="center"/>
    </xf>
    <xf numFmtId="3" fontId="0" fillId="4" borderId="17" xfId="1" applyNumberFormat="1" applyFont="1" applyFill="1" applyBorder="1"/>
    <xf numFmtId="3" fontId="24" fillId="4" borderId="55" xfId="1" applyNumberFormat="1" applyFont="1" applyFill="1" applyBorder="1"/>
    <xf numFmtId="0" fontId="0" fillId="2" borderId="17" xfId="0" applyFont="1" applyFill="1" applyBorder="1"/>
    <xf numFmtId="0" fontId="24" fillId="2" borderId="55" xfId="0" applyFont="1" applyFill="1" applyBorder="1"/>
    <xf numFmtId="0" fontId="24" fillId="2" borderId="53" xfId="0" applyFont="1" applyFill="1" applyBorder="1" applyAlignment="1">
      <alignment horizontal="center"/>
    </xf>
    <xf numFmtId="0" fontId="24" fillId="2" borderId="36" xfId="0" applyFont="1" applyFill="1" applyBorder="1" applyAlignment="1">
      <alignment horizontal="center"/>
    </xf>
    <xf numFmtId="0" fontId="24" fillId="2" borderId="54" xfId="0" applyFont="1" applyFill="1" applyBorder="1" applyAlignment="1">
      <alignment horizontal="center"/>
    </xf>
    <xf numFmtId="1" fontId="0" fillId="4" borderId="0" xfId="0" applyNumberFormat="1" applyFont="1" applyFill="1" applyBorder="1"/>
    <xf numFmtId="9" fontId="0" fillId="0" borderId="20" xfId="8" applyNumberFormat="1" applyFont="1" applyFill="1" applyBorder="1" applyAlignment="1">
      <alignment horizontal="center"/>
    </xf>
    <xf numFmtId="9" fontId="0" fillId="0" borderId="18" xfId="8" applyNumberFormat="1" applyFont="1" applyBorder="1" applyAlignment="1">
      <alignment horizontal="center"/>
    </xf>
    <xf numFmtId="166" fontId="0" fillId="0" borderId="28" xfId="9" applyNumberFormat="1" applyFont="1" applyBorder="1" applyAlignment="1">
      <alignment horizontal="center"/>
    </xf>
    <xf numFmtId="166" fontId="0" fillId="0" borderId="14" xfId="9" applyNumberFormat="1" applyFont="1" applyBorder="1" applyAlignment="1">
      <alignment horizontal="center"/>
    </xf>
    <xf numFmtId="0" fontId="7" fillId="4" borderId="0" xfId="6" applyFill="1"/>
    <xf numFmtId="0" fontId="7" fillId="4" borderId="0" xfId="6" applyFont="1" applyFill="1" applyBorder="1" applyAlignment="1">
      <alignment horizontal="left" vertical="top"/>
    </xf>
    <xf numFmtId="0" fontId="7" fillId="4" borderId="0" xfId="6" applyFont="1" applyFill="1" applyBorder="1" applyAlignment="1">
      <alignment horizontal="left" vertical="top" wrapText="1"/>
    </xf>
    <xf numFmtId="0" fontId="7" fillId="4" borderId="0" xfId="6" applyFont="1" applyFill="1" applyBorder="1"/>
    <xf numFmtId="0" fontId="7" fillId="4" borderId="0" xfId="6" applyFont="1" applyFill="1" applyBorder="1" applyAlignment="1">
      <alignment horizontal="left"/>
    </xf>
    <xf numFmtId="0" fontId="7" fillId="4" borderId="0" xfId="6" applyFont="1" applyFill="1" applyBorder="1" applyAlignment="1"/>
    <xf numFmtId="0" fontId="7" fillId="4" borderId="0" xfId="6" applyFill="1" applyAlignment="1">
      <alignment vertical="center"/>
    </xf>
    <xf numFmtId="0" fontId="16" fillId="4" borderId="0" xfId="6" applyFont="1" applyFill="1" applyBorder="1"/>
    <xf numFmtId="166" fontId="7" fillId="4" borderId="0" xfId="6" applyNumberFormat="1" applyFill="1"/>
    <xf numFmtId="0" fontId="7" fillId="4" borderId="0" xfId="6" applyFill="1" applyBorder="1"/>
    <xf numFmtId="0" fontId="7" fillId="4" borderId="18" xfId="6" applyFont="1" applyFill="1" applyBorder="1"/>
    <xf numFmtId="0" fontId="19" fillId="4" borderId="33" xfId="6" applyFont="1" applyFill="1" applyBorder="1"/>
    <xf numFmtId="9" fontId="7" fillId="4" borderId="0" xfId="6" applyNumberFormat="1" applyFill="1" applyBorder="1" applyAlignment="1">
      <alignment horizontal="center"/>
    </xf>
    <xf numFmtId="3" fontId="7" fillId="4" borderId="0" xfId="6" applyNumberFormat="1" applyFill="1" applyBorder="1" applyAlignment="1">
      <alignment horizontal="center"/>
    </xf>
    <xf numFmtId="166" fontId="7" fillId="4" borderId="0" xfId="6" applyNumberFormat="1" applyFill="1" applyBorder="1" applyAlignment="1">
      <alignment horizontal="center"/>
    </xf>
    <xf numFmtId="166" fontId="7" fillId="4" borderId="0" xfId="6" quotePrefix="1" applyNumberFormat="1" applyFill="1" applyBorder="1" applyAlignment="1">
      <alignment horizontal="center"/>
    </xf>
    <xf numFmtId="9" fontId="7" fillId="4" borderId="36" xfId="6" applyNumberFormat="1" applyFill="1" applyBorder="1" applyAlignment="1">
      <alignment horizontal="center"/>
    </xf>
    <xf numFmtId="3" fontId="7" fillId="4" borderId="36" xfId="6" applyNumberFormat="1" applyFill="1" applyBorder="1" applyAlignment="1">
      <alignment horizontal="center"/>
    </xf>
    <xf numFmtId="0" fontId="7" fillId="4" borderId="37" xfId="6" applyFont="1" applyFill="1" applyBorder="1"/>
    <xf numFmtId="0" fontId="19" fillId="4" borderId="38" xfId="6" applyFont="1" applyFill="1" applyBorder="1"/>
    <xf numFmtId="166" fontId="7" fillId="4" borderId="39" xfId="6" applyNumberFormat="1" applyFill="1" applyBorder="1" applyAlignment="1">
      <alignment horizontal="center"/>
    </xf>
    <xf numFmtId="166" fontId="7" fillId="4" borderId="39" xfId="6" quotePrefix="1" applyNumberFormat="1" applyFill="1" applyBorder="1" applyAlignment="1">
      <alignment horizontal="center"/>
    </xf>
    <xf numFmtId="0" fontId="7" fillId="4" borderId="22" xfId="6" applyFill="1" applyBorder="1" applyAlignment="1">
      <alignment horizontal="center" vertical="center"/>
    </xf>
    <xf numFmtId="0" fontId="7" fillId="4" borderId="11" xfId="6" applyFont="1" applyFill="1" applyBorder="1"/>
    <xf numFmtId="0" fontId="7" fillId="4" borderId="46" xfId="6" applyFill="1" applyBorder="1" applyAlignment="1">
      <alignment horizontal="center" vertical="center"/>
    </xf>
    <xf numFmtId="0" fontId="7" fillId="4" borderId="28" xfId="6" applyFont="1" applyFill="1" applyBorder="1"/>
    <xf numFmtId="0" fontId="7" fillId="4" borderId="28" xfId="6" applyFill="1" applyBorder="1"/>
    <xf numFmtId="0" fontId="7" fillId="4" borderId="0" xfId="6" applyFill="1" applyBorder="1" applyAlignment="1">
      <alignment horizontal="center" vertical="center"/>
    </xf>
    <xf numFmtId="0" fontId="7" fillId="4" borderId="22" xfId="6" applyFont="1" applyFill="1" applyBorder="1"/>
    <xf numFmtId="0" fontId="7" fillId="4" borderId="35" xfId="6" applyFill="1" applyBorder="1" applyAlignment="1">
      <alignment horizontal="center" vertical="center"/>
    </xf>
    <xf numFmtId="0" fontId="7" fillId="4" borderId="35" xfId="6" applyFont="1" applyFill="1" applyBorder="1"/>
    <xf numFmtId="0" fontId="7" fillId="4" borderId="46" xfId="6" applyFont="1" applyFill="1" applyBorder="1"/>
    <xf numFmtId="0" fontId="7" fillId="4" borderId="18" xfId="6" applyFill="1" applyBorder="1"/>
    <xf numFmtId="0" fontId="16" fillId="2" borderId="47" xfId="6" applyFont="1" applyFill="1" applyBorder="1"/>
    <xf numFmtId="0" fontId="19" fillId="2" borderId="23" xfId="6" applyFont="1" applyFill="1" applyBorder="1"/>
    <xf numFmtId="0" fontId="7" fillId="2" borderId="25" xfId="6" applyFill="1" applyBorder="1"/>
    <xf numFmtId="0" fontId="0" fillId="4" borderId="31" xfId="0" applyFont="1" applyFill="1" applyBorder="1"/>
    <xf numFmtId="1" fontId="0" fillId="4" borderId="30" xfId="0" applyNumberFormat="1" applyFont="1" applyFill="1" applyBorder="1"/>
    <xf numFmtId="0" fontId="0" fillId="4" borderId="30" xfId="0" applyFont="1" applyFill="1" applyBorder="1"/>
    <xf numFmtId="41" fontId="0" fillId="4" borderId="0" xfId="5" applyFont="1" applyFill="1" applyBorder="1"/>
    <xf numFmtId="41" fontId="0" fillId="4" borderId="30" xfId="5" applyFont="1" applyFill="1" applyBorder="1"/>
    <xf numFmtId="6" fontId="0" fillId="4" borderId="0" xfId="0" applyNumberFormat="1" applyFont="1" applyFill="1" applyBorder="1"/>
    <xf numFmtId="9" fontId="0" fillId="4" borderId="0" xfId="0" applyNumberFormat="1" applyFont="1" applyFill="1" applyBorder="1"/>
    <xf numFmtId="0" fontId="24" fillId="4" borderId="0" xfId="0" applyFont="1" applyFill="1" applyBorder="1" applyAlignment="1">
      <alignment wrapText="1"/>
    </xf>
    <xf numFmtId="2" fontId="0" fillId="4" borderId="0" xfId="0" applyNumberFormat="1" applyFont="1" applyFill="1" applyBorder="1"/>
    <xf numFmtId="9" fontId="0" fillId="4" borderId="34" xfId="4" applyFont="1" applyFill="1" applyBorder="1"/>
    <xf numFmtId="2" fontId="0" fillId="4" borderId="5" xfId="0" applyNumberFormat="1" applyFont="1" applyFill="1" applyBorder="1"/>
    <xf numFmtId="2" fontId="0" fillId="4" borderId="31" xfId="0" applyNumberFormat="1" applyFont="1" applyFill="1" applyBorder="1"/>
    <xf numFmtId="2" fontId="0" fillId="4" borderId="30" xfId="0" applyNumberFormat="1" applyFont="1" applyFill="1" applyBorder="1"/>
    <xf numFmtId="9" fontId="0" fillId="4" borderId="32" xfId="4" applyFont="1" applyFill="1" applyBorder="1"/>
    <xf numFmtId="1" fontId="0" fillId="4" borderId="31" xfId="0" applyNumberFormat="1" applyFont="1" applyFill="1" applyBorder="1"/>
    <xf numFmtId="9" fontId="0" fillId="4" borderId="28" xfId="4" applyFont="1" applyFill="1" applyBorder="1"/>
    <xf numFmtId="0" fontId="0" fillId="2" borderId="35" xfId="0" applyFont="1" applyFill="1" applyBorder="1"/>
    <xf numFmtId="0" fontId="0" fillId="2" borderId="46" xfId="0" applyFont="1" applyFill="1" applyBorder="1"/>
    <xf numFmtId="0" fontId="0" fillId="2" borderId="1" xfId="0" applyFont="1" applyFill="1" applyBorder="1" applyAlignment="1">
      <alignment horizontal="center" wrapText="1"/>
    </xf>
    <xf numFmtId="0" fontId="0" fillId="2" borderId="2" xfId="0" applyFont="1" applyFill="1" applyBorder="1" applyAlignment="1">
      <alignment horizontal="center" wrapText="1"/>
    </xf>
    <xf numFmtId="0" fontId="0" fillId="2" borderId="3" xfId="0" applyFont="1" applyFill="1" applyBorder="1" applyAlignment="1">
      <alignment horizontal="center" wrapText="1"/>
    </xf>
    <xf numFmtId="0" fontId="0" fillId="2" borderId="20" xfId="0" applyFont="1" applyFill="1" applyBorder="1" applyAlignment="1">
      <alignment horizontal="center" wrapText="1"/>
    </xf>
    <xf numFmtId="43" fontId="0" fillId="4" borderId="0" xfId="9" applyFont="1" applyFill="1" applyBorder="1"/>
    <xf numFmtId="43" fontId="0" fillId="4" borderId="5" xfId="9" applyFont="1" applyFill="1" applyBorder="1"/>
    <xf numFmtId="2" fontId="0" fillId="4" borderId="34" xfId="0" applyNumberFormat="1" applyFont="1" applyFill="1" applyBorder="1"/>
    <xf numFmtId="41" fontId="0" fillId="4" borderId="5" xfId="5" applyFont="1" applyFill="1" applyBorder="1"/>
    <xf numFmtId="43" fontId="0" fillId="4" borderId="31" xfId="9" applyFont="1" applyFill="1" applyBorder="1"/>
    <xf numFmtId="43" fontId="0" fillId="4" borderId="30" xfId="9" applyFont="1" applyFill="1" applyBorder="1"/>
    <xf numFmtId="2" fontId="0" fillId="4" borderId="32" xfId="0" applyNumberFormat="1" applyFont="1" applyFill="1" applyBorder="1"/>
    <xf numFmtId="41" fontId="0" fillId="4" borderId="31" xfId="5" applyFont="1" applyFill="1" applyBorder="1"/>
    <xf numFmtId="0" fontId="0" fillId="0" borderId="0" xfId="0" applyFont="1" applyFill="1" applyBorder="1" applyAlignment="1">
      <alignment horizontal="center" wrapText="1"/>
    </xf>
    <xf numFmtId="0" fontId="16" fillId="0" borderId="16" xfId="6" applyFont="1" applyBorder="1" applyAlignment="1">
      <alignment horizontal="left"/>
    </xf>
    <xf numFmtId="9" fontId="7" fillId="4" borderId="10" xfId="6" applyNumberFormat="1" applyFill="1" applyBorder="1" applyAlignment="1">
      <alignment horizontal="center"/>
    </xf>
    <xf numFmtId="3" fontId="7" fillId="4" borderId="10" xfId="6" applyNumberFormat="1" applyFill="1" applyBorder="1" applyAlignment="1">
      <alignment horizontal="center"/>
    </xf>
    <xf numFmtId="166" fontId="7" fillId="4" borderId="10" xfId="6" applyNumberFormat="1" applyFill="1" applyBorder="1" applyAlignment="1">
      <alignment horizontal="center"/>
    </xf>
    <xf numFmtId="166" fontId="7" fillId="4" borderId="10" xfId="6" quotePrefix="1" applyNumberFormat="1" applyFill="1" applyBorder="1" applyAlignment="1">
      <alignment horizontal="center"/>
    </xf>
    <xf numFmtId="9" fontId="7" fillId="4" borderId="30" xfId="6" applyNumberFormat="1" applyFill="1" applyBorder="1" applyAlignment="1">
      <alignment horizontal="center"/>
    </xf>
    <xf numFmtId="3" fontId="7" fillId="4" borderId="30" xfId="6" applyNumberFormat="1" applyFill="1" applyBorder="1" applyAlignment="1">
      <alignment horizontal="center"/>
    </xf>
    <xf numFmtId="166" fontId="7" fillId="4" borderId="30" xfId="6" applyNumberFormat="1" applyFill="1" applyBorder="1" applyAlignment="1">
      <alignment horizontal="center"/>
    </xf>
    <xf numFmtId="166" fontId="7" fillId="4" borderId="30" xfId="6" quotePrefix="1" applyNumberFormat="1" applyFill="1" applyBorder="1" applyAlignment="1">
      <alignment horizontal="center"/>
    </xf>
    <xf numFmtId="0" fontId="19" fillId="4" borderId="0" xfId="6" applyFont="1" applyFill="1" applyBorder="1"/>
    <xf numFmtId="0" fontId="7" fillId="4" borderId="9" xfId="6" applyFill="1" applyBorder="1" applyAlignment="1">
      <alignment horizontal="center" vertical="center"/>
    </xf>
    <xf numFmtId="0" fontId="7" fillId="0" borderId="17" xfId="6" applyBorder="1"/>
    <xf numFmtId="0" fontId="6" fillId="2" borderId="58" xfId="6" applyFont="1" applyFill="1" applyBorder="1" applyAlignment="1">
      <alignment horizontal="center" vertical="top"/>
    </xf>
    <xf numFmtId="0" fontId="6" fillId="2" borderId="59" xfId="6" applyFont="1" applyFill="1" applyBorder="1" applyAlignment="1">
      <alignment horizontal="center" vertical="top"/>
    </xf>
    <xf numFmtId="0" fontId="6" fillId="0" borderId="49" xfId="6" applyFont="1" applyFill="1" applyBorder="1" applyAlignment="1">
      <alignment vertical="top" wrapText="1"/>
    </xf>
    <xf numFmtId="0" fontId="6" fillId="0" borderId="55" xfId="6" applyFont="1" applyFill="1" applyBorder="1" applyAlignment="1">
      <alignment vertical="top"/>
    </xf>
    <xf numFmtId="0" fontId="6" fillId="0" borderId="0" xfId="6" applyFont="1" applyAlignment="1">
      <alignment vertical="center"/>
    </xf>
    <xf numFmtId="0" fontId="6" fillId="0" borderId="0" xfId="6" applyFont="1" applyAlignment="1"/>
    <xf numFmtId="0" fontId="6" fillId="0" borderId="0" xfId="6" applyFont="1"/>
    <xf numFmtId="0" fontId="6" fillId="0" borderId="0" xfId="6" applyFont="1" applyAlignment="1">
      <alignment horizontal="left" vertical="center" indent="3"/>
    </xf>
    <xf numFmtId="0" fontId="6" fillId="0" borderId="0" xfId="6" applyFont="1" applyBorder="1"/>
    <xf numFmtId="9" fontId="0" fillId="0" borderId="30" xfId="8" applyFont="1" applyBorder="1" applyAlignment="1">
      <alignment horizontal="center"/>
    </xf>
    <xf numFmtId="9" fontId="0" fillId="0" borderId="28" xfId="8" applyFont="1" applyBorder="1" applyAlignment="1">
      <alignment horizontal="center"/>
    </xf>
    <xf numFmtId="9" fontId="0" fillId="0" borderId="30" xfId="8" applyNumberFormat="1" applyFont="1" applyBorder="1" applyAlignment="1">
      <alignment horizontal="center"/>
    </xf>
    <xf numFmtId="9" fontId="0" fillId="0" borderId="28" xfId="8" applyNumberFormat="1" applyFont="1" applyBorder="1" applyAlignment="1">
      <alignment horizontal="center"/>
    </xf>
    <xf numFmtId="0" fontId="0" fillId="4" borderId="0" xfId="0" applyFill="1"/>
    <xf numFmtId="0" fontId="0" fillId="2" borderId="22" xfId="0" applyFill="1" applyBorder="1"/>
    <xf numFmtId="0" fontId="25" fillId="2" borderId="61" xfId="0" applyFont="1" applyFill="1" applyBorder="1" applyAlignment="1">
      <alignment horizontal="left"/>
    </xf>
    <xf numFmtId="0" fontId="0" fillId="2" borderId="19" xfId="0" applyFont="1" applyFill="1" applyBorder="1" applyAlignment="1">
      <alignment horizontal="center" wrapText="1"/>
    </xf>
    <xf numFmtId="0" fontId="24" fillId="2" borderId="48" xfId="0" applyFont="1" applyFill="1" applyBorder="1"/>
    <xf numFmtId="169" fontId="0" fillId="4" borderId="17" xfId="0" applyNumberFormat="1" applyFill="1" applyBorder="1"/>
    <xf numFmtId="169" fontId="0" fillId="4" borderId="18" xfId="0" applyNumberFormat="1" applyFill="1" applyBorder="1"/>
    <xf numFmtId="9" fontId="0" fillId="4" borderId="17" xfId="4" applyFont="1" applyFill="1" applyBorder="1" applyAlignment="1">
      <alignment horizontal="center"/>
    </xf>
    <xf numFmtId="9" fontId="0" fillId="4" borderId="18" xfId="4" applyFont="1" applyFill="1" applyBorder="1" applyAlignment="1">
      <alignment horizontal="center"/>
    </xf>
    <xf numFmtId="169" fontId="24" fillId="4" borderId="12" xfId="0" applyNumberFormat="1" applyFont="1" applyFill="1" applyBorder="1"/>
    <xf numFmtId="169" fontId="24" fillId="4" borderId="14" xfId="0" applyNumberFormat="1" applyFont="1" applyFill="1" applyBorder="1"/>
    <xf numFmtId="9" fontId="24" fillId="4" borderId="12" xfId="4" applyFont="1" applyFill="1" applyBorder="1" applyAlignment="1">
      <alignment horizontal="center"/>
    </xf>
    <xf numFmtId="9" fontId="24" fillId="4" borderId="14" xfId="4" applyFont="1" applyFill="1" applyBorder="1" applyAlignment="1">
      <alignment horizontal="center"/>
    </xf>
    <xf numFmtId="9" fontId="0" fillId="4" borderId="17" xfId="4" applyFont="1" applyFill="1" applyBorder="1"/>
    <xf numFmtId="9" fontId="24" fillId="4" borderId="12" xfId="4" applyFont="1" applyFill="1" applyBorder="1"/>
    <xf numFmtId="9" fontId="24" fillId="4" borderId="14" xfId="4" applyFont="1" applyFill="1" applyBorder="1"/>
    <xf numFmtId="0" fontId="0" fillId="0" borderId="0" xfId="0" applyAlignment="1">
      <alignment wrapText="1"/>
    </xf>
    <xf numFmtId="0" fontId="24" fillId="4" borderId="0" xfId="0" applyFont="1" applyFill="1"/>
    <xf numFmtId="0" fontId="0" fillId="2" borderId="19" xfId="0" applyFill="1" applyBorder="1" applyAlignment="1">
      <alignment horizontal="center" vertical="center" wrapText="1"/>
    </xf>
    <xf numFmtId="0" fontId="0" fillId="2" borderId="2" xfId="0" applyFill="1" applyBorder="1" applyAlignment="1">
      <alignment horizontal="center" vertical="center" wrapText="1"/>
    </xf>
    <xf numFmtId="0" fontId="0" fillId="2" borderId="20" xfId="0" applyFill="1" applyBorder="1" applyAlignment="1">
      <alignment horizontal="center" vertical="center" wrapText="1"/>
    </xf>
    <xf numFmtId="0" fontId="25" fillId="2" borderId="19" xfId="0" applyFont="1" applyFill="1" applyBorder="1" applyAlignment="1">
      <alignment horizontal="left"/>
    </xf>
    <xf numFmtId="0" fontId="24" fillId="2" borderId="12" xfId="0" applyFont="1" applyFill="1" applyBorder="1"/>
    <xf numFmtId="0" fontId="0" fillId="2" borderId="9" xfId="0" applyFill="1" applyBorder="1"/>
    <xf numFmtId="167" fontId="0" fillId="4" borderId="17" xfId="1" applyNumberFormat="1" applyFont="1" applyFill="1" applyBorder="1"/>
    <xf numFmtId="167" fontId="0" fillId="4" borderId="18" xfId="1" applyNumberFormat="1" applyFont="1" applyFill="1" applyBorder="1"/>
    <xf numFmtId="167" fontId="0" fillId="4" borderId="53" xfId="1" applyNumberFormat="1" applyFont="1" applyFill="1" applyBorder="1"/>
    <xf numFmtId="167" fontId="0" fillId="4" borderId="54" xfId="1" applyNumberFormat="1" applyFont="1" applyFill="1" applyBorder="1"/>
    <xf numFmtId="169" fontId="0" fillId="4" borderId="0" xfId="1" applyNumberFormat="1" applyFont="1" applyFill="1" applyBorder="1"/>
    <xf numFmtId="169" fontId="0" fillId="4" borderId="36" xfId="1" applyNumberFormat="1" applyFont="1" applyFill="1" applyBorder="1"/>
    <xf numFmtId="167" fontId="24" fillId="4" borderId="55" xfId="1" applyNumberFormat="1" applyFont="1" applyFill="1" applyBorder="1"/>
    <xf numFmtId="169" fontId="24" fillId="4" borderId="30" xfId="1" applyNumberFormat="1" applyFont="1" applyFill="1" applyBorder="1"/>
    <xf numFmtId="167" fontId="24" fillId="4" borderId="28" xfId="1" applyNumberFormat="1" applyFont="1" applyFill="1" applyBorder="1"/>
    <xf numFmtId="167" fontId="0" fillId="0" borderId="13" xfId="9" applyNumberFormat="1" applyFont="1" applyBorder="1" applyAlignment="1">
      <alignment horizontal="center" vertical="center"/>
    </xf>
    <xf numFmtId="167" fontId="0" fillId="0" borderId="30" xfId="9" applyNumberFormat="1" applyFont="1" applyBorder="1" applyAlignment="1">
      <alignment horizontal="center" vertical="center"/>
    </xf>
    <xf numFmtId="44" fontId="0" fillId="2" borderId="10" xfId="7" applyFont="1" applyFill="1" applyBorder="1" applyAlignment="1"/>
    <xf numFmtId="44" fontId="0" fillId="2" borderId="0" xfId="7" applyFont="1" applyFill="1" applyBorder="1" applyAlignment="1"/>
    <xf numFmtId="0" fontId="7" fillId="2" borderId="1" xfId="6" applyFill="1" applyBorder="1" applyAlignment="1">
      <alignment horizontal="left" vertical="top" wrapText="1"/>
    </xf>
    <xf numFmtId="0" fontId="6" fillId="0" borderId="39" xfId="6" applyFont="1" applyBorder="1" applyAlignment="1">
      <alignment horizontal="left" vertical="top" wrapText="1"/>
    </xf>
    <xf numFmtId="0" fontId="6" fillId="0" borderId="0" xfId="6" applyFont="1" applyBorder="1" applyAlignment="1">
      <alignment horizontal="left" vertical="top" wrapText="1"/>
    </xf>
    <xf numFmtId="0" fontId="6" fillId="0" borderId="36" xfId="6" applyFont="1" applyBorder="1" applyAlignment="1">
      <alignment horizontal="left" vertical="top" wrapText="1"/>
    </xf>
    <xf numFmtId="6" fontId="6" fillId="0" borderId="36" xfId="6" applyNumberFormat="1" applyFont="1" applyBorder="1" applyAlignment="1">
      <alignment horizontal="left" vertical="top" wrapText="1"/>
    </xf>
    <xf numFmtId="0" fontId="6" fillId="0" borderId="13" xfId="6" applyFont="1" applyFill="1" applyBorder="1" applyAlignment="1">
      <alignment vertical="top" wrapText="1"/>
    </xf>
    <xf numFmtId="0" fontId="6" fillId="0" borderId="30" xfId="6" applyFont="1" applyFill="1" applyBorder="1" applyAlignment="1">
      <alignment vertical="top" wrapText="1"/>
    </xf>
    <xf numFmtId="9" fontId="0" fillId="0" borderId="0" xfId="8" applyFont="1" applyBorder="1" applyAlignment="1">
      <alignment horizontal="center" vertical="top" wrapText="1"/>
    </xf>
    <xf numFmtId="9" fontId="0" fillId="0" borderId="36" xfId="8" applyFont="1" applyBorder="1" applyAlignment="1">
      <alignment horizontal="center" vertical="top" wrapText="1"/>
    </xf>
    <xf numFmtId="9" fontId="0" fillId="0" borderId="2" xfId="8" applyNumberFormat="1" applyFont="1" applyBorder="1" applyAlignment="1">
      <alignment horizontal="center"/>
    </xf>
    <xf numFmtId="9" fontId="0" fillId="0" borderId="30" xfId="8" applyFont="1" applyBorder="1" applyAlignment="1">
      <alignment horizontal="center" vertical="top" wrapText="1"/>
    </xf>
    <xf numFmtId="166" fontId="0" fillId="0" borderId="8" xfId="9" applyNumberFormat="1" applyFont="1" applyBorder="1" applyAlignment="1">
      <alignment horizontal="center"/>
    </xf>
    <xf numFmtId="0" fontId="0" fillId="0" borderId="17" xfId="0" applyFont="1" applyFill="1" applyBorder="1" applyAlignment="1">
      <alignment horizontal="center" wrapText="1"/>
    </xf>
    <xf numFmtId="0" fontId="0" fillId="0" borderId="18" xfId="0" applyFont="1" applyFill="1" applyBorder="1" applyAlignment="1">
      <alignment horizontal="center" wrapText="1"/>
    </xf>
    <xf numFmtId="0" fontId="6" fillId="2" borderId="42" xfId="6" applyFont="1" applyFill="1" applyBorder="1" applyAlignment="1">
      <alignment horizontal="center" vertical="top"/>
    </xf>
    <xf numFmtId="0" fontId="6" fillId="2" borderId="18" xfId="6" applyFont="1" applyFill="1" applyBorder="1" applyAlignment="1">
      <alignment horizontal="center" vertical="top"/>
    </xf>
    <xf numFmtId="0" fontId="19" fillId="2" borderId="54" xfId="6" applyFont="1" applyFill="1" applyBorder="1" applyAlignment="1">
      <alignment horizontal="left" vertical="top" wrapText="1"/>
    </xf>
    <xf numFmtId="9" fontId="0" fillId="0" borderId="17" xfId="8" applyNumberFormat="1" applyFont="1" applyBorder="1" applyAlignment="1">
      <alignment horizontal="center"/>
    </xf>
    <xf numFmtId="9" fontId="0" fillId="0" borderId="19" xfId="8" applyNumberFormat="1" applyFont="1" applyFill="1" applyBorder="1" applyAlignment="1">
      <alignment horizontal="center"/>
    </xf>
    <xf numFmtId="9" fontId="0" fillId="0" borderId="12" xfId="8" applyFont="1" applyBorder="1" applyAlignment="1">
      <alignment horizontal="center"/>
    </xf>
    <xf numFmtId="9" fontId="0" fillId="0" borderId="14" xfId="8" applyFont="1" applyBorder="1" applyAlignment="1">
      <alignment horizontal="center"/>
    </xf>
    <xf numFmtId="167" fontId="0" fillId="0" borderId="12" xfId="9" applyNumberFormat="1" applyFont="1" applyBorder="1" applyAlignment="1">
      <alignment horizontal="center" vertical="center"/>
    </xf>
    <xf numFmtId="167" fontId="0" fillId="0" borderId="28" xfId="9" applyNumberFormat="1" applyFont="1" applyBorder="1" applyAlignment="1">
      <alignment horizontal="center" vertical="center"/>
    </xf>
    <xf numFmtId="0" fontId="7" fillId="4" borderId="0" xfId="6" applyFont="1" applyFill="1" applyBorder="1" applyAlignment="1">
      <alignment horizontal="left" vertical="top" wrapText="1"/>
    </xf>
    <xf numFmtId="0" fontId="7" fillId="4" borderId="35" xfId="6" applyFill="1" applyBorder="1" applyAlignment="1">
      <alignment horizontal="center" vertical="center" wrapText="1"/>
    </xf>
    <xf numFmtId="0" fontId="7" fillId="4" borderId="22" xfId="6" applyFill="1" applyBorder="1"/>
    <xf numFmtId="0" fontId="7" fillId="4" borderId="46" xfId="6" applyFill="1" applyBorder="1"/>
    <xf numFmtId="0" fontId="19" fillId="2" borderId="16" xfId="6" applyFont="1" applyFill="1" applyBorder="1" applyAlignment="1">
      <alignment horizontal="center" vertical="center" wrapText="1"/>
    </xf>
    <xf numFmtId="0" fontId="19" fillId="2" borderId="4" xfId="6" applyFont="1" applyFill="1" applyBorder="1" applyAlignment="1">
      <alignment horizontal="center" vertical="center" wrapText="1"/>
    </xf>
    <xf numFmtId="167" fontId="7" fillId="4" borderId="5" xfId="1" applyNumberFormat="1" applyFont="1" applyFill="1" applyBorder="1" applyAlignment="1">
      <alignment horizontal="center"/>
    </xf>
    <xf numFmtId="167" fontId="7" fillId="4" borderId="40" xfId="1" applyNumberFormat="1" applyFont="1" applyFill="1" applyBorder="1" applyAlignment="1">
      <alignment horizontal="center"/>
    </xf>
    <xf numFmtId="167" fontId="7" fillId="4" borderId="44" xfId="1" applyNumberFormat="1" applyFont="1" applyFill="1" applyBorder="1" applyAlignment="1">
      <alignment horizontal="center"/>
    </xf>
    <xf numFmtId="167" fontId="7" fillId="4" borderId="31" xfId="1" applyNumberFormat="1" applyFont="1" applyFill="1" applyBorder="1" applyAlignment="1">
      <alignment horizontal="center"/>
    </xf>
    <xf numFmtId="0" fontId="19" fillId="2" borderId="46" xfId="6" applyFont="1" applyFill="1" applyBorder="1" applyAlignment="1">
      <alignment vertical="top"/>
    </xf>
    <xf numFmtId="9" fontId="7" fillId="4" borderId="0" xfId="4" applyFont="1" applyFill="1" applyBorder="1" applyAlignment="1">
      <alignment horizontal="center"/>
    </xf>
    <xf numFmtId="9" fontId="7" fillId="4" borderId="34" xfId="4" applyFont="1" applyFill="1" applyBorder="1" applyAlignment="1">
      <alignment horizontal="center"/>
    </xf>
    <xf numFmtId="9" fontId="7" fillId="4" borderId="39" xfId="4" applyFont="1" applyFill="1" applyBorder="1" applyAlignment="1">
      <alignment horizontal="center"/>
    </xf>
    <xf numFmtId="9" fontId="7" fillId="4" borderId="41" xfId="4" applyFont="1" applyFill="1" applyBorder="1" applyAlignment="1">
      <alignment horizontal="center"/>
    </xf>
    <xf numFmtId="9" fontId="7" fillId="4" borderId="10" xfId="4" applyFont="1" applyFill="1" applyBorder="1" applyAlignment="1">
      <alignment horizontal="center"/>
    </xf>
    <xf numFmtId="9" fontId="7" fillId="4" borderId="45" xfId="4" applyFont="1" applyFill="1" applyBorder="1" applyAlignment="1">
      <alignment horizontal="center"/>
    </xf>
    <xf numFmtId="9" fontId="7" fillId="4" borderId="30" xfId="4" applyFont="1" applyFill="1" applyBorder="1" applyAlignment="1">
      <alignment horizontal="center"/>
    </xf>
    <xf numFmtId="9" fontId="7" fillId="4" borderId="32" xfId="4" applyFont="1" applyFill="1" applyBorder="1" applyAlignment="1">
      <alignment horizontal="center"/>
    </xf>
    <xf numFmtId="9" fontId="7" fillId="4" borderId="18" xfId="4" applyFont="1" applyFill="1" applyBorder="1" applyAlignment="1">
      <alignment horizontal="center"/>
    </xf>
    <xf numFmtId="9" fontId="7" fillId="4" borderId="42" xfId="4" applyFont="1" applyFill="1" applyBorder="1" applyAlignment="1">
      <alignment horizontal="center"/>
    </xf>
    <xf numFmtId="9" fontId="7" fillId="4" borderId="11" xfId="4" applyFont="1" applyFill="1" applyBorder="1" applyAlignment="1">
      <alignment horizontal="center"/>
    </xf>
    <xf numFmtId="9" fontId="7" fillId="4" borderId="28" xfId="4" applyFont="1" applyFill="1" applyBorder="1" applyAlignment="1">
      <alignment horizontal="center"/>
    </xf>
    <xf numFmtId="0" fontId="7" fillId="4" borderId="0" xfId="6" applyFont="1" applyFill="1" applyBorder="1" applyAlignment="1">
      <alignment horizontal="left" vertical="top" wrapText="1"/>
    </xf>
    <xf numFmtId="0" fontId="18" fillId="0" borderId="9" xfId="6" applyFont="1" applyBorder="1" applyAlignment="1">
      <alignment horizontal="center"/>
    </xf>
    <xf numFmtId="0" fontId="18" fillId="0" borderId="10" xfId="6" applyFont="1" applyBorder="1" applyAlignment="1">
      <alignment horizontal="center"/>
    </xf>
    <xf numFmtId="166" fontId="7" fillId="4" borderId="34" xfId="4" applyNumberFormat="1" applyFont="1" applyFill="1" applyBorder="1" applyAlignment="1">
      <alignment horizontal="center"/>
    </xf>
    <xf numFmtId="166" fontId="7" fillId="4" borderId="32" xfId="4" applyNumberFormat="1" applyFont="1" applyFill="1" applyBorder="1" applyAlignment="1">
      <alignment horizontal="center"/>
    </xf>
    <xf numFmtId="166" fontId="7" fillId="4" borderId="41" xfId="4" applyNumberFormat="1" applyFont="1" applyFill="1" applyBorder="1" applyAlignment="1">
      <alignment horizontal="center"/>
    </xf>
    <xf numFmtId="166" fontId="7" fillId="4" borderId="28" xfId="4" applyNumberFormat="1" applyFont="1" applyFill="1" applyBorder="1" applyAlignment="1">
      <alignment horizontal="center"/>
    </xf>
    <xf numFmtId="166" fontId="7" fillId="4" borderId="42" xfId="4" applyNumberFormat="1" applyFont="1" applyFill="1" applyBorder="1" applyAlignment="1">
      <alignment horizontal="center"/>
    </xf>
    <xf numFmtId="166" fontId="7" fillId="4" borderId="18" xfId="4" applyNumberFormat="1" applyFont="1" applyFill="1" applyBorder="1" applyAlignment="1">
      <alignment horizontal="center"/>
    </xf>
    <xf numFmtId="166" fontId="7" fillId="4" borderId="45" xfId="4" applyNumberFormat="1" applyFont="1" applyFill="1" applyBorder="1" applyAlignment="1">
      <alignment horizontal="center"/>
    </xf>
    <xf numFmtId="166" fontId="7" fillId="4" borderId="11" xfId="4" applyNumberFormat="1" applyFont="1" applyFill="1" applyBorder="1" applyAlignment="1">
      <alignment horizontal="center"/>
    </xf>
    <xf numFmtId="0" fontId="7" fillId="4" borderId="30" xfId="6" applyFill="1" applyBorder="1"/>
    <xf numFmtId="166" fontId="7" fillId="4" borderId="18" xfId="6" quotePrefix="1" applyNumberFormat="1" applyFill="1" applyBorder="1" applyAlignment="1">
      <alignment horizontal="center"/>
    </xf>
    <xf numFmtId="166" fontId="7" fillId="4" borderId="42" xfId="6" quotePrefix="1" applyNumberFormat="1" applyFill="1" applyBorder="1" applyAlignment="1">
      <alignment horizontal="center"/>
    </xf>
    <xf numFmtId="166" fontId="7" fillId="4" borderId="11" xfId="6" quotePrefix="1" applyNumberFormat="1" applyFill="1" applyBorder="1" applyAlignment="1">
      <alignment horizontal="center"/>
    </xf>
    <xf numFmtId="166" fontId="7" fillId="4" borderId="28" xfId="6" quotePrefix="1" applyNumberFormat="1" applyFill="1" applyBorder="1" applyAlignment="1">
      <alignment horizontal="center"/>
    </xf>
    <xf numFmtId="0" fontId="7" fillId="2" borderId="27" xfId="6" applyFill="1" applyBorder="1"/>
    <xf numFmtId="0" fontId="7" fillId="2" borderId="43" xfId="6" applyFill="1" applyBorder="1"/>
    <xf numFmtId="0" fontId="16" fillId="2" borderId="44" xfId="6" applyFont="1" applyFill="1" applyBorder="1" applyAlignment="1">
      <alignment vertical="center"/>
    </xf>
    <xf numFmtId="0" fontId="16" fillId="2" borderId="10" xfId="6" applyFont="1" applyFill="1" applyBorder="1" applyAlignment="1">
      <alignment vertical="center"/>
    </xf>
    <xf numFmtId="0" fontId="16" fillId="2" borderId="10" xfId="6" applyFont="1" applyFill="1" applyBorder="1" applyAlignment="1">
      <alignment horizontal="center" vertical="center"/>
    </xf>
    <xf numFmtId="0" fontId="16" fillId="2" borderId="11" xfId="6" applyFont="1" applyFill="1" applyBorder="1" applyAlignment="1">
      <alignment horizontal="center" vertical="center"/>
    </xf>
    <xf numFmtId="0" fontId="19" fillId="2" borderId="62" xfId="6" applyFont="1" applyFill="1" applyBorder="1" applyAlignment="1">
      <alignment vertical="top"/>
    </xf>
    <xf numFmtId="0" fontId="19" fillId="2" borderId="63" xfId="6" applyFont="1" applyFill="1" applyBorder="1" applyAlignment="1">
      <alignment vertical="top" wrapText="1"/>
    </xf>
    <xf numFmtId="0" fontId="19" fillId="2" borderId="8" xfId="6" applyFont="1" applyFill="1" applyBorder="1" applyAlignment="1">
      <alignment vertical="top" wrapText="1"/>
    </xf>
    <xf numFmtId="0" fontId="19" fillId="2" borderId="64" xfId="6" applyFont="1" applyFill="1" applyBorder="1" applyAlignment="1">
      <alignment vertical="top" wrapText="1"/>
    </xf>
    <xf numFmtId="167" fontId="0" fillId="4" borderId="0" xfId="1" applyNumberFormat="1" applyFont="1" applyFill="1" applyBorder="1"/>
    <xf numFmtId="0" fontId="24" fillId="2" borderId="9" xfId="0" applyFont="1" applyFill="1" applyBorder="1" applyAlignment="1">
      <alignment horizontal="center"/>
    </xf>
    <xf numFmtId="0" fontId="24" fillId="4" borderId="0" xfId="0" applyFont="1" applyFill="1" applyBorder="1" applyAlignment="1">
      <alignment horizontal="center"/>
    </xf>
    <xf numFmtId="0" fontId="0" fillId="4" borderId="0" xfId="0" applyFont="1" applyFill="1" applyBorder="1" applyAlignment="1"/>
    <xf numFmtId="0" fontId="0" fillId="4" borderId="0" xfId="0" applyNumberFormat="1" applyFont="1" applyFill="1" applyBorder="1"/>
    <xf numFmtId="0" fontId="0" fillId="0" borderId="0" xfId="0"/>
    <xf numFmtId="0" fontId="0" fillId="4" borderId="0" xfId="0" applyFont="1" applyFill="1" applyBorder="1"/>
    <xf numFmtId="41" fontId="23" fillId="4" borderId="39" xfId="5" applyFont="1" applyFill="1" applyBorder="1"/>
    <xf numFmtId="164" fontId="23" fillId="4" borderId="42" xfId="4" applyNumberFormat="1" applyFont="1" applyFill="1" applyBorder="1"/>
    <xf numFmtId="41" fontId="23" fillId="4" borderId="17" xfId="5" applyFont="1" applyFill="1" applyBorder="1"/>
    <xf numFmtId="41" fontId="23" fillId="4" borderId="0" xfId="5" applyFont="1" applyFill="1" applyBorder="1"/>
    <xf numFmtId="164" fontId="23" fillId="4" borderId="18" xfId="4" applyNumberFormat="1" applyFont="1" applyFill="1" applyBorder="1"/>
    <xf numFmtId="0" fontId="23" fillId="2" borderId="17" xfId="0" applyFont="1" applyFill="1" applyBorder="1" applyAlignment="1">
      <alignment horizontal="center"/>
    </xf>
    <xf numFmtId="0" fontId="23" fillId="2" borderId="0" xfId="0" applyFont="1" applyFill="1" applyBorder="1" applyAlignment="1">
      <alignment horizontal="center"/>
    </xf>
    <xf numFmtId="0" fontId="23" fillId="2" borderId="18" xfId="0" applyFont="1" applyFill="1" applyBorder="1" applyAlignment="1">
      <alignment horizontal="center"/>
    </xf>
    <xf numFmtId="0" fontId="23" fillId="2" borderId="17" xfId="0" applyFont="1" applyFill="1" applyBorder="1"/>
    <xf numFmtId="9" fontId="0" fillId="4" borderId="0" xfId="0" applyNumberFormat="1" applyFont="1" applyFill="1" applyBorder="1"/>
    <xf numFmtId="0" fontId="22" fillId="4" borderId="22" xfId="0" applyFont="1" applyFill="1" applyBorder="1"/>
    <xf numFmtId="0" fontId="22" fillId="4" borderId="60" xfId="0" applyFont="1" applyFill="1" applyBorder="1"/>
    <xf numFmtId="3" fontId="23" fillId="4" borderId="39" xfId="0" applyNumberFormat="1" applyFont="1" applyFill="1" applyBorder="1"/>
    <xf numFmtId="3" fontId="23" fillId="4" borderId="0" xfId="0" applyNumberFormat="1" applyFont="1" applyFill="1" applyBorder="1"/>
    <xf numFmtId="0" fontId="22" fillId="2" borderId="55" xfId="0" applyFont="1" applyFill="1" applyBorder="1"/>
    <xf numFmtId="41" fontId="22" fillId="4" borderId="55" xfId="5" applyFont="1" applyFill="1" applyBorder="1"/>
    <xf numFmtId="41" fontId="22" fillId="4" borderId="30" xfId="5" applyFont="1" applyFill="1" applyBorder="1"/>
    <xf numFmtId="3" fontId="22" fillId="4" borderId="30" xfId="0" applyNumberFormat="1" applyFont="1" applyFill="1" applyBorder="1"/>
    <xf numFmtId="164" fontId="22" fillId="4" borderId="28" xfId="4" applyNumberFormat="1" applyFont="1" applyFill="1" applyBorder="1"/>
    <xf numFmtId="167" fontId="0" fillId="4" borderId="0" xfId="1" applyNumberFormat="1" applyFont="1" applyFill="1" applyBorder="1"/>
    <xf numFmtId="167" fontId="24" fillId="4" borderId="0" xfId="1" applyNumberFormat="1" applyFont="1" applyFill="1" applyBorder="1"/>
    <xf numFmtId="41" fontId="23" fillId="4" borderId="57" xfId="5" applyFont="1" applyFill="1" applyBorder="1"/>
    <xf numFmtId="41" fontId="23" fillId="4" borderId="39" xfId="5" applyFont="1" applyFill="1" applyBorder="1"/>
    <xf numFmtId="41" fontId="23" fillId="4" borderId="17" xfId="5" applyFont="1" applyFill="1" applyBorder="1"/>
    <xf numFmtId="41" fontId="23" fillId="4" borderId="0" xfId="5" applyFont="1" applyFill="1" applyBorder="1"/>
    <xf numFmtId="41" fontId="23" fillId="4" borderId="57" xfId="5" applyFont="1" applyFill="1" applyBorder="1"/>
    <xf numFmtId="0" fontId="25" fillId="2" borderId="35" xfId="0" applyFont="1" applyFill="1" applyBorder="1"/>
    <xf numFmtId="0" fontId="4" fillId="4" borderId="0" xfId="6" applyFont="1" applyFill="1" applyBorder="1"/>
    <xf numFmtId="0" fontId="4" fillId="4" borderId="0" xfId="6" applyFont="1" applyFill="1"/>
    <xf numFmtId="9" fontId="0" fillId="4" borderId="18" xfId="4" applyFont="1" applyFill="1" applyBorder="1"/>
    <xf numFmtId="0" fontId="0" fillId="4" borderId="0" xfId="0" applyFill="1"/>
    <xf numFmtId="9" fontId="0" fillId="4" borderId="17" xfId="4" applyFont="1" applyFill="1" applyBorder="1"/>
    <xf numFmtId="9" fontId="24" fillId="4" borderId="12" xfId="4" applyFont="1" applyFill="1" applyBorder="1"/>
    <xf numFmtId="9" fontId="24" fillId="4" borderId="14" xfId="4" applyFont="1" applyFill="1" applyBorder="1"/>
    <xf numFmtId="0" fontId="3" fillId="4" borderId="0" xfId="6" applyFont="1" applyFill="1" applyBorder="1"/>
    <xf numFmtId="0" fontId="2" fillId="4" borderId="0" xfId="6" applyFont="1" applyFill="1" applyBorder="1" applyAlignment="1">
      <alignment horizontal="left" vertical="top" wrapText="1"/>
    </xf>
    <xf numFmtId="0" fontId="2" fillId="0" borderId="0" xfId="6" applyFont="1"/>
    <xf numFmtId="0" fontId="0" fillId="4" borderId="0" xfId="0" applyFont="1" applyFill="1" applyBorder="1"/>
    <xf numFmtId="3" fontId="0" fillId="4" borderId="53" xfId="1" applyNumberFormat="1" applyFont="1" applyFill="1" applyBorder="1"/>
    <xf numFmtId="3" fontId="0" fillId="4" borderId="36" xfId="1" applyNumberFormat="1" applyFont="1" applyFill="1" applyBorder="1"/>
    <xf numFmtId="9" fontId="0" fillId="4" borderId="54" xfId="4" applyFont="1" applyFill="1" applyBorder="1"/>
    <xf numFmtId="0" fontId="24" fillId="2" borderId="9" xfId="0" applyFont="1" applyFill="1" applyBorder="1" applyAlignment="1">
      <alignment horizontal="center"/>
    </xf>
    <xf numFmtId="0" fontId="24" fillId="4" borderId="0" xfId="0" applyFont="1" applyFill="1" applyBorder="1" applyAlignment="1">
      <alignment horizontal="center"/>
    </xf>
    <xf numFmtId="0" fontId="24" fillId="2" borderId="9" xfId="0" applyFont="1" applyFill="1" applyBorder="1" applyAlignment="1">
      <alignment horizontal="center"/>
    </xf>
    <xf numFmtId="0" fontId="24" fillId="4" borderId="0" xfId="0" applyFont="1" applyFill="1" applyBorder="1" applyAlignment="1">
      <alignment horizontal="center"/>
    </xf>
    <xf numFmtId="0" fontId="24" fillId="2" borderId="9" xfId="0" applyFont="1" applyFill="1" applyBorder="1" applyAlignment="1">
      <alignment horizontal="center"/>
    </xf>
    <xf numFmtId="0" fontId="24" fillId="4" borderId="0" xfId="0" applyFont="1" applyFill="1" applyBorder="1" applyAlignment="1">
      <alignment horizontal="center"/>
    </xf>
    <xf numFmtId="166" fontId="0" fillId="4" borderId="18" xfId="4" applyNumberFormat="1" applyFont="1" applyFill="1" applyBorder="1"/>
    <xf numFmtId="167" fontId="0" fillId="4" borderId="0" xfId="0" applyNumberFormat="1" applyFont="1" applyFill="1" applyBorder="1"/>
    <xf numFmtId="166" fontId="0" fillId="2" borderId="17" xfId="0" applyNumberFormat="1" applyFont="1" applyFill="1" applyBorder="1" applyAlignment="1">
      <alignment horizontal="left"/>
    </xf>
    <xf numFmtId="0" fontId="24" fillId="2" borderId="65" xfId="0" applyFont="1" applyFill="1" applyBorder="1" applyAlignment="1">
      <alignment horizontal="center" wrapText="1"/>
    </xf>
    <xf numFmtId="0" fontId="0" fillId="2" borderId="66" xfId="0" applyFont="1" applyFill="1" applyBorder="1" applyAlignment="1">
      <alignment horizontal="center" wrapText="1"/>
    </xf>
    <xf numFmtId="0" fontId="24" fillId="2" borderId="65" xfId="0" applyFont="1" applyFill="1" applyBorder="1" applyAlignment="1"/>
    <xf numFmtId="0" fontId="0" fillId="2" borderId="60" xfId="0" applyFont="1" applyFill="1" applyBorder="1"/>
    <xf numFmtId="0" fontId="23" fillId="2" borderId="53" xfId="0" applyFont="1" applyFill="1" applyBorder="1"/>
    <xf numFmtId="41" fontId="23" fillId="4" borderId="53" xfId="5" applyFont="1" applyFill="1" applyBorder="1"/>
    <xf numFmtId="41" fontId="23" fillId="4" borderId="36" xfId="5" applyFont="1" applyFill="1" applyBorder="1"/>
    <xf numFmtId="3" fontId="23" fillId="4" borderId="36" xfId="0" applyNumberFormat="1" applyFont="1" applyFill="1" applyBorder="1"/>
    <xf numFmtId="164" fontId="23" fillId="4" borderId="54" xfId="4" applyNumberFormat="1" applyFont="1" applyFill="1" applyBorder="1"/>
    <xf numFmtId="166" fontId="0" fillId="4" borderId="5" xfId="0" applyNumberFormat="1" applyFont="1" applyFill="1" applyBorder="1"/>
    <xf numFmtId="166" fontId="0" fillId="4" borderId="0" xfId="0" applyNumberFormat="1" applyFont="1" applyFill="1" applyBorder="1"/>
    <xf numFmtId="167" fontId="0" fillId="4" borderId="5" xfId="1" applyNumberFormat="1" applyFont="1" applyFill="1" applyBorder="1"/>
    <xf numFmtId="0" fontId="13" fillId="0" borderId="0" xfId="0" applyFont="1" applyAlignment="1">
      <alignment vertical="top" wrapText="1"/>
    </xf>
    <xf numFmtId="0" fontId="7" fillId="5" borderId="0" xfId="6" applyFill="1"/>
    <xf numFmtId="0" fontId="26" fillId="0" borderId="4" xfId="6" applyFont="1" applyFill="1" applyBorder="1"/>
    <xf numFmtId="0" fontId="0" fillId="0" borderId="0" xfId="0" applyAlignment="1">
      <alignment horizontal="center"/>
    </xf>
    <xf numFmtId="3" fontId="0" fillId="4" borderId="0" xfId="0" applyNumberFormat="1" applyFont="1" applyFill="1" applyBorder="1"/>
    <xf numFmtId="5" fontId="0" fillId="4" borderId="0" xfId="9" applyNumberFormat="1" applyFont="1" applyFill="1" applyBorder="1"/>
    <xf numFmtId="170" fontId="0" fillId="4" borderId="0" xfId="5" applyNumberFormat="1" applyFont="1" applyFill="1" applyBorder="1"/>
    <xf numFmtId="170" fontId="23" fillId="4" borderId="39" xfId="5" applyNumberFormat="1" applyFont="1" applyFill="1" applyBorder="1"/>
    <xf numFmtId="170" fontId="23" fillId="4" borderId="0" xfId="5" applyNumberFormat="1" applyFont="1" applyFill="1" applyBorder="1"/>
    <xf numFmtId="170" fontId="23" fillId="4" borderId="36" xfId="5" applyNumberFormat="1" applyFont="1" applyFill="1" applyBorder="1"/>
    <xf numFmtId="170" fontId="22" fillId="4" borderId="30" xfId="5" applyNumberFormat="1" applyFont="1" applyFill="1" applyBorder="1"/>
    <xf numFmtId="170" fontId="7" fillId="4" borderId="5" xfId="1" applyNumberFormat="1" applyFont="1" applyFill="1" applyBorder="1" applyAlignment="1">
      <alignment horizontal="center"/>
    </xf>
    <xf numFmtId="170" fontId="7" fillId="4" borderId="40" xfId="1" applyNumberFormat="1" applyFont="1" applyFill="1" applyBorder="1" applyAlignment="1">
      <alignment horizontal="center"/>
    </xf>
    <xf numFmtId="170" fontId="7" fillId="4" borderId="44" xfId="1" applyNumberFormat="1" applyFont="1" applyFill="1" applyBorder="1" applyAlignment="1">
      <alignment horizontal="center"/>
    </xf>
    <xf numFmtId="170" fontId="7" fillId="4" borderId="31" xfId="1" applyNumberFormat="1" applyFont="1" applyFill="1" applyBorder="1" applyAlignment="1">
      <alignment horizontal="center"/>
    </xf>
    <xf numFmtId="170" fontId="7" fillId="4" borderId="10" xfId="1" applyNumberFormat="1" applyFont="1" applyFill="1" applyBorder="1" applyAlignment="1">
      <alignment horizontal="center"/>
    </xf>
    <xf numFmtId="170" fontId="7" fillId="4" borderId="30" xfId="1" applyNumberFormat="1" applyFont="1" applyFill="1" applyBorder="1" applyAlignment="1">
      <alignment horizontal="center"/>
    </xf>
    <xf numFmtId="170" fontId="7" fillId="4" borderId="39" xfId="1" applyNumberFormat="1" applyFont="1" applyFill="1" applyBorder="1" applyAlignment="1">
      <alignment horizontal="center"/>
    </xf>
    <xf numFmtId="170" fontId="7" fillId="4" borderId="0" xfId="1" applyNumberFormat="1" applyFont="1" applyFill="1" applyBorder="1" applyAlignment="1">
      <alignment horizontal="center"/>
    </xf>
    <xf numFmtId="170" fontId="0" fillId="4" borderId="17" xfId="1" applyNumberFormat="1" applyFont="1" applyFill="1" applyBorder="1"/>
    <xf numFmtId="170" fontId="0" fillId="4" borderId="53" xfId="1" applyNumberFormat="1" applyFont="1" applyFill="1" applyBorder="1"/>
    <xf numFmtId="170" fontId="0" fillId="4" borderId="18" xfId="1" applyNumberFormat="1" applyFont="1" applyFill="1" applyBorder="1"/>
    <xf numFmtId="170" fontId="0" fillId="4" borderId="54" xfId="1" applyNumberFormat="1" applyFont="1" applyFill="1" applyBorder="1"/>
    <xf numFmtId="170" fontId="24" fillId="4" borderId="55" xfId="1" applyNumberFormat="1" applyFont="1" applyFill="1" applyBorder="1"/>
    <xf numFmtId="170" fontId="24" fillId="4" borderId="28" xfId="1" applyNumberFormat="1" applyFont="1" applyFill="1" applyBorder="1"/>
    <xf numFmtId="0" fontId="24" fillId="2" borderId="9" xfId="0" applyFont="1" applyFill="1" applyBorder="1" applyAlignment="1">
      <alignment horizontal="center"/>
    </xf>
    <xf numFmtId="0" fontId="24" fillId="2" borderId="10" xfId="0" applyFont="1" applyFill="1" applyBorder="1" applyAlignment="1">
      <alignment horizontal="center"/>
    </xf>
    <xf numFmtId="0" fontId="24" fillId="2" borderId="11" xfId="0" applyFont="1" applyFill="1" applyBorder="1" applyAlignment="1">
      <alignment horizontal="center"/>
    </xf>
    <xf numFmtId="0" fontId="24" fillId="4" borderId="0" xfId="0" applyFont="1" applyFill="1" applyBorder="1" applyAlignment="1">
      <alignment horizontal="center"/>
    </xf>
    <xf numFmtId="0" fontId="24" fillId="2" borderId="22" xfId="0" applyFont="1" applyFill="1" applyBorder="1" applyAlignment="1">
      <alignment horizontal="left"/>
    </xf>
    <xf numFmtId="0" fontId="24" fillId="2" borderId="60" xfId="0" applyFont="1" applyFill="1" applyBorder="1" applyAlignment="1">
      <alignment horizontal="left"/>
    </xf>
    <xf numFmtId="0" fontId="24" fillId="2" borderId="44" xfId="0" applyFont="1" applyFill="1" applyBorder="1" applyAlignment="1">
      <alignment horizontal="center" wrapText="1"/>
    </xf>
    <xf numFmtId="0" fontId="24" fillId="2" borderId="10" xfId="0" applyFont="1" applyFill="1" applyBorder="1" applyAlignment="1">
      <alignment horizontal="center" wrapText="1"/>
    </xf>
    <xf numFmtId="0" fontId="24" fillId="2" borderId="45" xfId="0" applyFont="1" applyFill="1" applyBorder="1" applyAlignment="1">
      <alignment horizontal="center" wrapText="1"/>
    </xf>
    <xf numFmtId="0" fontId="22" fillId="2" borderId="9" xfId="0" applyFont="1" applyFill="1" applyBorder="1" applyAlignment="1">
      <alignment horizontal="center"/>
    </xf>
    <xf numFmtId="0" fontId="22" fillId="2" borderId="10" xfId="0" applyFont="1" applyFill="1" applyBorder="1" applyAlignment="1">
      <alignment horizontal="center"/>
    </xf>
    <xf numFmtId="0" fontId="22" fillId="2" borderId="11" xfId="0" applyFont="1" applyFill="1" applyBorder="1" applyAlignment="1">
      <alignment horizontal="center"/>
    </xf>
    <xf numFmtId="0" fontId="7" fillId="4" borderId="0" xfId="6" applyFont="1" applyFill="1" applyBorder="1" applyAlignment="1">
      <alignment horizontal="left" vertical="top" wrapText="1"/>
    </xf>
    <xf numFmtId="0" fontId="7" fillId="4" borderId="0" xfId="6" applyFill="1" applyAlignment="1">
      <alignment horizontal="left" vertical="center" wrapText="1"/>
    </xf>
    <xf numFmtId="0" fontId="18" fillId="0" borderId="7" xfId="6" applyFont="1" applyBorder="1" applyAlignment="1">
      <alignment horizontal="center"/>
    </xf>
    <xf numFmtId="0" fontId="18" fillId="0" borderId="8" xfId="6" applyFont="1" applyBorder="1" applyAlignment="1">
      <alignment horizontal="center"/>
    </xf>
    <xf numFmtId="0" fontId="16" fillId="2" borderId="24" xfId="6" applyFont="1" applyFill="1" applyBorder="1" applyAlignment="1">
      <alignment horizontal="center" wrapText="1"/>
    </xf>
    <xf numFmtId="0" fontId="16" fillId="2" borderId="25" xfId="6" applyFont="1" applyFill="1" applyBorder="1" applyAlignment="1">
      <alignment horizontal="center" wrapText="1"/>
    </xf>
    <xf numFmtId="0" fontId="16" fillId="2" borderId="26" xfId="6" applyFont="1" applyFill="1" applyBorder="1" applyAlignment="1">
      <alignment horizontal="center" wrapText="1"/>
    </xf>
    <xf numFmtId="0" fontId="16" fillId="2" borderId="27" xfId="6" applyFont="1" applyFill="1" applyBorder="1" applyAlignment="1">
      <alignment horizontal="center" wrapText="1"/>
    </xf>
    <xf numFmtId="0" fontId="7" fillId="4" borderId="22" xfId="6" applyFill="1" applyBorder="1" applyAlignment="1">
      <alignment horizontal="center" vertical="center" wrapText="1"/>
    </xf>
    <xf numFmtId="0" fontId="7" fillId="4" borderId="35" xfId="6" applyFill="1" applyBorder="1" applyAlignment="1">
      <alignment horizontal="center" vertical="center" wrapText="1"/>
    </xf>
    <xf numFmtId="0" fontId="18" fillId="0" borderId="9" xfId="6" applyFont="1" applyBorder="1" applyAlignment="1">
      <alignment horizontal="center"/>
    </xf>
    <xf numFmtId="0" fontId="18" fillId="0" borderId="10" xfId="6" applyFont="1" applyBorder="1" applyAlignment="1">
      <alignment horizontal="center"/>
    </xf>
    <xf numFmtId="0" fontId="16" fillId="0" borderId="38" xfId="6" applyFont="1" applyBorder="1" applyAlignment="1">
      <alignment horizontal="left" vertical="center"/>
    </xf>
    <xf numFmtId="0" fontId="16" fillId="0" borderId="33" xfId="6" applyFont="1" applyBorder="1" applyAlignment="1">
      <alignment horizontal="left" vertical="center"/>
    </xf>
    <xf numFmtId="0" fontId="16" fillId="0" borderId="15" xfId="6" applyFont="1" applyBorder="1" applyAlignment="1">
      <alignment horizontal="left" vertical="center"/>
    </xf>
    <xf numFmtId="0" fontId="6" fillId="0" borderId="7" xfId="6" applyFont="1" applyFill="1" applyBorder="1" applyAlignment="1">
      <alignment horizontal="center" vertical="top" wrapText="1"/>
    </xf>
    <xf numFmtId="0" fontId="6" fillId="0" borderId="8" xfId="6" applyFont="1" applyFill="1" applyBorder="1" applyAlignment="1">
      <alignment horizontal="center" vertical="top" wrapText="1"/>
    </xf>
    <xf numFmtId="0" fontId="7" fillId="2" borderId="58" xfId="6" applyFill="1" applyBorder="1" applyAlignment="1">
      <alignment horizontal="left" vertical="top" wrapText="1"/>
    </xf>
    <xf numFmtId="0" fontId="7" fillId="2" borderId="59" xfId="6" applyFill="1" applyBorder="1" applyAlignment="1">
      <alignment horizontal="left" vertical="top" wrapText="1"/>
    </xf>
    <xf numFmtId="0" fontId="7" fillId="2" borderId="6" xfId="6" applyFill="1" applyBorder="1" applyAlignment="1">
      <alignment horizontal="left" vertical="top" wrapText="1"/>
    </xf>
    <xf numFmtId="0" fontId="6" fillId="2" borderId="19" xfId="6" applyFont="1" applyFill="1" applyBorder="1" applyAlignment="1">
      <alignment horizontal="center" vertical="top"/>
    </xf>
    <xf numFmtId="0" fontId="6" fillId="2" borderId="2" xfId="6" applyFont="1" applyFill="1" applyBorder="1" applyAlignment="1">
      <alignment horizontal="center" vertical="top"/>
    </xf>
    <xf numFmtId="0" fontId="6" fillId="2" borderId="3" xfId="6" applyFont="1" applyFill="1" applyBorder="1" applyAlignment="1">
      <alignment horizontal="center" vertical="top"/>
    </xf>
    <xf numFmtId="0" fontId="6" fillId="2" borderId="1" xfId="6" applyFont="1" applyFill="1" applyBorder="1" applyAlignment="1">
      <alignment horizontal="center" vertical="top"/>
    </xf>
    <xf numFmtId="0" fontId="7" fillId="2" borderId="41" xfId="6" applyFill="1" applyBorder="1" applyAlignment="1">
      <alignment horizontal="left" vertical="top" wrapText="1"/>
    </xf>
    <xf numFmtId="0" fontId="7" fillId="2" borderId="34" xfId="6" applyFill="1" applyBorder="1" applyAlignment="1">
      <alignment horizontal="left" vertical="top" wrapText="1"/>
    </xf>
    <xf numFmtId="0" fontId="7" fillId="2" borderId="21" xfId="6" applyFill="1" applyBorder="1" applyAlignment="1">
      <alignment horizontal="left" vertical="top" wrapText="1"/>
    </xf>
    <xf numFmtId="0" fontId="7" fillId="2" borderId="51" xfId="6" applyFill="1" applyBorder="1" applyAlignment="1">
      <alignment horizontal="left" vertical="top" wrapText="1"/>
    </xf>
    <xf numFmtId="0" fontId="7" fillId="2" borderId="52" xfId="6" applyFill="1" applyBorder="1" applyAlignment="1">
      <alignment horizontal="left" vertical="top" wrapText="1"/>
    </xf>
    <xf numFmtId="0" fontId="7" fillId="2" borderId="56" xfId="6" applyFill="1" applyBorder="1" applyAlignment="1">
      <alignment horizontal="left" vertical="top" wrapText="1"/>
    </xf>
    <xf numFmtId="0" fontId="16" fillId="2" borderId="25" xfId="6" applyFont="1" applyFill="1" applyBorder="1" applyAlignment="1">
      <alignment horizontal="center" vertical="center"/>
    </xf>
    <xf numFmtId="0" fontId="16" fillId="2" borderId="27" xfId="6" applyFont="1" applyFill="1" applyBorder="1" applyAlignment="1">
      <alignment horizontal="center" vertical="center"/>
    </xf>
    <xf numFmtId="0" fontId="16" fillId="2" borderId="50" xfId="6" applyFont="1" applyFill="1" applyBorder="1" applyAlignment="1">
      <alignment horizontal="center" vertical="center"/>
    </xf>
  </cellXfs>
  <cellStyles count="26">
    <cellStyle name="Comma" xfId="1" builtinId="3"/>
    <cellStyle name="Comma [0]" xfId="5" builtinId="6"/>
    <cellStyle name="Comma 2" xfId="9"/>
    <cellStyle name="Comma 2 2" xfId="13"/>
    <cellStyle name="Comma 2 3" xfId="17"/>
    <cellStyle name="Comma 2 4" xfId="21"/>
    <cellStyle name="Comma 2 5" xfId="25"/>
    <cellStyle name="Currency" xfId="2" builtinId="4"/>
    <cellStyle name="Currency 2" xfId="7"/>
    <cellStyle name="Currency 2 2" xfId="11"/>
    <cellStyle name="Currency 2 3" xfId="15"/>
    <cellStyle name="Currency 2 4" xfId="19"/>
    <cellStyle name="Currency 2 5" xfId="23"/>
    <cellStyle name="Hyperlink" xfId="3" builtinId="8"/>
    <cellStyle name="Normal" xfId="0" builtinId="0"/>
    <cellStyle name="Normal 2" xfId="6"/>
    <cellStyle name="Normal 2 2" xfId="10"/>
    <cellStyle name="Normal 2 3" xfId="14"/>
    <cellStyle name="Normal 2 4" xfId="18"/>
    <cellStyle name="Normal 2 5" xfId="22"/>
    <cellStyle name="Percent" xfId="4" builtinId="5"/>
    <cellStyle name="Percent 2" xfId="8"/>
    <cellStyle name="Percent 2 2" xfId="12"/>
    <cellStyle name="Percent 2 3" xfId="16"/>
    <cellStyle name="Percent 2 4" xfId="20"/>
    <cellStyle name="Percent 2 5" xfId="24"/>
  </cellStyles>
  <dxfs count="31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b="1"/>
              <a:t>Annual private income - individuals</a:t>
            </a:r>
          </a:p>
        </c:rich>
      </c:tx>
      <c:overlay val="0"/>
    </c:title>
    <c:autoTitleDeleted val="0"/>
    <c:plotArea>
      <c:layout>
        <c:manualLayout>
          <c:layoutTarget val="inner"/>
          <c:xMode val="edge"/>
          <c:yMode val="edge"/>
          <c:x val="7.8174786455579973E-2"/>
          <c:y val="4.3182414698162731E-2"/>
          <c:w val="0.91954926128933534"/>
          <c:h val="0.60681178073894604"/>
        </c:manualLayout>
      </c:layout>
      <c:barChart>
        <c:barDir val="col"/>
        <c:grouping val="clustered"/>
        <c:varyColors val="0"/>
        <c:ser>
          <c:idx val="0"/>
          <c:order val="0"/>
          <c:tx>
            <c:strRef>
              <c:f>'PrivInc - Ind'!$L$5</c:f>
              <c:strCache>
                <c:ptCount val="1"/>
                <c:pt idx="0">
                  <c:v>Base World</c:v>
                </c:pt>
              </c:strCache>
            </c:strRef>
          </c:tx>
          <c:invertIfNegative val="0"/>
          <c:cat>
            <c:strRef>
              <c:f>'PrivInc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'PrivInc - Ind'!$M$5</c:f>
              <c:strCache>
                <c:ptCount val="1"/>
                <c:pt idx="0">
                  <c:v>Sim World</c:v>
                </c:pt>
              </c:strCache>
            </c:strRef>
          </c:tx>
          <c:invertIfNegative val="0"/>
          <c:cat>
            <c:strRef>
              <c:f>'PrivInc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139233536"/>
        <c:axId val="139771904"/>
      </c:barChart>
      <c:catAx>
        <c:axId val="139233536"/>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panose="020B0604020202020204" pitchFamily="34" charset="0"/>
              </a:defRPr>
            </a:pPr>
            <a:endParaRPr lang="en-US"/>
          </a:p>
        </c:txPr>
        <c:crossAx val="139771904"/>
        <c:crosses val="autoZero"/>
        <c:auto val="1"/>
        <c:lblAlgn val="ctr"/>
        <c:lblOffset val="100"/>
        <c:noMultiLvlLbl val="0"/>
      </c:catAx>
      <c:valAx>
        <c:axId val="139771904"/>
        <c:scaling>
          <c:orientation val="minMax"/>
        </c:scaling>
        <c:delete val="0"/>
        <c:axPos val="l"/>
        <c:title>
          <c:tx>
            <c:rich>
              <a:bodyPr rot="0" vert="horz"/>
              <a:lstStyle/>
              <a:p>
                <a:pPr algn="ctr">
                  <a:defRPr sz="800" b="0" i="0" u="none" strike="noStrike" baseline="0">
                    <a:solidFill>
                      <a:srgbClr val="000000"/>
                    </a:solidFill>
                    <a:latin typeface="+mn-lt"/>
                    <a:ea typeface="Arial"/>
                    <a:cs typeface="Arial"/>
                  </a:defRPr>
                </a:pPr>
                <a:r>
                  <a:rPr lang="en-AU">
                    <a:latin typeface="+mn-lt"/>
                  </a:rPr>
                  <a:t>Number of people</a:t>
                </a:r>
              </a:p>
            </c:rich>
          </c:tx>
          <c:layout>
            <c:manualLayout>
              <c:xMode val="edge"/>
              <c:yMode val="edge"/>
              <c:x val="0.1137992203271411"/>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mn-lt"/>
                <a:ea typeface="Arial"/>
                <a:cs typeface="Arial"/>
              </a:defRPr>
            </a:pPr>
            <a:endParaRPr lang="en-US"/>
          </a:p>
        </c:txPr>
        <c:crossAx val="139233536"/>
        <c:crosses val="autoZero"/>
        <c:crossBetween val="between"/>
      </c:valAx>
      <c:spPr>
        <a:solidFill>
          <a:srgbClr val="FFFFFF"/>
        </a:solidFill>
        <a:ln w="25400">
          <a:noFill/>
        </a:ln>
      </c:spPr>
    </c:plotArea>
    <c:legend>
      <c:legendPos val="b"/>
      <c:layout>
        <c:manualLayout>
          <c:xMode val="edge"/>
          <c:yMode val="edge"/>
          <c:x val="0.35971508861745638"/>
          <c:y val="0.93662948381452316"/>
          <c:w val="0.18005714230370651"/>
          <c:h val="6.318247311074246E-2"/>
        </c:manualLayout>
      </c:layout>
      <c:overlay val="1"/>
      <c:txPr>
        <a:bodyPr/>
        <a:lstStyle/>
        <a:p>
          <a:pPr>
            <a:defRPr sz="82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pPr>
            <a:r>
              <a:rPr lang="en-AU" sz="1100" b="1"/>
              <a:t>Annual taxable income - individuals</a:t>
            </a:r>
          </a:p>
        </c:rich>
      </c:tx>
      <c:overlay val="0"/>
    </c:title>
    <c:autoTitleDeleted val="0"/>
    <c:plotArea>
      <c:layout>
        <c:manualLayout>
          <c:layoutTarget val="inner"/>
          <c:xMode val="edge"/>
          <c:yMode val="edge"/>
          <c:x val="7.8256202644480757E-2"/>
          <c:y val="4.3216899092432724E-2"/>
          <c:w val="0.91946776110533357"/>
          <c:h val="0.58344394902444419"/>
        </c:manualLayout>
      </c:layout>
      <c:barChart>
        <c:barDir val="col"/>
        <c:grouping val="clustered"/>
        <c:varyColors val="0"/>
        <c:ser>
          <c:idx val="0"/>
          <c:order val="0"/>
          <c:tx>
            <c:strRef>
              <c:f>'TInc - Ind'!$L$5</c:f>
              <c:strCache>
                <c:ptCount val="1"/>
                <c:pt idx="0">
                  <c:v>Base World</c:v>
                </c:pt>
              </c:strCache>
            </c:strRef>
          </c:tx>
          <c:invertIfNegative val="0"/>
          <c:cat>
            <c:strRef>
              <c:f>'TInc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'TInc - Ind'!$M$5</c:f>
              <c:strCache>
                <c:ptCount val="1"/>
                <c:pt idx="0">
                  <c:v>Sim World</c:v>
                </c:pt>
              </c:strCache>
            </c:strRef>
          </c:tx>
          <c:invertIfNegative val="0"/>
          <c:cat>
            <c:strRef>
              <c:f>'TInc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139835648"/>
        <c:axId val="139845632"/>
      </c:barChart>
      <c:catAx>
        <c:axId val="139835648"/>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a:pPr>
            <a:endParaRPr lang="en-US"/>
          </a:p>
        </c:txPr>
        <c:crossAx val="139845632"/>
        <c:crosses val="autoZero"/>
        <c:auto val="1"/>
        <c:lblAlgn val="ctr"/>
        <c:lblOffset val="100"/>
        <c:noMultiLvlLbl val="0"/>
      </c:catAx>
      <c:valAx>
        <c:axId val="139845632"/>
        <c:scaling>
          <c:orientation val="minMax"/>
        </c:scaling>
        <c:delete val="0"/>
        <c:axPos val="l"/>
        <c:title>
          <c:tx>
            <c:rich>
              <a:bodyPr rot="0" vert="horz"/>
              <a:lstStyle/>
              <a:p>
                <a:pPr algn="ctr">
                  <a:defRPr/>
                </a:pPr>
                <a:r>
                  <a:rPr lang="en-AU"/>
                  <a:t>Number of people</a:t>
                </a:r>
              </a:p>
            </c:rich>
          </c:tx>
          <c:layout>
            <c:manualLayout>
              <c:xMode val="edge"/>
              <c:yMode val="edge"/>
              <c:x val="0.11379933640370425"/>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a:pPr>
            <a:endParaRPr lang="en-US"/>
          </a:p>
        </c:txPr>
        <c:crossAx val="139835648"/>
        <c:crosses val="autoZero"/>
        <c:crossBetween val="between"/>
      </c:valAx>
      <c:spPr>
        <a:solidFill>
          <a:srgbClr val="FFFFFF"/>
        </a:solidFill>
        <a:ln w="25400">
          <a:noFill/>
        </a:ln>
      </c:spPr>
    </c:plotArea>
    <c:legend>
      <c:legendPos val="b"/>
      <c:layout>
        <c:manualLayout>
          <c:xMode val="edge"/>
          <c:yMode val="edge"/>
          <c:x val="0.33641932689448301"/>
          <c:y val="0.93207317835270587"/>
          <c:w val="0.17481245878747914"/>
          <c:h val="6.2171916010498686E-2"/>
        </c:manualLayout>
      </c:layout>
      <c:overlay val="1"/>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pPr>
            <a:r>
              <a:rPr lang="en-AU" sz="1100" b="1"/>
              <a:t>Annual disposable income - individuals</a:t>
            </a:r>
          </a:p>
        </c:rich>
      </c:tx>
      <c:layout>
        <c:manualLayout>
          <c:xMode val="edge"/>
          <c:yMode val="edge"/>
          <c:x val="0.35293924466338261"/>
          <c:y val="3.5714285714285712E-2"/>
        </c:manualLayout>
      </c:layout>
      <c:overlay val="0"/>
    </c:title>
    <c:autoTitleDeleted val="0"/>
    <c:plotArea>
      <c:layout>
        <c:manualLayout>
          <c:layoutTarget val="inner"/>
          <c:xMode val="edge"/>
          <c:yMode val="edge"/>
          <c:x val="7.8256202644480757E-2"/>
          <c:y val="4.3216899092432724E-2"/>
          <c:w val="0.91946776110533357"/>
          <c:h val="0.58665680043006674"/>
        </c:manualLayout>
      </c:layout>
      <c:barChart>
        <c:barDir val="col"/>
        <c:grouping val="clustered"/>
        <c:varyColors val="0"/>
        <c:ser>
          <c:idx val="0"/>
          <c:order val="0"/>
          <c:tx>
            <c:strRef>
              <c:f>'DispInc - Ind'!$L$5</c:f>
              <c:strCache>
                <c:ptCount val="1"/>
                <c:pt idx="0">
                  <c:v>Base World</c:v>
                </c:pt>
              </c:strCache>
            </c:strRef>
          </c:tx>
          <c:invertIfNegative val="0"/>
          <c:cat>
            <c:strRef>
              <c:f>'DispInc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'DispInc - Ind'!$M$5</c:f>
              <c:strCache>
                <c:ptCount val="1"/>
                <c:pt idx="0">
                  <c:v>Sim World</c:v>
                </c:pt>
              </c:strCache>
            </c:strRef>
          </c:tx>
          <c:invertIfNegative val="0"/>
          <c:cat>
            <c:strRef>
              <c:f>'DispInc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139945472"/>
        <c:axId val="139947008"/>
      </c:barChart>
      <c:catAx>
        <c:axId val="139945472"/>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a:pPr>
            <a:endParaRPr lang="en-US"/>
          </a:p>
        </c:txPr>
        <c:crossAx val="139947008"/>
        <c:crosses val="autoZero"/>
        <c:auto val="1"/>
        <c:lblAlgn val="ctr"/>
        <c:lblOffset val="100"/>
        <c:noMultiLvlLbl val="0"/>
      </c:catAx>
      <c:valAx>
        <c:axId val="139947008"/>
        <c:scaling>
          <c:orientation val="minMax"/>
        </c:scaling>
        <c:delete val="0"/>
        <c:axPos val="l"/>
        <c:title>
          <c:tx>
            <c:rich>
              <a:bodyPr rot="0" vert="horz"/>
              <a:lstStyle/>
              <a:p>
                <a:pPr algn="ctr">
                  <a:defRPr/>
                </a:pPr>
                <a:r>
                  <a:rPr lang="en-AU"/>
                  <a:t>Number of people</a:t>
                </a:r>
              </a:p>
            </c:rich>
          </c:tx>
          <c:layout>
            <c:manualLayout>
              <c:xMode val="edge"/>
              <c:yMode val="edge"/>
              <c:x val="0.1137992125984252"/>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a:pPr>
            <a:endParaRPr lang="en-US"/>
          </a:p>
        </c:txPr>
        <c:crossAx val="139945472"/>
        <c:crosses val="autoZero"/>
        <c:crossBetween val="between"/>
      </c:valAx>
      <c:spPr>
        <a:solidFill>
          <a:srgbClr val="FFFFFF"/>
        </a:solidFill>
        <a:ln w="25400">
          <a:noFill/>
        </a:ln>
      </c:spPr>
    </c:plotArea>
    <c:legend>
      <c:legendPos val="b"/>
      <c:layout>
        <c:manualLayout>
          <c:xMode val="edge"/>
          <c:yMode val="edge"/>
          <c:x val="0.3533228605045059"/>
          <c:y val="0.93662948381452316"/>
          <c:w val="0.17481245878747914"/>
          <c:h val="6.2171916010498686E-2"/>
        </c:manualLayout>
      </c:layout>
      <c:overlay val="1"/>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b="1"/>
              <a:t>Annual adjusted taxable income - individuals</a:t>
            </a:r>
          </a:p>
        </c:rich>
      </c:tx>
      <c:overlay val="0"/>
    </c:title>
    <c:autoTitleDeleted val="0"/>
    <c:plotArea>
      <c:layout>
        <c:manualLayout>
          <c:layoutTarget val="inner"/>
          <c:xMode val="edge"/>
          <c:yMode val="edge"/>
          <c:x val="7.9814820195446043E-2"/>
          <c:y val="4.3182414698162731E-2"/>
          <c:w val="0.87609180336173287"/>
          <c:h val="0.57120337702594293"/>
        </c:manualLayout>
      </c:layout>
      <c:barChart>
        <c:barDir val="col"/>
        <c:grouping val="clustered"/>
        <c:varyColors val="0"/>
        <c:ser>
          <c:idx val="0"/>
          <c:order val="0"/>
          <c:tx>
            <c:strRef>
              <c:f>'AdjTInc - Ind'!$L$5</c:f>
              <c:strCache>
                <c:ptCount val="1"/>
                <c:pt idx="0">
                  <c:v>Base World</c:v>
                </c:pt>
              </c:strCache>
            </c:strRef>
          </c:tx>
          <c:invertIfNegative val="0"/>
          <c:cat>
            <c:strRef>
              <c:f>'AdjTInc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'AdjTInc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'AdjTInc - Ind'!$M$5</c:f>
              <c:strCache>
                <c:ptCount val="1"/>
                <c:pt idx="0">
                  <c:v>Sim World</c:v>
                </c:pt>
              </c:strCache>
            </c:strRef>
          </c:tx>
          <c:invertIfNegative val="0"/>
          <c:cat>
            <c:strRef>
              <c:f>'AdjTInc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'AdjTInc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140006144"/>
        <c:axId val="140007680"/>
      </c:barChart>
      <c:catAx>
        <c:axId val="140006144"/>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a:defRPr>
            </a:pPr>
            <a:endParaRPr lang="en-US"/>
          </a:p>
        </c:txPr>
        <c:crossAx val="140007680"/>
        <c:crosses val="autoZero"/>
        <c:auto val="1"/>
        <c:lblAlgn val="ctr"/>
        <c:lblOffset val="100"/>
        <c:noMultiLvlLbl val="0"/>
      </c:catAx>
      <c:valAx>
        <c:axId val="140007680"/>
        <c:scaling>
          <c:orientation val="minMax"/>
        </c:scaling>
        <c:delete val="0"/>
        <c:axPos val="l"/>
        <c:title>
          <c:tx>
            <c:rich>
              <a:bodyPr rot="0" vert="horz"/>
              <a:lstStyle/>
              <a:p>
                <a:pPr algn="ctr">
                  <a:defRPr sz="800" b="0" i="0" u="none" strike="noStrike" baseline="0">
                    <a:solidFill>
                      <a:srgbClr val="000000"/>
                    </a:solidFill>
                    <a:latin typeface="Arial"/>
                    <a:ea typeface="Arial"/>
                    <a:cs typeface="Arial"/>
                  </a:defRPr>
                </a:pPr>
                <a:r>
                  <a:rPr lang="en-AU"/>
                  <a:t>Number of people</a:t>
                </a:r>
              </a:p>
            </c:rich>
          </c:tx>
          <c:layout>
            <c:manualLayout>
              <c:xMode val="edge"/>
              <c:yMode val="edge"/>
              <c:x val="0.1137992203271411"/>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0006144"/>
        <c:crosses val="autoZero"/>
        <c:crossBetween val="between"/>
      </c:valAx>
      <c:spPr>
        <a:solidFill>
          <a:srgbClr val="FFFFFF"/>
        </a:solidFill>
        <a:ln w="25400">
          <a:noFill/>
        </a:ln>
      </c:spPr>
    </c:plotArea>
    <c:legend>
      <c:legendPos val="b"/>
      <c:overlay val="1"/>
      <c:txPr>
        <a:bodyPr/>
        <a:lstStyle/>
        <a:p>
          <a:pPr>
            <a:defRPr sz="82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a:t>Annual private income - households</a:t>
            </a:r>
          </a:p>
        </c:rich>
      </c:tx>
      <c:overlay val="0"/>
    </c:title>
    <c:autoTitleDeleted val="0"/>
    <c:plotArea>
      <c:layout>
        <c:manualLayout>
          <c:layoutTarget val="inner"/>
          <c:xMode val="edge"/>
          <c:yMode val="edge"/>
          <c:x val="7.9081427470730839E-2"/>
          <c:y val="4.3286368864908838E-2"/>
          <c:w val="0.91864256228114682"/>
          <c:h val="0.59236330488629041"/>
        </c:manualLayout>
      </c:layout>
      <c:barChart>
        <c:barDir val="col"/>
        <c:grouping val="clustered"/>
        <c:varyColors val="0"/>
        <c:ser>
          <c:idx val="0"/>
          <c:order val="0"/>
          <c:tx>
            <c:strRef>
              <c:f>'PrivInc - HH'!$L$5</c:f>
              <c:strCache>
                <c:ptCount val="1"/>
                <c:pt idx="0">
                  <c:v>Base World</c:v>
                </c:pt>
              </c:strCache>
            </c:strRef>
          </c:tx>
          <c:invertIfNegative val="0"/>
          <c:cat>
            <c:strRef>
              <c:f>'PrivInc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HH'!$L$6:$L$38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'PrivInc - HH'!$M$5</c:f>
              <c:strCache>
                <c:ptCount val="1"/>
                <c:pt idx="0">
                  <c:v>Sim World</c:v>
                </c:pt>
              </c:strCache>
            </c:strRef>
          </c:tx>
          <c:invertIfNegative val="0"/>
          <c:cat>
            <c:strRef>
              <c:f>'PrivInc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HH'!$M$6:$M$38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140167808"/>
        <c:axId val="140198272"/>
      </c:barChart>
      <c:catAx>
        <c:axId val="140167808"/>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a:defRPr>
            </a:pPr>
            <a:endParaRPr lang="en-US"/>
          </a:p>
        </c:txPr>
        <c:crossAx val="140198272"/>
        <c:crosses val="autoZero"/>
        <c:auto val="1"/>
        <c:lblAlgn val="ctr"/>
        <c:lblOffset val="100"/>
        <c:noMultiLvlLbl val="0"/>
      </c:catAx>
      <c:valAx>
        <c:axId val="140198272"/>
        <c:scaling>
          <c:orientation val="minMax"/>
        </c:scaling>
        <c:delete val="0"/>
        <c:axPos val="l"/>
        <c:title>
          <c:tx>
            <c:rich>
              <a:bodyPr rot="0" vert="horz"/>
              <a:lstStyle/>
              <a:p>
                <a:pPr algn="ctr">
                  <a:defRPr sz="800" b="0" i="0" u="none" strike="noStrike" baseline="0">
                    <a:solidFill>
                      <a:srgbClr val="000000"/>
                    </a:solidFill>
                    <a:latin typeface="Arial"/>
                    <a:ea typeface="Arial"/>
                    <a:cs typeface="Arial"/>
                  </a:defRPr>
                </a:pPr>
                <a:r>
                  <a:rPr lang="en-AU"/>
                  <a:t>Number of households</a:t>
                </a:r>
              </a:p>
            </c:rich>
          </c:tx>
          <c:layout>
            <c:manualLayout>
              <c:xMode val="edge"/>
              <c:yMode val="edge"/>
              <c:x val="0.11379925957942608"/>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0167808"/>
        <c:crosses val="autoZero"/>
        <c:crossBetween val="between"/>
      </c:valAx>
      <c:spPr>
        <a:solidFill>
          <a:srgbClr val="FFFFFF"/>
        </a:solidFill>
        <a:ln w="25400">
          <a:noFill/>
        </a:ln>
      </c:spPr>
    </c:plotArea>
    <c:legend>
      <c:legendPos val="r"/>
      <c:layout>
        <c:manualLayout>
          <c:xMode val="edge"/>
          <c:yMode val="edge"/>
          <c:x val="0.30909695183807545"/>
          <c:y val="0.92670314515770269"/>
          <c:w val="8.7986602901631156E-2"/>
          <c:h val="7.3296870825278582E-2"/>
        </c:manualLayout>
      </c:layout>
      <c:overlay val="1"/>
      <c:txPr>
        <a:bodyPr/>
        <a:lstStyle/>
        <a:p>
          <a:pPr>
            <a:defRPr sz="83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a:t>Annual disposable income - households</a:t>
            </a:r>
          </a:p>
        </c:rich>
      </c:tx>
      <c:overlay val="0"/>
    </c:title>
    <c:autoTitleDeleted val="0"/>
    <c:plotArea>
      <c:layout>
        <c:manualLayout>
          <c:layoutTarget val="inner"/>
          <c:xMode val="edge"/>
          <c:yMode val="edge"/>
          <c:x val="7.5726067983833315E-2"/>
          <c:y val="4.3286368864908838E-2"/>
          <c:w val="0.92199797111250659"/>
          <c:h val="0.57469407641410097"/>
        </c:manualLayout>
      </c:layout>
      <c:barChart>
        <c:barDir val="col"/>
        <c:grouping val="clustered"/>
        <c:varyColors val="0"/>
        <c:ser>
          <c:idx val="0"/>
          <c:order val="0"/>
          <c:tx>
            <c:strRef>
              <c:f>'DispInc - HH'!$L$5</c:f>
              <c:strCache>
                <c:ptCount val="1"/>
                <c:pt idx="0">
                  <c:v>Base World</c:v>
                </c:pt>
              </c:strCache>
            </c:strRef>
          </c:tx>
          <c:invertIfNegative val="0"/>
          <c:cat>
            <c:strRef>
              <c:f>'DispInc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HH'!$L$6:$L$38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'DispInc - HH'!$M$5</c:f>
              <c:strCache>
                <c:ptCount val="1"/>
                <c:pt idx="0">
                  <c:v>Sim World</c:v>
                </c:pt>
              </c:strCache>
            </c:strRef>
          </c:tx>
          <c:invertIfNegative val="0"/>
          <c:cat>
            <c:strRef>
              <c:f>'DispInc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HH'!$M$6:$M$38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237909888"/>
        <c:axId val="237911424"/>
      </c:barChart>
      <c:catAx>
        <c:axId val="237909888"/>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a:defRPr>
            </a:pPr>
            <a:endParaRPr lang="en-US"/>
          </a:p>
        </c:txPr>
        <c:crossAx val="237911424"/>
        <c:crosses val="autoZero"/>
        <c:auto val="1"/>
        <c:lblAlgn val="ctr"/>
        <c:lblOffset val="100"/>
        <c:noMultiLvlLbl val="0"/>
      </c:catAx>
      <c:valAx>
        <c:axId val="237911424"/>
        <c:scaling>
          <c:orientation val="minMax"/>
        </c:scaling>
        <c:delete val="0"/>
        <c:axPos val="l"/>
        <c:title>
          <c:tx>
            <c:rich>
              <a:bodyPr rot="0" vert="horz"/>
              <a:lstStyle/>
              <a:p>
                <a:pPr algn="ctr">
                  <a:defRPr sz="800" b="0" i="0" u="none" strike="noStrike" baseline="0">
                    <a:solidFill>
                      <a:srgbClr val="000000"/>
                    </a:solidFill>
                    <a:latin typeface="Arial"/>
                    <a:ea typeface="Arial"/>
                    <a:cs typeface="Arial"/>
                  </a:defRPr>
                </a:pPr>
                <a:r>
                  <a:rPr lang="en-AU"/>
                  <a:t>Number of households</a:t>
                </a:r>
              </a:p>
            </c:rich>
          </c:tx>
          <c:layout>
            <c:manualLayout>
              <c:xMode val="edge"/>
              <c:yMode val="edge"/>
              <c:x val="0.11379926734426372"/>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7909888"/>
        <c:crosses val="autoZero"/>
        <c:crossBetween val="between"/>
      </c:valAx>
      <c:spPr>
        <a:solidFill>
          <a:srgbClr val="FFFFFF"/>
        </a:solidFill>
        <a:ln w="25400">
          <a:noFill/>
        </a:ln>
      </c:spPr>
    </c:plotArea>
    <c:legend>
      <c:legendPos val="r"/>
      <c:layout>
        <c:manualLayout>
          <c:xMode val="edge"/>
          <c:yMode val="edge"/>
          <c:x val="0.33733021751303732"/>
          <c:y val="0.92112536780360077"/>
          <c:w val="8.7986602901631156E-2"/>
          <c:h val="7.8874691561758373E-2"/>
        </c:manualLayout>
      </c:layout>
      <c:overlay val="1"/>
      <c:txPr>
        <a:bodyPr/>
        <a:lstStyle/>
        <a:p>
          <a:pPr>
            <a:defRPr sz="83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Age Pension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1"/>
          <c:order val="0"/>
          <c:tx>
            <c:strRef>
              <c:f>'TranInc - Ind'!$L$5</c:f>
              <c:strCache>
                <c:ptCount val="1"/>
                <c:pt idx="0">
                  <c:v>Base World</c:v>
                </c:pt>
              </c:strCache>
            </c:strRef>
          </c:tx>
          <c:spPr>
            <a:ln>
              <a:solidFill>
                <a:srgbClr val="0070C0"/>
              </a:solidFill>
            </a:ln>
          </c:spPr>
          <c:marker>
            <c:symbol val="none"/>
          </c:marker>
          <c:cat>
            <c:strRef>
              <c:f>'TranInc - Ind'!$K$6:$K$38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0"/>
          <c:order val="1"/>
          <c:tx>
            <c:strRef>
              <c:f>'TranInc - Ind'!$M$5</c:f>
              <c:strCache>
                <c:ptCount val="1"/>
                <c:pt idx="0">
                  <c:v>Sim World</c:v>
                </c:pt>
              </c:strCache>
            </c:strRef>
          </c:tx>
          <c:spPr>
            <a:ln>
              <a:solidFill>
                <a:schemeClr val="accent2"/>
              </a:solidFill>
            </a:ln>
          </c:spPr>
          <c:marker>
            <c:symbol val="none"/>
          </c:marker>
          <c:cat>
            <c:strRef>
              <c:f>'TranInc - Ind'!$K$6:$K$38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340485248"/>
        <c:axId val="340487168"/>
      </c:lineChart>
      <c:catAx>
        <c:axId val="340485248"/>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340487168"/>
        <c:crosses val="autoZero"/>
        <c:auto val="1"/>
        <c:lblAlgn val="ctr"/>
        <c:lblOffset val="100"/>
        <c:noMultiLvlLbl val="0"/>
      </c:catAx>
      <c:valAx>
        <c:axId val="340487168"/>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0485248"/>
        <c:crosses val="autoZero"/>
        <c:crossBetween val="between"/>
      </c:valAx>
    </c:plotArea>
    <c:legend>
      <c:legendPos val="r"/>
      <c:layout>
        <c:manualLayout>
          <c:xMode val="edge"/>
          <c:yMode val="edge"/>
          <c:x val="0.31261873734314677"/>
          <c:y val="0.91464313168359723"/>
          <c:w val="0.26342774533200386"/>
          <c:h val="8.5356932266732799E-2"/>
        </c:manualLayout>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NewStart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Ind'!$L$125</c:f>
              <c:strCache>
                <c:ptCount val="1"/>
                <c:pt idx="0">
                  <c:v>Base World</c:v>
                </c:pt>
              </c:strCache>
            </c:strRef>
          </c:tx>
          <c:marker>
            <c:symbol val="none"/>
          </c:marker>
          <c:cat>
            <c:strRef>
              <c:f>'TranInc - Ind'!$K$126:$K$158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Ind'!$L$126:$L$158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Ind'!$M$125</c:f>
              <c:strCache>
                <c:ptCount val="1"/>
                <c:pt idx="0">
                  <c:v>Sim World</c:v>
                </c:pt>
              </c:strCache>
            </c:strRef>
          </c:tx>
          <c:marker>
            <c:symbol val="none"/>
          </c:marker>
          <c:cat>
            <c:strRef>
              <c:f>'TranInc - Ind'!$K$126:$K$158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Ind'!$M$126:$M$158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342827392"/>
        <c:axId val="342829312"/>
      </c:lineChart>
      <c:catAx>
        <c:axId val="342827392"/>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342829312"/>
        <c:crosses val="autoZero"/>
        <c:auto val="1"/>
        <c:lblAlgn val="ctr"/>
        <c:lblOffset val="100"/>
        <c:noMultiLvlLbl val="0"/>
      </c:catAx>
      <c:valAx>
        <c:axId val="342829312"/>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2827392"/>
        <c:crosses val="autoZero"/>
        <c:crossBetween val="between"/>
      </c:valAx>
    </c:plotArea>
    <c:legend>
      <c:legendPos val="r"/>
      <c:layout>
        <c:manualLayout>
          <c:xMode val="edge"/>
          <c:yMode val="edge"/>
          <c:x val="0.31261873734314677"/>
          <c:y val="0.91464313168359723"/>
          <c:w val="0.26497658928463408"/>
          <c:h val="8.535705567470489E-2"/>
        </c:manualLayout>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FTBA Recipients</a:t>
            </a:r>
            <a:r>
              <a:rPr lang="en-AU" baseline="0"/>
              <a:t> </a:t>
            </a:r>
            <a:r>
              <a:rPr lang="en-AU"/>
              <a:t>by ATI</a:t>
            </a:r>
          </a:p>
        </c:rich>
      </c:tx>
      <c:layout/>
      <c:overlay val="0"/>
    </c:title>
    <c:autoTitleDeleted val="0"/>
    <c:plotArea>
      <c:layout>
        <c:manualLayout>
          <c:layoutTarget val="inner"/>
          <c:xMode val="edge"/>
          <c:yMode val="edge"/>
          <c:x val="9.210689572894297E-2"/>
          <c:y val="0.10660039673252451"/>
          <c:w val="0.73177835288071513"/>
          <c:h val="0.55214143550710759"/>
        </c:manualLayout>
      </c:layout>
      <c:lineChart>
        <c:grouping val="standard"/>
        <c:varyColors val="0"/>
        <c:ser>
          <c:idx val="0"/>
          <c:order val="0"/>
          <c:tx>
            <c:strRef>
              <c:f>'TranInc - Ind'!$L$246</c:f>
              <c:strCache>
                <c:ptCount val="1"/>
                <c:pt idx="0">
                  <c:v>Base World</c:v>
                </c:pt>
              </c:strCache>
            </c:strRef>
          </c:tx>
          <c:marker>
            <c:symbol val="none"/>
          </c:marker>
          <c:cat>
            <c:strRef>
              <c:f>'TranInc - Ind'!$K$247:$K$279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Ind'!$L$247:$L$279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Ind'!$M$246</c:f>
              <c:strCache>
                <c:ptCount val="1"/>
                <c:pt idx="0">
                  <c:v>Sim World</c:v>
                </c:pt>
              </c:strCache>
            </c:strRef>
          </c:tx>
          <c:marker>
            <c:symbol val="none"/>
          </c:marker>
          <c:cat>
            <c:strRef>
              <c:f>'TranInc - Ind'!$K$247:$K$279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Ind'!$M$247:$M$279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342883712"/>
        <c:axId val="342889984"/>
      </c:lineChart>
      <c:catAx>
        <c:axId val="342883712"/>
        <c:scaling>
          <c:orientation val="minMax"/>
        </c:scaling>
        <c:delete val="0"/>
        <c:axPos val="b"/>
        <c:title>
          <c:tx>
            <c:rich>
              <a:bodyPr/>
              <a:lstStyle/>
              <a:p>
                <a:pPr>
                  <a:defRPr/>
                </a:pPr>
                <a:r>
                  <a:rPr lang="en-AU"/>
                  <a:t>ATI</a:t>
                </a:r>
                <a:endParaRPr lang="en-AU" baseline="0"/>
              </a:p>
            </c:rich>
          </c:tx>
          <c:layout>
            <c:manualLayout>
              <c:xMode val="edge"/>
              <c:yMode val="edge"/>
              <c:x val="0.84542391005289963"/>
              <c:y val="0.63939233696693132"/>
            </c:manualLayout>
          </c:layout>
          <c:overlay val="0"/>
        </c:title>
        <c:majorTickMark val="out"/>
        <c:minorTickMark val="none"/>
        <c:tickLblPos val="nextTo"/>
        <c:crossAx val="342889984"/>
        <c:crosses val="autoZero"/>
        <c:auto val="1"/>
        <c:lblAlgn val="ctr"/>
        <c:lblOffset val="100"/>
        <c:noMultiLvlLbl val="0"/>
      </c:catAx>
      <c:valAx>
        <c:axId val="342889984"/>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2883712"/>
        <c:crosses val="autoZero"/>
        <c:crossBetween val="between"/>
      </c:valAx>
    </c:plotArea>
    <c:legend>
      <c:legendPos val="r"/>
      <c:layout>
        <c:manualLayout>
          <c:xMode val="edge"/>
          <c:yMode val="edge"/>
          <c:x val="0.31261873734314677"/>
          <c:y val="0.91464313168359723"/>
          <c:w val="0.29538280552533319"/>
          <c:h val="8.5356921809537467E-2"/>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Youth Allowance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Ind'!$L$206</c:f>
              <c:strCache>
                <c:ptCount val="1"/>
                <c:pt idx="0">
                  <c:v>Base World</c:v>
                </c:pt>
              </c:strCache>
            </c:strRef>
          </c:tx>
          <c:marker>
            <c:symbol val="none"/>
          </c:marker>
          <c:cat>
            <c:strRef>
              <c:f>'TranInc - Ind'!$K$207:$K$239</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Ind'!$L$207:$L$239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Ind'!$M$206</c:f>
              <c:strCache>
                <c:ptCount val="1"/>
                <c:pt idx="0">
                  <c:v>Sim World</c:v>
                </c:pt>
              </c:strCache>
            </c:strRef>
          </c:tx>
          <c:marker>
            <c:symbol val="none"/>
          </c:marker>
          <c:cat>
            <c:strRef>
              <c:f>'TranInc - Ind'!$K$207:$K$239</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Ind'!$M$207:$M$239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342903424"/>
        <c:axId val="342921984"/>
      </c:lineChart>
      <c:catAx>
        <c:axId val="342903424"/>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342921984"/>
        <c:crosses val="autoZero"/>
        <c:auto val="1"/>
        <c:lblAlgn val="ctr"/>
        <c:lblOffset val="100"/>
        <c:noMultiLvlLbl val="0"/>
      </c:catAx>
      <c:valAx>
        <c:axId val="342921984"/>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7086571643316572E-2"/>
              <c:y val="2.6626469939187325E-2"/>
            </c:manualLayout>
          </c:layout>
          <c:overlay val="0"/>
        </c:title>
        <c:numFmt formatCode="#,##0" sourceLinked="1"/>
        <c:majorTickMark val="out"/>
        <c:minorTickMark val="none"/>
        <c:tickLblPos val="nextTo"/>
        <c:crossAx val="342903424"/>
        <c:crosses val="autoZero"/>
        <c:crossBetween val="between"/>
      </c:valAx>
    </c:plotArea>
    <c:legend>
      <c:legendPos val="r"/>
      <c:layout>
        <c:manualLayout>
          <c:xMode val="edge"/>
          <c:yMode val="edge"/>
          <c:x val="0.31261873734314677"/>
          <c:y val="0.91464313168359723"/>
          <c:w val="0.25460133976308796"/>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Carer Pension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Ind'!$L$45</c:f>
              <c:strCache>
                <c:ptCount val="1"/>
                <c:pt idx="0">
                  <c:v>Base World</c:v>
                </c:pt>
              </c:strCache>
            </c:strRef>
          </c:tx>
          <c:marker>
            <c:symbol val="none"/>
          </c:marker>
          <c:cat>
            <c:strRef>
              <c:f>'TranInc - Ind'!$K$46:$K$78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Ind'!$L$46:$L$78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Ind'!$M$45</c:f>
              <c:strCache>
                <c:ptCount val="1"/>
                <c:pt idx="0">
                  <c:v>Sim World</c:v>
                </c:pt>
              </c:strCache>
            </c:strRef>
          </c:tx>
          <c:marker>
            <c:symbol val="none"/>
          </c:marker>
          <c:cat>
            <c:strRef>
              <c:f>'TranInc - Ind'!$K$46:$K$78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Ind'!$M$46:$M$78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348284416"/>
        <c:axId val="348286336"/>
      </c:lineChart>
      <c:catAx>
        <c:axId val="348284416"/>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348286336"/>
        <c:crosses val="autoZero"/>
        <c:auto val="1"/>
        <c:lblAlgn val="ctr"/>
        <c:lblOffset val="100"/>
        <c:noMultiLvlLbl val="0"/>
      </c:catAx>
      <c:valAx>
        <c:axId val="348286336"/>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8284416"/>
        <c:crosses val="autoZero"/>
        <c:crossBetween val="between"/>
      </c:valAx>
    </c:plotArea>
    <c:legend>
      <c:legendPos val="r"/>
      <c:layout>
        <c:manualLayout>
          <c:xMode val="edge"/>
          <c:yMode val="edge"/>
          <c:x val="0.31261873734314677"/>
          <c:y val="0.91464313168359723"/>
          <c:w val="0.30911864193459637"/>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PPS Pension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Ind'!$L$85</c:f>
              <c:strCache>
                <c:ptCount val="1"/>
                <c:pt idx="0">
                  <c:v>Base World</c:v>
                </c:pt>
              </c:strCache>
            </c:strRef>
          </c:tx>
          <c:marker>
            <c:symbol val="none"/>
          </c:marker>
          <c:cat>
            <c:strRef>
              <c:f>'TranInc - Ind'!$K$86:$K$118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Ind'!$L$86:$L$118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Ind'!$M$85</c:f>
              <c:strCache>
                <c:ptCount val="1"/>
                <c:pt idx="0">
                  <c:v>Sim World</c:v>
                </c:pt>
              </c:strCache>
            </c:strRef>
          </c:tx>
          <c:marker>
            <c:symbol val="none"/>
          </c:marker>
          <c:cat>
            <c:strRef>
              <c:f>'TranInc - Ind'!$K$86:$K$118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Ind'!$M$86:$M$118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348312320"/>
        <c:axId val="348314240"/>
      </c:lineChart>
      <c:catAx>
        <c:axId val="348312320"/>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348314240"/>
        <c:crosses val="autoZero"/>
        <c:auto val="1"/>
        <c:lblAlgn val="ctr"/>
        <c:lblOffset val="100"/>
        <c:noMultiLvlLbl val="0"/>
      </c:catAx>
      <c:valAx>
        <c:axId val="348314240"/>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8312320"/>
        <c:crosses val="autoZero"/>
        <c:crossBetween val="between"/>
      </c:valAx>
    </c:plotArea>
    <c:legend>
      <c:legendPos val="r"/>
      <c:layout>
        <c:manualLayout>
          <c:xMode val="edge"/>
          <c:yMode val="edge"/>
          <c:x val="0.31261873734314677"/>
          <c:y val="0.91464313168359723"/>
          <c:w val="0.11861083576107509"/>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FTBB Recipients</a:t>
            </a:r>
            <a:r>
              <a:rPr lang="en-AU" baseline="0"/>
              <a:t> </a:t>
            </a:r>
            <a:r>
              <a:rPr lang="en-AU"/>
              <a:t>by ATI</a:t>
            </a:r>
          </a:p>
        </c:rich>
      </c:tx>
      <c:layout/>
      <c:overlay val="0"/>
    </c:title>
    <c:autoTitleDeleted val="0"/>
    <c:plotArea>
      <c:layout>
        <c:manualLayout>
          <c:layoutTarget val="inner"/>
          <c:xMode val="edge"/>
          <c:yMode val="edge"/>
          <c:x val="9.210689572894297E-2"/>
          <c:y val="0.10660039673252451"/>
          <c:w val="0.73177835288071513"/>
          <c:h val="0.55214143550710759"/>
        </c:manualLayout>
      </c:layout>
      <c:lineChart>
        <c:grouping val="standard"/>
        <c:varyColors val="0"/>
        <c:ser>
          <c:idx val="0"/>
          <c:order val="0"/>
          <c:tx>
            <c:strRef>
              <c:f>'TranInc - Ind'!$L$286</c:f>
              <c:strCache>
                <c:ptCount val="1"/>
                <c:pt idx="0">
                  <c:v>Base World</c:v>
                </c:pt>
              </c:strCache>
            </c:strRef>
          </c:tx>
          <c:marker>
            <c:symbol val="none"/>
          </c:marker>
          <c:cat>
            <c:strRef>
              <c:f>'TranInc - Ind'!$K$287:$K$319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Ind'!$L$287:$L$319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Ind'!$M$286</c:f>
              <c:strCache>
                <c:ptCount val="1"/>
                <c:pt idx="0">
                  <c:v>Sim World</c:v>
                </c:pt>
              </c:strCache>
            </c:strRef>
          </c:tx>
          <c:marker>
            <c:symbol val="none"/>
          </c:marker>
          <c:cat>
            <c:strRef>
              <c:f>'TranInc - Ind'!$K$287:$K$319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Ind'!$M$287:$M$319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348372992"/>
        <c:axId val="348374912"/>
      </c:lineChart>
      <c:catAx>
        <c:axId val="348372992"/>
        <c:scaling>
          <c:orientation val="minMax"/>
        </c:scaling>
        <c:delete val="0"/>
        <c:axPos val="b"/>
        <c:title>
          <c:tx>
            <c:rich>
              <a:bodyPr/>
              <a:lstStyle/>
              <a:p>
                <a:pPr>
                  <a:defRPr/>
                </a:pPr>
                <a:r>
                  <a:rPr lang="en-AU"/>
                  <a:t>ATI</a:t>
                </a:r>
                <a:endParaRPr lang="en-AU" baseline="0"/>
              </a:p>
            </c:rich>
          </c:tx>
          <c:layout>
            <c:manualLayout>
              <c:xMode val="edge"/>
              <c:yMode val="edge"/>
              <c:x val="0.84542391005289963"/>
              <c:y val="0.63939233696693132"/>
            </c:manualLayout>
          </c:layout>
          <c:overlay val="0"/>
        </c:title>
        <c:majorTickMark val="out"/>
        <c:minorTickMark val="none"/>
        <c:tickLblPos val="nextTo"/>
        <c:crossAx val="348374912"/>
        <c:crosses val="autoZero"/>
        <c:auto val="1"/>
        <c:lblAlgn val="ctr"/>
        <c:lblOffset val="100"/>
        <c:noMultiLvlLbl val="0"/>
      </c:catAx>
      <c:valAx>
        <c:axId val="348374912"/>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8372992"/>
        <c:crosses val="autoZero"/>
        <c:crossBetween val="between"/>
      </c:valAx>
    </c:plotArea>
    <c:legend>
      <c:legendPos val="r"/>
      <c:layout>
        <c:manualLayout>
          <c:xMode val="edge"/>
          <c:yMode val="edge"/>
          <c:x val="0.31261873734314677"/>
          <c:y val="0.91464313168359723"/>
          <c:w val="0.24561603987675593"/>
          <c:h val="8.5356812653917008E-2"/>
        </c:manualLayout>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PPP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Ind'!$L$165</c:f>
              <c:strCache>
                <c:ptCount val="1"/>
                <c:pt idx="0">
                  <c:v>Base World</c:v>
                </c:pt>
              </c:strCache>
            </c:strRef>
          </c:tx>
          <c:marker>
            <c:symbol val="none"/>
          </c:marker>
          <c:cat>
            <c:strRef>
              <c:f>'TranInc - Ind'!$K$166:$K$198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Ind'!$L$166:$L$198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Ind'!$M$165</c:f>
              <c:strCache>
                <c:ptCount val="1"/>
                <c:pt idx="0">
                  <c:v>Sim World</c:v>
                </c:pt>
              </c:strCache>
            </c:strRef>
          </c:tx>
          <c:marker>
            <c:symbol val="none"/>
          </c:marker>
          <c:cat>
            <c:strRef>
              <c:f>'TranInc - Ind'!$K$166:$K$198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Ind'!$M$166:$M$198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348388352"/>
        <c:axId val="348402816"/>
      </c:lineChart>
      <c:catAx>
        <c:axId val="348388352"/>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348402816"/>
        <c:crosses val="autoZero"/>
        <c:auto val="1"/>
        <c:lblAlgn val="ctr"/>
        <c:lblOffset val="100"/>
        <c:noMultiLvlLbl val="0"/>
      </c:catAx>
      <c:valAx>
        <c:axId val="348402816"/>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348388352"/>
        <c:crosses val="autoZero"/>
        <c:crossBetween val="between"/>
      </c:valAx>
    </c:plotArea>
    <c:legend>
      <c:legendPos val="r"/>
      <c:layout>
        <c:manualLayout>
          <c:xMode val="edge"/>
          <c:yMode val="edge"/>
          <c:x val="0.31261873734314677"/>
          <c:y val="0.91464313168359723"/>
          <c:w val="0.30137442217144506"/>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AU"/>
              <a:t>Number of FTBA Income Units</a:t>
            </a:r>
          </a:p>
        </c:rich>
      </c:tx>
      <c:overlay val="1"/>
    </c:title>
    <c:autoTitleDeleted val="0"/>
    <c:plotArea>
      <c:layout>
        <c:manualLayout>
          <c:layoutTarget val="inner"/>
          <c:xMode val="edge"/>
          <c:yMode val="edge"/>
          <c:x val="9.7614002687065063E-2"/>
          <c:y val="4.3926883026861999E-2"/>
          <c:w val="0.87883083552749253"/>
          <c:h val="0.77387072906687848"/>
        </c:manualLayout>
      </c:layout>
      <c:barChart>
        <c:barDir val="col"/>
        <c:grouping val="clustered"/>
        <c:varyColors val="0"/>
        <c:ser>
          <c:idx val="0"/>
          <c:order val="0"/>
          <c:tx>
            <c:strRef>
              <c:f>FTBA!$B$4</c:f>
              <c:strCache>
                <c:ptCount val="1"/>
                <c:pt idx="0">
                  <c:v>Base</c:v>
                </c:pt>
              </c:strCache>
            </c:strRef>
          </c:tx>
          <c:invertIfNegative val="0"/>
          <c:cat>
            <c:strRef>
              <c:f>FTBA!$A$5:$A$8</c:f>
              <c:strCache>
                <c:ptCount val="4"/>
                <c:pt idx="0">
                  <c:v>Maximum Rate</c:v>
                </c:pt>
                <c:pt idx="1">
                  <c:v>Part Rate</c:v>
                </c:pt>
                <c:pt idx="2">
                  <c:v>Base Rate</c:v>
                </c:pt>
                <c:pt idx="3">
                  <c:v>Taper Base Rate</c:v>
                </c:pt>
              </c:strCache>
            </c:strRef>
          </c:cat>
          <c:val>
            <c:numRef>
              <c:f>FTBA!$B$5:$B$8</c:f>
              <c:numCache>
                <c:formatCode>_(* #,##0_);_(* \(#,##0\);_(* "-"_);_(@_)</c:formatCode>
                <c:ptCount val="4"/>
                <c:pt idx="0">
                  <c:v>0</c:v>
                </c:pt>
                <c:pt idx="1">
                  <c:v>0</c:v>
                </c:pt>
                <c:pt idx="2">
                  <c:v>0</c:v>
                </c:pt>
                <c:pt idx="3">
                  <c:v>0</c:v>
                </c:pt>
              </c:numCache>
            </c:numRef>
          </c:val>
        </c:ser>
        <c:ser>
          <c:idx val="1"/>
          <c:order val="1"/>
          <c:tx>
            <c:strRef>
              <c:f>FTBA!$C$4</c:f>
              <c:strCache>
                <c:ptCount val="1"/>
                <c:pt idx="0">
                  <c:v>Sim</c:v>
                </c:pt>
              </c:strCache>
            </c:strRef>
          </c:tx>
          <c:invertIfNegative val="0"/>
          <c:cat>
            <c:strRef>
              <c:f>FTBA!$A$5:$A$8</c:f>
              <c:strCache>
                <c:ptCount val="4"/>
                <c:pt idx="0">
                  <c:v>Maximum Rate</c:v>
                </c:pt>
                <c:pt idx="1">
                  <c:v>Part Rate</c:v>
                </c:pt>
                <c:pt idx="2">
                  <c:v>Base Rate</c:v>
                </c:pt>
                <c:pt idx="3">
                  <c:v>Taper Base Rate</c:v>
                </c:pt>
              </c:strCache>
            </c:strRef>
          </c:cat>
          <c:val>
            <c:numRef>
              <c:f>FTBA!$C$5:$C$8</c:f>
              <c:numCache>
                <c:formatCode>_(* #,##0_);_(* \(#,##0\);_(* "-"_);_(@_)</c:formatCode>
                <c:ptCount val="4"/>
                <c:pt idx="0">
                  <c:v>0</c:v>
                </c:pt>
                <c:pt idx="1">
                  <c:v>0</c:v>
                </c:pt>
                <c:pt idx="2">
                  <c:v>0</c:v>
                </c:pt>
                <c:pt idx="3">
                  <c:v>0</c:v>
                </c:pt>
              </c:numCache>
            </c:numRef>
          </c:val>
        </c:ser>
        <c:dLbls>
          <c:showLegendKey val="0"/>
          <c:showVal val="0"/>
          <c:showCatName val="0"/>
          <c:showSerName val="0"/>
          <c:showPercent val="0"/>
          <c:showBubbleSize val="0"/>
        </c:dLbls>
        <c:gapWidth val="150"/>
        <c:axId val="346981504"/>
        <c:axId val="346983040"/>
      </c:barChart>
      <c:catAx>
        <c:axId val="34698150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46983040"/>
        <c:crosses val="autoZero"/>
        <c:auto val="1"/>
        <c:lblAlgn val="ctr"/>
        <c:lblOffset val="100"/>
        <c:noMultiLvlLbl val="0"/>
      </c:catAx>
      <c:valAx>
        <c:axId val="346983040"/>
        <c:scaling>
          <c:orientation val="minMax"/>
        </c:scaling>
        <c:delete val="0"/>
        <c:axPos val="l"/>
        <c:numFmt formatCode="_(* #,##0_);_(* \(#,##0\);_(* &quot;-&quot;_);_(@_)"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46981504"/>
        <c:crosses val="autoZero"/>
        <c:crossBetween val="between"/>
      </c:valAx>
    </c:plotArea>
    <c:legend>
      <c:legendPos val="r"/>
      <c:layout>
        <c:manualLayout>
          <c:xMode val="edge"/>
          <c:yMode val="edge"/>
          <c:x val="0.33196517630224909"/>
          <c:y val="0.89533680693474149"/>
          <c:w val="0.37220809363964213"/>
          <c:h val="0.10349026846421645"/>
        </c:manualLayout>
      </c:layout>
      <c:overlay val="0"/>
      <c:txPr>
        <a:bodyPr/>
        <a:lstStyle/>
        <a:p>
          <a:pPr>
            <a:defRPr sz="83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Cash Transfers and Tax Paid by Equivalised Disposable Income Quartile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5654418197725284"/>
          <c:y val="4.214129483814523E-2"/>
          <c:w val="0.83048381452318465"/>
          <c:h val="0.69373067949839606"/>
        </c:manualLayout>
      </c:layout>
      <c:barChart>
        <c:barDir val="col"/>
        <c:grouping val="clustered"/>
        <c:varyColors val="0"/>
        <c:ser>
          <c:idx val="0"/>
          <c:order val="0"/>
          <c:tx>
            <c:v>Average Cash Transfers (Base)</c:v>
          </c:tx>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Quintiles'!$C$6:$C$11</c:f>
              <c:numCache>
                <c:formatCode>"$"#,##0.00</c:formatCode>
                <c:ptCount val="6"/>
                <c:pt idx="0">
                  <c:v>0</c:v>
                </c:pt>
                <c:pt idx="1">
                  <c:v>0</c:v>
                </c:pt>
                <c:pt idx="2">
                  <c:v>0</c:v>
                </c:pt>
                <c:pt idx="3">
                  <c:v>0</c:v>
                </c:pt>
                <c:pt idx="4">
                  <c:v>0</c:v>
                </c:pt>
                <c:pt idx="5">
                  <c:v>0</c:v>
                </c:pt>
              </c:numCache>
            </c:numRef>
          </c:val>
        </c:ser>
        <c:ser>
          <c:idx val="2"/>
          <c:order val="1"/>
          <c:tx>
            <c:v>Average Cash Transfers (Sim)</c:v>
          </c:tx>
          <c:spPr>
            <a:solidFill>
              <a:schemeClr val="accent1">
                <a:lumMod val="40000"/>
                <a:lumOff val="60000"/>
              </a:schemeClr>
            </a:solidFill>
          </c:spPr>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Quintiles'!$E$6:$E$11</c:f>
              <c:numCache>
                <c:formatCode>"$"#,##0.00</c:formatCode>
                <c:ptCount val="6"/>
                <c:pt idx="0">
                  <c:v>0</c:v>
                </c:pt>
                <c:pt idx="1">
                  <c:v>0</c:v>
                </c:pt>
                <c:pt idx="2">
                  <c:v>0</c:v>
                </c:pt>
                <c:pt idx="3">
                  <c:v>0</c:v>
                </c:pt>
                <c:pt idx="4">
                  <c:v>0</c:v>
                </c:pt>
                <c:pt idx="5">
                  <c:v>0</c:v>
                </c:pt>
              </c:numCache>
            </c:numRef>
          </c:val>
        </c:ser>
        <c:ser>
          <c:idx val="1"/>
          <c:order val="2"/>
          <c:tx>
            <c:v>Average Tax Paid (Base)</c:v>
          </c:tx>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Quintiles'!$D$6:$D$11</c:f>
              <c:numCache>
                <c:formatCode>"$"#,##0.00</c:formatCode>
                <c:ptCount val="6"/>
                <c:pt idx="0">
                  <c:v>0</c:v>
                </c:pt>
                <c:pt idx="1">
                  <c:v>0</c:v>
                </c:pt>
                <c:pt idx="2">
                  <c:v>0</c:v>
                </c:pt>
                <c:pt idx="3">
                  <c:v>0</c:v>
                </c:pt>
                <c:pt idx="4">
                  <c:v>0</c:v>
                </c:pt>
                <c:pt idx="5">
                  <c:v>0</c:v>
                </c:pt>
              </c:numCache>
            </c:numRef>
          </c:val>
        </c:ser>
        <c:ser>
          <c:idx val="3"/>
          <c:order val="3"/>
          <c:tx>
            <c:v>Average Tax Paid (Sim)</c:v>
          </c:tx>
          <c:spPr>
            <a:solidFill>
              <a:schemeClr val="accent2">
                <a:lumMod val="40000"/>
                <a:lumOff val="60000"/>
              </a:schemeClr>
            </a:solidFill>
          </c:spPr>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Quintiles'!$F$6:$F$11</c:f>
              <c:numCache>
                <c:formatCode>"$"#,##0.00</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150"/>
        <c:axId val="349009408"/>
        <c:axId val="349010944"/>
      </c:barChart>
      <c:catAx>
        <c:axId val="349009408"/>
        <c:scaling>
          <c:orientation val="minMax"/>
        </c:scaling>
        <c:delete val="0"/>
        <c:axPos val="b"/>
        <c:majorTickMark val="out"/>
        <c:minorTickMark val="none"/>
        <c:tickLblPos val="nextTo"/>
        <c:txPr>
          <a:bodyPr/>
          <a:lstStyle/>
          <a:p>
            <a:pPr>
              <a:defRPr b="1"/>
            </a:pPr>
            <a:endParaRPr lang="en-US"/>
          </a:p>
        </c:txPr>
        <c:crossAx val="349010944"/>
        <c:crosses val="autoZero"/>
        <c:auto val="1"/>
        <c:lblAlgn val="ctr"/>
        <c:lblOffset val="100"/>
        <c:noMultiLvlLbl val="0"/>
      </c:catAx>
      <c:valAx>
        <c:axId val="349010944"/>
        <c:scaling>
          <c:orientation val="minMax"/>
        </c:scaling>
        <c:delete val="0"/>
        <c:axPos val="l"/>
        <c:numFmt formatCode="&quot;$&quot;#,##0.00" sourceLinked="1"/>
        <c:majorTickMark val="out"/>
        <c:minorTickMark val="none"/>
        <c:tickLblPos val="nextTo"/>
        <c:crossAx val="349009408"/>
        <c:crosses val="autoZero"/>
        <c:crossBetween val="between"/>
      </c:valAx>
    </c:plotArea>
    <c:legend>
      <c:legendPos val="r"/>
      <c:layout>
        <c:manualLayout>
          <c:xMode val="edge"/>
          <c:yMode val="edge"/>
          <c:x val="0.16202799650043745"/>
          <c:y val="0.8271682706328376"/>
          <c:w val="0.81852755905511809"/>
          <c:h val="0.16973753280839893"/>
        </c:manualLayout>
      </c:layout>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Percentage of Disposable Income Received in Transfers and Paid in Tax by Equivalised Disposable Income Quartile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0376640419947507"/>
          <c:y val="4.214129483814523E-2"/>
          <c:w val="0.88326159230096235"/>
          <c:h val="0.68910104986876641"/>
        </c:manualLayout>
      </c:layout>
      <c:barChart>
        <c:barDir val="col"/>
        <c:grouping val="clustered"/>
        <c:varyColors val="0"/>
        <c:ser>
          <c:idx val="0"/>
          <c:order val="0"/>
          <c:tx>
            <c:v>Average Percentage Received as Transfers (Base)</c:v>
          </c:tx>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Quintiles'!$C$15:$C$20</c:f>
              <c:numCache>
                <c:formatCode>0%</c:formatCode>
                <c:ptCount val="6"/>
                <c:pt idx="0">
                  <c:v>0</c:v>
                </c:pt>
                <c:pt idx="1">
                  <c:v>0</c:v>
                </c:pt>
                <c:pt idx="2">
                  <c:v>0</c:v>
                </c:pt>
                <c:pt idx="3">
                  <c:v>0</c:v>
                </c:pt>
                <c:pt idx="4">
                  <c:v>0</c:v>
                </c:pt>
                <c:pt idx="5">
                  <c:v>0</c:v>
                </c:pt>
              </c:numCache>
            </c:numRef>
          </c:val>
        </c:ser>
        <c:ser>
          <c:idx val="2"/>
          <c:order val="1"/>
          <c:tx>
            <c:v>Average Percentage Received as Transfers (Sim)</c:v>
          </c:tx>
          <c:spPr>
            <a:solidFill>
              <a:schemeClr val="accent1">
                <a:lumMod val="40000"/>
                <a:lumOff val="60000"/>
              </a:schemeClr>
            </a:solidFill>
          </c:spPr>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Quintiles'!$E$15:$E$20</c:f>
              <c:numCache>
                <c:formatCode>0%</c:formatCode>
                <c:ptCount val="6"/>
                <c:pt idx="0">
                  <c:v>0</c:v>
                </c:pt>
                <c:pt idx="1">
                  <c:v>0</c:v>
                </c:pt>
                <c:pt idx="2">
                  <c:v>0</c:v>
                </c:pt>
                <c:pt idx="3">
                  <c:v>0</c:v>
                </c:pt>
                <c:pt idx="4">
                  <c:v>0</c:v>
                </c:pt>
                <c:pt idx="5">
                  <c:v>0</c:v>
                </c:pt>
              </c:numCache>
            </c:numRef>
          </c:val>
        </c:ser>
        <c:ser>
          <c:idx val="1"/>
          <c:order val="2"/>
          <c:tx>
            <c:v>Average Percentage Paid in Tax (Base)</c:v>
          </c:tx>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Quintiles'!$D$15:$D$20</c:f>
              <c:numCache>
                <c:formatCode>0%</c:formatCode>
                <c:ptCount val="6"/>
                <c:pt idx="0">
                  <c:v>0</c:v>
                </c:pt>
                <c:pt idx="1">
                  <c:v>0</c:v>
                </c:pt>
                <c:pt idx="2">
                  <c:v>0</c:v>
                </c:pt>
                <c:pt idx="3">
                  <c:v>0</c:v>
                </c:pt>
                <c:pt idx="4">
                  <c:v>0</c:v>
                </c:pt>
                <c:pt idx="5">
                  <c:v>0</c:v>
                </c:pt>
              </c:numCache>
            </c:numRef>
          </c:val>
        </c:ser>
        <c:ser>
          <c:idx val="3"/>
          <c:order val="3"/>
          <c:tx>
            <c:v>Average Percentage Paid in Tax (Sim)</c:v>
          </c:tx>
          <c:spPr>
            <a:solidFill>
              <a:schemeClr val="accent2">
                <a:lumMod val="40000"/>
                <a:lumOff val="60000"/>
              </a:schemeClr>
            </a:solidFill>
          </c:spPr>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Quintiles'!$F$15:$F$20</c:f>
              <c:numCache>
                <c:formatCode>0%</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150"/>
        <c:axId val="348718592"/>
        <c:axId val="348720128"/>
      </c:barChart>
      <c:catAx>
        <c:axId val="348718592"/>
        <c:scaling>
          <c:orientation val="minMax"/>
        </c:scaling>
        <c:delete val="0"/>
        <c:axPos val="b"/>
        <c:majorTickMark val="out"/>
        <c:minorTickMark val="none"/>
        <c:tickLblPos val="nextTo"/>
        <c:txPr>
          <a:bodyPr/>
          <a:lstStyle/>
          <a:p>
            <a:pPr>
              <a:defRPr b="1"/>
            </a:pPr>
            <a:endParaRPr lang="en-US"/>
          </a:p>
        </c:txPr>
        <c:crossAx val="348720128"/>
        <c:crosses val="autoZero"/>
        <c:auto val="1"/>
        <c:lblAlgn val="ctr"/>
        <c:lblOffset val="100"/>
        <c:noMultiLvlLbl val="0"/>
      </c:catAx>
      <c:valAx>
        <c:axId val="348720128"/>
        <c:scaling>
          <c:orientation val="minMax"/>
        </c:scaling>
        <c:delete val="0"/>
        <c:axPos val="l"/>
        <c:numFmt formatCode="0%" sourceLinked="1"/>
        <c:majorTickMark val="out"/>
        <c:minorTickMark val="none"/>
        <c:tickLblPos val="nextTo"/>
        <c:crossAx val="348718592"/>
        <c:crosses val="autoZero"/>
        <c:crossBetween val="between"/>
      </c:valAx>
    </c:plotArea>
    <c:legend>
      <c:legendPos val="r"/>
      <c:layout>
        <c:manualLayout>
          <c:xMode val="edge"/>
          <c:yMode val="edge"/>
          <c:x val="0"/>
          <c:y val="0.8271682706328376"/>
          <c:w val="1"/>
          <c:h val="0.16973753280839893"/>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Cash Transfers and Tax Paid by Equivalised Private Income Quintile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5654418197725284"/>
          <c:y val="4.214129483814523E-2"/>
          <c:w val="0.83048381452318465"/>
          <c:h val="0.69373067949839606"/>
        </c:manualLayout>
      </c:layout>
      <c:barChart>
        <c:barDir val="col"/>
        <c:grouping val="clustered"/>
        <c:varyColors val="0"/>
        <c:ser>
          <c:idx val="0"/>
          <c:order val="0"/>
          <c:tx>
            <c:v>Average Cash Transfers (Base)</c:v>
          </c:tx>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Quintiles'!$C$6:$C$11</c:f>
              <c:numCache>
                <c:formatCode>"$"#,##0.00</c:formatCode>
                <c:ptCount val="6"/>
                <c:pt idx="0">
                  <c:v>0</c:v>
                </c:pt>
                <c:pt idx="1">
                  <c:v>0</c:v>
                </c:pt>
                <c:pt idx="2">
                  <c:v>0</c:v>
                </c:pt>
                <c:pt idx="3">
                  <c:v>0</c:v>
                </c:pt>
                <c:pt idx="4">
                  <c:v>0</c:v>
                </c:pt>
                <c:pt idx="5">
                  <c:v>0</c:v>
                </c:pt>
              </c:numCache>
            </c:numRef>
          </c:val>
        </c:ser>
        <c:ser>
          <c:idx val="2"/>
          <c:order val="1"/>
          <c:tx>
            <c:v>Average Cash Transfers (Sim)</c:v>
          </c:tx>
          <c:spPr>
            <a:solidFill>
              <a:schemeClr val="accent1">
                <a:lumMod val="40000"/>
                <a:lumOff val="60000"/>
              </a:schemeClr>
            </a:solidFill>
          </c:spPr>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Quintiles'!$E$6:$E$11</c:f>
              <c:numCache>
                <c:formatCode>"$"#,##0.00</c:formatCode>
                <c:ptCount val="6"/>
                <c:pt idx="0">
                  <c:v>0</c:v>
                </c:pt>
                <c:pt idx="1">
                  <c:v>0</c:v>
                </c:pt>
                <c:pt idx="2">
                  <c:v>0</c:v>
                </c:pt>
                <c:pt idx="3">
                  <c:v>0</c:v>
                </c:pt>
                <c:pt idx="4">
                  <c:v>0</c:v>
                </c:pt>
                <c:pt idx="5">
                  <c:v>0</c:v>
                </c:pt>
              </c:numCache>
            </c:numRef>
          </c:val>
        </c:ser>
        <c:ser>
          <c:idx val="1"/>
          <c:order val="2"/>
          <c:tx>
            <c:v>Average Tax Paid (Base)</c:v>
          </c:tx>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Quintiles'!$D$6:$D$11</c:f>
              <c:numCache>
                <c:formatCode>"$"#,##0.00</c:formatCode>
                <c:ptCount val="6"/>
                <c:pt idx="0">
                  <c:v>0</c:v>
                </c:pt>
                <c:pt idx="1">
                  <c:v>0</c:v>
                </c:pt>
                <c:pt idx="2">
                  <c:v>0</c:v>
                </c:pt>
                <c:pt idx="3">
                  <c:v>0</c:v>
                </c:pt>
                <c:pt idx="4">
                  <c:v>0</c:v>
                </c:pt>
                <c:pt idx="5">
                  <c:v>0</c:v>
                </c:pt>
              </c:numCache>
            </c:numRef>
          </c:val>
        </c:ser>
        <c:ser>
          <c:idx val="3"/>
          <c:order val="3"/>
          <c:tx>
            <c:v>Average Tax Paid (Sim)</c:v>
          </c:tx>
          <c:spPr>
            <a:solidFill>
              <a:schemeClr val="accent2">
                <a:lumMod val="40000"/>
                <a:lumOff val="60000"/>
              </a:schemeClr>
            </a:solidFill>
          </c:spPr>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Quintiles'!$F$6:$F$11</c:f>
              <c:numCache>
                <c:formatCode>"$"#,##0.00</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150"/>
        <c:axId val="348952448"/>
        <c:axId val="348953984"/>
      </c:barChart>
      <c:catAx>
        <c:axId val="348952448"/>
        <c:scaling>
          <c:orientation val="minMax"/>
        </c:scaling>
        <c:delete val="0"/>
        <c:axPos val="b"/>
        <c:majorTickMark val="out"/>
        <c:minorTickMark val="none"/>
        <c:tickLblPos val="nextTo"/>
        <c:txPr>
          <a:bodyPr/>
          <a:lstStyle/>
          <a:p>
            <a:pPr>
              <a:defRPr b="1"/>
            </a:pPr>
            <a:endParaRPr lang="en-US"/>
          </a:p>
        </c:txPr>
        <c:crossAx val="348953984"/>
        <c:crosses val="autoZero"/>
        <c:auto val="1"/>
        <c:lblAlgn val="ctr"/>
        <c:lblOffset val="100"/>
        <c:noMultiLvlLbl val="0"/>
      </c:catAx>
      <c:valAx>
        <c:axId val="348953984"/>
        <c:scaling>
          <c:orientation val="minMax"/>
        </c:scaling>
        <c:delete val="0"/>
        <c:axPos val="l"/>
        <c:numFmt formatCode="&quot;$&quot;#,##0.00" sourceLinked="1"/>
        <c:majorTickMark val="out"/>
        <c:minorTickMark val="none"/>
        <c:tickLblPos val="nextTo"/>
        <c:crossAx val="348952448"/>
        <c:crosses val="autoZero"/>
        <c:crossBetween val="between"/>
      </c:valAx>
    </c:plotArea>
    <c:legend>
      <c:legendPos val="r"/>
      <c:layout>
        <c:manualLayout>
          <c:xMode val="edge"/>
          <c:yMode val="edge"/>
          <c:x val="0.16202799650043745"/>
          <c:y val="0.8271682706328376"/>
          <c:w val="0.81852755905511809"/>
          <c:h val="0.16973753280839893"/>
        </c:manualLayout>
      </c:layout>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Percentage of Disposable Income Received in Transfers and Paid in Tax by Equivalised Private Income Quartile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0376640419947507"/>
          <c:y val="4.214129483814523E-2"/>
          <c:w val="0.88326159230096235"/>
          <c:h val="0.68910104986876641"/>
        </c:manualLayout>
      </c:layout>
      <c:barChart>
        <c:barDir val="col"/>
        <c:grouping val="clustered"/>
        <c:varyColors val="0"/>
        <c:ser>
          <c:idx val="0"/>
          <c:order val="0"/>
          <c:tx>
            <c:v>Average Percentage Received as Transfers (Base)</c:v>
          </c:tx>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Quintiles'!$C$15:$C$20</c:f>
              <c:numCache>
                <c:formatCode>0%</c:formatCode>
                <c:ptCount val="6"/>
                <c:pt idx="0">
                  <c:v>0</c:v>
                </c:pt>
                <c:pt idx="1">
                  <c:v>0</c:v>
                </c:pt>
                <c:pt idx="2">
                  <c:v>0</c:v>
                </c:pt>
                <c:pt idx="3">
                  <c:v>0</c:v>
                </c:pt>
                <c:pt idx="4">
                  <c:v>0</c:v>
                </c:pt>
                <c:pt idx="5">
                  <c:v>0</c:v>
                </c:pt>
              </c:numCache>
            </c:numRef>
          </c:val>
        </c:ser>
        <c:ser>
          <c:idx val="2"/>
          <c:order val="1"/>
          <c:tx>
            <c:v>Average Percentage Received as Transfers (Sim)</c:v>
          </c:tx>
          <c:spPr>
            <a:solidFill>
              <a:schemeClr val="accent1">
                <a:lumMod val="40000"/>
                <a:lumOff val="60000"/>
              </a:schemeClr>
            </a:solidFill>
          </c:spPr>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Quintiles'!$E$15:$E$20</c:f>
              <c:numCache>
                <c:formatCode>0%</c:formatCode>
                <c:ptCount val="6"/>
                <c:pt idx="0">
                  <c:v>0</c:v>
                </c:pt>
                <c:pt idx="1">
                  <c:v>0</c:v>
                </c:pt>
                <c:pt idx="2">
                  <c:v>0</c:v>
                </c:pt>
                <c:pt idx="3">
                  <c:v>0</c:v>
                </c:pt>
                <c:pt idx="4">
                  <c:v>0</c:v>
                </c:pt>
                <c:pt idx="5">
                  <c:v>0</c:v>
                </c:pt>
              </c:numCache>
            </c:numRef>
          </c:val>
        </c:ser>
        <c:ser>
          <c:idx val="1"/>
          <c:order val="2"/>
          <c:tx>
            <c:v>Average Percentage Paid in Tax (Base)</c:v>
          </c:tx>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Quintiles'!$D$15:$D$20</c:f>
              <c:numCache>
                <c:formatCode>0%</c:formatCode>
                <c:ptCount val="6"/>
                <c:pt idx="0">
                  <c:v>0</c:v>
                </c:pt>
                <c:pt idx="1">
                  <c:v>0</c:v>
                </c:pt>
                <c:pt idx="2">
                  <c:v>0</c:v>
                </c:pt>
                <c:pt idx="3">
                  <c:v>0</c:v>
                </c:pt>
                <c:pt idx="4">
                  <c:v>0</c:v>
                </c:pt>
                <c:pt idx="5">
                  <c:v>0</c:v>
                </c:pt>
              </c:numCache>
            </c:numRef>
          </c:val>
        </c:ser>
        <c:ser>
          <c:idx val="3"/>
          <c:order val="3"/>
          <c:tx>
            <c:v>Average Percentage Paid in Tax (Sim)</c:v>
          </c:tx>
          <c:spPr>
            <a:solidFill>
              <a:schemeClr val="accent2">
                <a:lumMod val="40000"/>
                <a:lumOff val="60000"/>
              </a:schemeClr>
            </a:solidFill>
          </c:spPr>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Quintiles'!$F$15:$F$20</c:f>
              <c:numCache>
                <c:formatCode>0%</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150"/>
        <c:axId val="351488640"/>
        <c:axId val="351494528"/>
      </c:barChart>
      <c:catAx>
        <c:axId val="351488640"/>
        <c:scaling>
          <c:orientation val="minMax"/>
        </c:scaling>
        <c:delete val="0"/>
        <c:axPos val="b"/>
        <c:majorTickMark val="out"/>
        <c:minorTickMark val="none"/>
        <c:tickLblPos val="nextTo"/>
        <c:txPr>
          <a:bodyPr/>
          <a:lstStyle/>
          <a:p>
            <a:pPr>
              <a:defRPr b="1"/>
            </a:pPr>
            <a:endParaRPr lang="en-US"/>
          </a:p>
        </c:txPr>
        <c:crossAx val="351494528"/>
        <c:crosses val="autoZero"/>
        <c:auto val="1"/>
        <c:lblAlgn val="ctr"/>
        <c:lblOffset val="100"/>
        <c:noMultiLvlLbl val="0"/>
      </c:catAx>
      <c:valAx>
        <c:axId val="351494528"/>
        <c:scaling>
          <c:orientation val="minMax"/>
          <c:max val="1"/>
          <c:min val="-0.1"/>
        </c:scaling>
        <c:delete val="0"/>
        <c:axPos val="l"/>
        <c:numFmt formatCode="0%" sourceLinked="1"/>
        <c:majorTickMark val="out"/>
        <c:minorTickMark val="none"/>
        <c:tickLblPos val="nextTo"/>
        <c:crossAx val="351488640"/>
        <c:crosses val="autoZero"/>
        <c:crossBetween val="between"/>
      </c:valAx>
    </c:plotArea>
    <c:legend>
      <c:legendPos val="r"/>
      <c:layout>
        <c:manualLayout>
          <c:xMode val="edge"/>
          <c:yMode val="edge"/>
          <c:x val="0"/>
          <c:y val="0.8271682706328376"/>
          <c:w val="1"/>
          <c:h val="0.16973753280839893"/>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47625</xdr:rowOff>
    </xdr:from>
    <xdr:to>
      <xdr:col>8</xdr:col>
      <xdr:colOff>590550</xdr:colOff>
      <xdr:row>21</xdr:row>
      <xdr:rowOff>9525</xdr:rowOff>
    </xdr:to>
    <xdr:graphicFrame macro="">
      <xdr:nvGraphicFramePr>
        <xdr:cNvPr id="102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1</xdr:row>
      <xdr:rowOff>47625</xdr:rowOff>
    </xdr:from>
    <xdr:to>
      <xdr:col>9</xdr:col>
      <xdr:colOff>0</xdr:colOff>
      <xdr:row>21</xdr:row>
      <xdr:rowOff>0</xdr:rowOff>
    </xdr:to>
    <xdr:graphicFrame macro="">
      <xdr:nvGraphicFramePr>
        <xdr:cNvPr id="2051"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1</xdr:row>
      <xdr:rowOff>47625</xdr:rowOff>
    </xdr:from>
    <xdr:to>
      <xdr:col>9</xdr:col>
      <xdr:colOff>0</xdr:colOff>
      <xdr:row>21</xdr:row>
      <xdr:rowOff>0</xdr:rowOff>
    </xdr:to>
    <xdr:graphicFrame macro="">
      <xdr:nvGraphicFramePr>
        <xdr:cNvPr id="512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1</xdr:row>
      <xdr:rowOff>38100</xdr:rowOff>
    </xdr:from>
    <xdr:to>
      <xdr:col>9</xdr:col>
      <xdr:colOff>152400</xdr:colOff>
      <xdr:row>21</xdr:row>
      <xdr:rowOff>0</xdr:rowOff>
    </xdr:to>
    <xdr:graphicFrame macro="">
      <xdr:nvGraphicFramePr>
        <xdr:cNvPr id="614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66675</xdr:rowOff>
    </xdr:from>
    <xdr:to>
      <xdr:col>9</xdr:col>
      <xdr:colOff>0</xdr:colOff>
      <xdr:row>21</xdr:row>
      <xdr:rowOff>0</xdr:rowOff>
    </xdr:to>
    <xdr:graphicFrame macro="">
      <xdr:nvGraphicFramePr>
        <xdr:cNvPr id="717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66675</xdr:rowOff>
    </xdr:from>
    <xdr:to>
      <xdr:col>9</xdr:col>
      <xdr:colOff>0</xdr:colOff>
      <xdr:row>21</xdr:row>
      <xdr:rowOff>0</xdr:rowOff>
    </xdr:to>
    <xdr:graphicFrame macro="">
      <xdr:nvGraphicFramePr>
        <xdr:cNvPr id="819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333375</xdr:colOff>
      <xdr:row>3</xdr:row>
      <xdr:rowOff>123825</xdr:rowOff>
    </xdr:from>
    <xdr:to>
      <xdr:col>9</xdr:col>
      <xdr:colOff>219075</xdr:colOff>
      <xdr:row>33</xdr:row>
      <xdr:rowOff>28574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231321</xdr:colOff>
      <xdr:row>124</xdr:row>
      <xdr:rowOff>40822</xdr:rowOff>
    </xdr:from>
    <xdr:to>
      <xdr:col>9</xdr:col>
      <xdr:colOff>117021</xdr:colOff>
      <xdr:row>153</xdr:row>
      <xdr:rowOff>108856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231322</xdr:colOff>
      <xdr:row>245</xdr:row>
      <xdr:rowOff>1</xdr:rowOff>
    </xdr:from>
    <xdr:to>
      <xdr:col>9</xdr:col>
      <xdr:colOff>117022</xdr:colOff>
      <xdr:row>274</xdr:row>
      <xdr:rowOff>68035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163286</xdr:colOff>
      <xdr:row>205</xdr:row>
      <xdr:rowOff>68035</xdr:rowOff>
    </xdr:from>
    <xdr:to>
      <xdr:col>9</xdr:col>
      <xdr:colOff>48986</xdr:colOff>
      <xdr:row>234</xdr:row>
      <xdr:rowOff>136069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258536</xdr:colOff>
      <xdr:row>43</xdr:row>
      <xdr:rowOff>149679</xdr:rowOff>
    </xdr:from>
    <xdr:to>
      <xdr:col>9</xdr:col>
      <xdr:colOff>144236</xdr:colOff>
      <xdr:row>73</xdr:row>
      <xdr:rowOff>54427</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84</xdr:row>
      <xdr:rowOff>0</xdr:rowOff>
    </xdr:from>
    <xdr:to>
      <xdr:col>8</xdr:col>
      <xdr:colOff>498021</xdr:colOff>
      <xdr:row>113</xdr:row>
      <xdr:rowOff>68034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285749</xdr:colOff>
      <xdr:row>284</xdr:row>
      <xdr:rowOff>27214</xdr:rowOff>
    </xdr:from>
    <xdr:to>
      <xdr:col>9</xdr:col>
      <xdr:colOff>171449</xdr:colOff>
      <xdr:row>313</xdr:row>
      <xdr:rowOff>95248</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217715</xdr:colOff>
      <xdr:row>163</xdr:row>
      <xdr:rowOff>108857</xdr:rowOff>
    </xdr:from>
    <xdr:to>
      <xdr:col>9</xdr:col>
      <xdr:colOff>103415</xdr:colOff>
      <xdr:row>193</xdr:row>
      <xdr:rowOff>13606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466725</xdr:colOff>
      <xdr:row>9</xdr:row>
      <xdr:rowOff>114300</xdr:rowOff>
    </xdr:from>
    <xdr:to>
      <xdr:col>7</xdr:col>
      <xdr:colOff>390525</xdr:colOff>
      <xdr:row>29</xdr:row>
      <xdr:rowOff>85725</xdr:rowOff>
    </xdr:to>
    <xdr:graphicFrame macro="">
      <xdr:nvGraphicFramePr>
        <xdr:cNvPr id="9218"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76200</xdr:colOff>
      <xdr:row>21</xdr:row>
      <xdr:rowOff>38100</xdr:rowOff>
    </xdr:from>
    <xdr:to>
      <xdr:col>4</xdr:col>
      <xdr:colOff>695325</xdr:colOff>
      <xdr:row>38</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990600</xdr:colOff>
      <xdr:row>21</xdr:row>
      <xdr:rowOff>47625</xdr:rowOff>
    </xdr:from>
    <xdr:to>
      <xdr:col>9</xdr:col>
      <xdr:colOff>323850</xdr:colOff>
      <xdr:row>38</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76200</xdr:colOff>
      <xdr:row>21</xdr:row>
      <xdr:rowOff>38100</xdr:rowOff>
    </xdr:from>
    <xdr:to>
      <xdr:col>4</xdr:col>
      <xdr:colOff>695325</xdr:colOff>
      <xdr:row>38</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904875</xdr:colOff>
      <xdr:row>21</xdr:row>
      <xdr:rowOff>47625</xdr:rowOff>
    </xdr:from>
    <xdr:to>
      <xdr:col>9</xdr:col>
      <xdr:colOff>238125</xdr:colOff>
      <xdr:row>38</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APITA/6.%20R%20and%20D/3.%20Core%20Structure/Standard%20Output/Testing/Leron/Std%20output%20w%20AdjTaxIn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PrivInc - Ind"/>
      <sheetName val="TInc - Ind"/>
      <sheetName val="DispInc - Ind"/>
      <sheetName val="AdjTInc"/>
      <sheetName val="PrivInc - HH"/>
      <sheetName val="DispInc - HH"/>
      <sheetName val="Payment Summary"/>
      <sheetName val="Payment Summary (for doc)"/>
      <sheetName val="Tax rebate summary"/>
      <sheetName val="Tax rebate summary (for doc)"/>
      <sheetName val="FTBA"/>
      <sheetName val="Private_income_persons_base"/>
      <sheetName val="Private_income_persons_sim"/>
      <sheetName val="Taxable_income_persons_base"/>
      <sheetName val="Taxable_income_persons_sim"/>
      <sheetName val="Disposable_income_persons_base"/>
      <sheetName val="Disposable_income_persons_sim"/>
      <sheetName val="Private_income_dist_hhs_base"/>
      <sheetName val="Private_income_dist_hhs_sim"/>
      <sheetName val="Disposable_income_dist_hhs_base"/>
      <sheetName val="Disposable_income_dist_hhs_sim"/>
      <sheetName val="Summary_payment_stats_test"/>
      <sheetName val="Benchmarks"/>
      <sheetName val="Benchmarks (for doc)"/>
      <sheetName val="FaHCSIA"/>
      <sheetName val="Tax"/>
      <sheetName val="Summary_income_households_Base"/>
      <sheetName val="Summary_income_households_Sim"/>
      <sheetName val="ComparewoldStdO"/>
      <sheetName val="FTBA_details"/>
      <sheetName val="Setting"/>
      <sheetName val="QA of StdOutput"/>
      <sheetName val="Summary_payment_stats_test1"/>
      <sheetName val="Setting2"/>
      <sheetName val="Adj_tax_inc_persons_base"/>
      <sheetName val="Adj_tax_inc_persons_sim"/>
      <sheetName val="Adj_tax_income_dist_hhs_base"/>
      <sheetName val="Adj_tax_income_dist_hhs_sim"/>
    </sheetNames>
    <sheetDataSet>
      <sheetData sheetId="0"/>
      <sheetData sheetId="1"/>
      <sheetData sheetId="2"/>
      <sheetData sheetId="3">
        <row r="4">
          <cell r="L4" t="str">
            <v xml:space="preserve"> $0 or less</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1">
          <cell r="A1" t="str">
            <v>Sum_MaxRate_Base</v>
          </cell>
        </row>
      </sheetData>
      <sheetData sheetId="31">
        <row r="2">
          <cell r="A2" t="str">
            <v>Base World</v>
          </cell>
          <cell r="B2" t="str">
            <v>Sim World</v>
          </cell>
        </row>
      </sheetData>
      <sheetData sheetId="32"/>
      <sheetData sheetId="33">
        <row r="1">
          <cell r="A1" t="str">
            <v>Payment</v>
          </cell>
        </row>
      </sheetData>
      <sheetData sheetId="34"/>
      <sheetData sheetId="35"/>
      <sheetData sheetId="36"/>
      <sheetData sheetId="37"/>
      <sheetData sheetId="3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GMT-2015.07.21-23.00.00/CAPITA/2.%20Master%20Version/DEVELOPMENT%20VERSION/STEP%20TWO%20-%20140904%20RunCapitaCompare.sas" TargetMode="External"/><Relationship Id="rId1" Type="http://schemas.openxmlformats.org/officeDocument/2006/relationships/hyperlink" Target="../../../../@GMT-2015.07.21-23.00.00/CAPITA/2.%20Master%20Version/DEVELOPMENT%20VERSION/130723%20MainBench%202%20runs.sa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6"/>
  <sheetViews>
    <sheetView workbookViewId="0">
      <pane ySplit="2" topLeftCell="A3" activePane="bottomLeft" state="frozen"/>
      <selection pane="bottomLeft" activeCell="A3" sqref="A3"/>
    </sheetView>
  </sheetViews>
  <sheetFormatPr defaultRowHeight="15" x14ac:dyDescent="0.25"/>
  <cols>
    <col min="1" max="1" width="4.5703125" style="1" customWidth="1"/>
    <col min="2" max="2" width="4.28515625" style="1" customWidth="1"/>
    <col min="3" max="3" width="66.140625" style="1" customWidth="1"/>
    <col min="4" max="4" width="23.140625" style="1" customWidth="1"/>
    <col min="5" max="12" width="9.140625" style="1"/>
    <col min="13" max="13" width="13.5703125" style="1" bestFit="1" customWidth="1"/>
    <col min="14" max="14" width="20.85546875" style="1" bestFit="1" customWidth="1"/>
    <col min="15" max="15" width="15.5703125" style="1" bestFit="1" customWidth="1"/>
    <col min="16" max="16" width="12.7109375" style="1" customWidth="1"/>
    <col min="17" max="17" width="9.140625" style="1"/>
    <col min="18" max="18" width="26.42578125" style="1" bestFit="1" customWidth="1"/>
    <col min="19" max="19" width="30.140625" style="1" customWidth="1"/>
    <col min="20" max="16384" width="9.140625" style="1"/>
  </cols>
  <sheetData>
    <row r="1" spans="2:19" x14ac:dyDescent="0.25">
      <c r="M1" s="2" t="s">
        <v>604</v>
      </c>
      <c r="N1" s="353" t="str">
        <f ca="1">IFERROR("Sheet doesn't exist on row "&amp;MATCH("Doesn't exist",O$2:O$50,0),"No missing sheets")</f>
        <v>Sheet doesn't exist on row 2</v>
      </c>
      <c r="O1" s="353" t="str">
        <f ca="1">IFERROR("Possible missing data on row "&amp;MATCH("Missing data?",P$2:P$50,0),"No missing data")</f>
        <v>No missing data</v>
      </c>
    </row>
    <row r="2" spans="2:19" x14ac:dyDescent="0.25">
      <c r="C2" s="2" t="s">
        <v>3</v>
      </c>
      <c r="M2" s="288" t="s">
        <v>549</v>
      </c>
      <c r="N2" s="288"/>
      <c r="O2" s="288" t="s">
        <v>550</v>
      </c>
      <c r="P2" s="288" t="s">
        <v>551</v>
      </c>
      <c r="Q2" s="288"/>
    </row>
    <row r="3" spans="2:19" x14ac:dyDescent="0.25">
      <c r="B3" s="3" t="s">
        <v>270</v>
      </c>
      <c r="M3" s="288" t="s">
        <v>552</v>
      </c>
      <c r="N3" s="354" t="s">
        <v>553</v>
      </c>
      <c r="O3" s="355" t="str">
        <f ca="1">IFERROR(IF(ERROR.TYPE(INDIRECT("'"&amp;N3&amp;"'!a1"))=4,"DOESN'T EXIST","OK"),"OK")</f>
        <v>DOESN'T EXIST</v>
      </c>
      <c r="P3" s="355" t="e">
        <f t="shared" ref="P3:P50" ca="1" si="0">IF(SUMIFS(INDIRECT(N3&amp;IF(M3="List","!C1:C999","!D1:D999")),INDIRECT(N3&amp;"!A1:A999"),"&lt;&gt;""""")&lt;&gt;0,"OK","Missing data?")</f>
        <v>#REF!</v>
      </c>
      <c r="Q3" s="288"/>
      <c r="R3" s="288"/>
      <c r="S3" s="288"/>
    </row>
    <row r="4" spans="2:19" x14ac:dyDescent="0.25">
      <c r="C4" s="352" t="s">
        <v>166</v>
      </c>
      <c r="D4" s="4" t="s">
        <v>16</v>
      </c>
      <c r="M4" s="288" t="s">
        <v>552</v>
      </c>
      <c r="N4" s="354" t="s">
        <v>554</v>
      </c>
      <c r="O4" s="355" t="str">
        <f t="shared" ref="O4:O50" ca="1" si="1">IFERROR(IF(ERROR.TYPE(INDIRECT("'"&amp;N4&amp;"'!a1"))=4,"DOESN'T EXIST","OK"),"OK")</f>
        <v>DOESN'T EXIST</v>
      </c>
      <c r="P4" s="355" t="e">
        <f t="shared" ca="1" si="0"/>
        <v>#REF!</v>
      </c>
      <c r="Q4" s="288"/>
      <c r="R4" s="288"/>
      <c r="S4" s="288"/>
    </row>
    <row r="5" spans="2:19" x14ac:dyDescent="0.25">
      <c r="C5" s="352" t="s">
        <v>263</v>
      </c>
      <c r="D5" s="5" t="s">
        <v>17</v>
      </c>
      <c r="M5" s="288" t="s">
        <v>552</v>
      </c>
      <c r="N5" s="354" t="s">
        <v>555</v>
      </c>
      <c r="O5" s="355" t="str">
        <f t="shared" ca="1" si="1"/>
        <v>DOESN'T EXIST</v>
      </c>
      <c r="P5" s="355" t="e">
        <f t="shared" ca="1" si="0"/>
        <v>#REF!</v>
      </c>
      <c r="Q5" s="288"/>
      <c r="R5" s="288"/>
      <c r="S5" s="288"/>
    </row>
    <row r="6" spans="2:19" x14ac:dyDescent="0.25">
      <c r="C6" s="352" t="s">
        <v>4</v>
      </c>
      <c r="D6" s="1" t="s">
        <v>541</v>
      </c>
      <c r="M6" s="288" t="s">
        <v>552</v>
      </c>
      <c r="N6" s="354" t="s">
        <v>556</v>
      </c>
      <c r="O6" s="355" t="str">
        <f t="shared" ca="1" si="1"/>
        <v>DOESN'T EXIST</v>
      </c>
      <c r="P6" s="355" t="e">
        <f t="shared" ca="1" si="0"/>
        <v>#REF!</v>
      </c>
      <c r="Q6" s="288"/>
      <c r="R6" s="288"/>
      <c r="S6" s="288"/>
    </row>
    <row r="7" spans="2:19" x14ac:dyDescent="0.25">
      <c r="C7" s="352" t="s">
        <v>542</v>
      </c>
      <c r="D7" s="1" t="s">
        <v>543</v>
      </c>
      <c r="M7" s="288" t="s">
        <v>552</v>
      </c>
      <c r="N7" s="354" t="s">
        <v>557</v>
      </c>
      <c r="O7" s="355" t="str">
        <f t="shared" ca="1" si="1"/>
        <v>DOESN'T EXIST</v>
      </c>
      <c r="P7" s="355" t="e">
        <f t="shared" ca="1" si="0"/>
        <v>#REF!</v>
      </c>
      <c r="Q7" s="288"/>
      <c r="R7" s="288"/>
      <c r="S7" s="288"/>
    </row>
    <row r="8" spans="2:19" ht="30" x14ac:dyDescent="0.25">
      <c r="C8" s="352" t="s">
        <v>545</v>
      </c>
      <c r="M8" s="288" t="s">
        <v>552</v>
      </c>
      <c r="N8" s="354" t="s">
        <v>558</v>
      </c>
      <c r="O8" s="355" t="str">
        <f t="shared" ca="1" si="1"/>
        <v>DOESN'T EXIST</v>
      </c>
      <c r="P8" s="355" t="e">
        <f t="shared" ca="1" si="0"/>
        <v>#REF!</v>
      </c>
      <c r="Q8" s="288"/>
      <c r="R8" s="288"/>
      <c r="S8" s="288"/>
    </row>
    <row r="9" spans="2:19" x14ac:dyDescent="0.25">
      <c r="C9" s="352"/>
      <c r="M9" s="288" t="s">
        <v>552</v>
      </c>
      <c r="N9" s="354" t="s">
        <v>559</v>
      </c>
      <c r="O9" s="355" t="str">
        <f t="shared" ca="1" si="1"/>
        <v>DOESN'T EXIST</v>
      </c>
      <c r="P9" s="355" t="e">
        <f t="shared" ca="1" si="0"/>
        <v>#REF!</v>
      </c>
      <c r="Q9" s="288"/>
      <c r="R9" s="288"/>
      <c r="S9" s="288"/>
    </row>
    <row r="10" spans="2:19" x14ac:dyDescent="0.25">
      <c r="M10" s="288" t="s">
        <v>552</v>
      </c>
      <c r="N10" s="354" t="s">
        <v>560</v>
      </c>
      <c r="O10" s="355" t="str">
        <f t="shared" ca="1" si="1"/>
        <v>DOESN'T EXIST</v>
      </c>
      <c r="P10" s="355" t="e">
        <f t="shared" ca="1" si="0"/>
        <v>#REF!</v>
      </c>
      <c r="Q10" s="288"/>
      <c r="R10" s="288"/>
      <c r="S10" s="288"/>
    </row>
    <row r="11" spans="2:19" x14ac:dyDescent="0.25">
      <c r="B11" s="3" t="s">
        <v>544</v>
      </c>
      <c r="M11" s="288" t="s">
        <v>552</v>
      </c>
      <c r="N11" s="354" t="s">
        <v>561</v>
      </c>
      <c r="O11" s="355" t="str">
        <f t="shared" ca="1" si="1"/>
        <v>DOESN'T EXIST</v>
      </c>
      <c r="P11" s="355" t="e">
        <f t="shared" ca="1" si="0"/>
        <v>#REF!</v>
      </c>
      <c r="Q11" s="288"/>
      <c r="R11" s="288"/>
      <c r="S11" s="288"/>
    </row>
    <row r="12" spans="2:19" ht="45" x14ac:dyDescent="0.25">
      <c r="C12" s="352" t="s">
        <v>548</v>
      </c>
      <c r="D12" s="288"/>
      <c r="E12" s="288"/>
      <c r="M12" s="288" t="s">
        <v>552</v>
      </c>
      <c r="N12" s="354" t="s">
        <v>562</v>
      </c>
      <c r="O12" s="355" t="str">
        <f t="shared" ca="1" si="1"/>
        <v>DOESN'T EXIST</v>
      </c>
      <c r="P12" s="355" t="e">
        <f t="shared" ca="1" si="0"/>
        <v>#REF!</v>
      </c>
      <c r="Q12" s="288"/>
      <c r="R12" s="288"/>
      <c r="S12" s="288"/>
    </row>
    <row r="13" spans="2:19" ht="30" x14ac:dyDescent="0.25">
      <c r="C13" s="352" t="s">
        <v>547</v>
      </c>
      <c r="D13" s="288"/>
      <c r="E13" s="288"/>
      <c r="M13" s="288" t="s">
        <v>552</v>
      </c>
      <c r="N13" s="354" t="s">
        <v>563</v>
      </c>
      <c r="O13" s="355" t="str">
        <f t="shared" ca="1" si="1"/>
        <v>DOESN'T EXIST</v>
      </c>
      <c r="P13" s="355" t="e">
        <f t="shared" ca="1" si="0"/>
        <v>#REF!</v>
      </c>
      <c r="Q13" s="288"/>
      <c r="R13" s="288"/>
      <c r="S13" s="288"/>
    </row>
    <row r="14" spans="2:19" ht="60" x14ac:dyDescent="0.25">
      <c r="C14" s="352" t="s">
        <v>546</v>
      </c>
      <c r="D14" s="288"/>
      <c r="E14" s="288"/>
      <c r="M14" s="288" t="s">
        <v>564</v>
      </c>
      <c r="N14" s="354" t="s">
        <v>565</v>
      </c>
      <c r="O14" s="355" t="str">
        <f t="shared" ca="1" si="1"/>
        <v>DOESN'T EXIST</v>
      </c>
      <c r="P14" s="355" t="e">
        <f t="shared" ca="1" si="0"/>
        <v>#REF!</v>
      </c>
      <c r="Q14" s="288"/>
      <c r="R14" s="288"/>
      <c r="S14" s="288"/>
    </row>
    <row r="15" spans="2:19" x14ac:dyDescent="0.25">
      <c r="C15" s="352"/>
      <c r="M15" s="288" t="s">
        <v>564</v>
      </c>
      <c r="N15" s="354" t="s">
        <v>566</v>
      </c>
      <c r="O15" s="355" t="str">
        <f t="shared" ca="1" si="1"/>
        <v>DOESN'T EXIST</v>
      </c>
      <c r="P15" s="355" t="e">
        <f t="shared" ca="1" si="0"/>
        <v>#REF!</v>
      </c>
      <c r="Q15" s="288"/>
      <c r="R15" s="288"/>
      <c r="S15" s="288"/>
    </row>
    <row r="16" spans="2:19" x14ac:dyDescent="0.25">
      <c r="M16" s="288" t="s">
        <v>552</v>
      </c>
      <c r="N16" s="354" t="s">
        <v>567</v>
      </c>
      <c r="O16" s="355" t="str">
        <f t="shared" ca="1" si="1"/>
        <v>DOESN'T EXIST</v>
      </c>
      <c r="P16" s="355" t="e">
        <f t="shared" ca="1" si="0"/>
        <v>#REF!</v>
      </c>
      <c r="Q16" s="288"/>
      <c r="R16" s="288"/>
      <c r="S16" s="288"/>
    </row>
    <row r="17" spans="3:19" x14ac:dyDescent="0.25">
      <c r="C17" s="3" t="s">
        <v>269</v>
      </c>
      <c r="M17" s="288" t="s">
        <v>552</v>
      </c>
      <c r="N17" s="354" t="s">
        <v>568</v>
      </c>
      <c r="O17" s="355" t="str">
        <f t="shared" ca="1" si="1"/>
        <v>DOESN'T EXIST</v>
      </c>
      <c r="P17" s="355" t="e">
        <f t="shared" ca="1" si="0"/>
        <v>#REF!</v>
      </c>
      <c r="Q17" s="288"/>
      <c r="R17" s="288"/>
      <c r="S17" s="288"/>
    </row>
    <row r="18" spans="3:19" x14ac:dyDescent="0.25">
      <c r="C18" s="1" t="s">
        <v>275</v>
      </c>
      <c r="M18" s="288" t="s">
        <v>552</v>
      </c>
      <c r="N18" s="354" t="s">
        <v>569</v>
      </c>
      <c r="O18" s="355" t="str">
        <f t="shared" ca="1" si="1"/>
        <v>DOESN'T EXIST</v>
      </c>
      <c r="P18" s="355" t="e">
        <f t="shared" ca="1" si="0"/>
        <v>#REF!</v>
      </c>
      <c r="Q18" s="288"/>
      <c r="R18" s="288"/>
      <c r="S18" s="288"/>
    </row>
    <row r="19" spans="3:19" x14ac:dyDescent="0.25">
      <c r="C19" s="1" t="s">
        <v>276</v>
      </c>
      <c r="M19" s="288" t="s">
        <v>552</v>
      </c>
      <c r="N19" s="354" t="s">
        <v>570</v>
      </c>
      <c r="O19" s="355" t="str">
        <f t="shared" ca="1" si="1"/>
        <v>DOESN'T EXIST</v>
      </c>
      <c r="P19" s="355" t="e">
        <f t="shared" ca="1" si="0"/>
        <v>#REF!</v>
      </c>
      <c r="Q19" s="288"/>
      <c r="R19" s="288"/>
      <c r="S19" s="288"/>
    </row>
    <row r="20" spans="3:19" x14ac:dyDescent="0.25">
      <c r="C20" s="1" t="s">
        <v>277</v>
      </c>
      <c r="M20" s="288" t="s">
        <v>552</v>
      </c>
      <c r="N20" s="354" t="s">
        <v>571</v>
      </c>
      <c r="O20" s="355" t="str">
        <f t="shared" ca="1" si="1"/>
        <v>DOESN'T EXIST</v>
      </c>
      <c r="P20" s="355" t="e">
        <f t="shared" ca="1" si="0"/>
        <v>#REF!</v>
      </c>
      <c r="Q20" s="288"/>
      <c r="R20" s="288"/>
      <c r="S20" s="288"/>
    </row>
    <row r="21" spans="3:19" x14ac:dyDescent="0.25">
      <c r="C21" s="1" t="s">
        <v>278</v>
      </c>
      <c r="M21" s="288" t="s">
        <v>552</v>
      </c>
      <c r="N21" s="354" t="s">
        <v>572</v>
      </c>
      <c r="O21" s="355" t="str">
        <f t="shared" ca="1" si="1"/>
        <v>DOESN'T EXIST</v>
      </c>
      <c r="P21" s="355" t="e">
        <f t="shared" ca="1" si="0"/>
        <v>#REF!</v>
      </c>
      <c r="Q21" s="288"/>
      <c r="R21" s="288"/>
      <c r="S21" s="288"/>
    </row>
    <row r="22" spans="3:19" x14ac:dyDescent="0.25">
      <c r="M22" s="288" t="s">
        <v>552</v>
      </c>
      <c r="N22" s="354" t="s">
        <v>573</v>
      </c>
      <c r="O22" s="355" t="str">
        <f t="shared" ca="1" si="1"/>
        <v>DOESN'T EXIST</v>
      </c>
      <c r="P22" s="355" t="e">
        <f t="shared" ca="1" si="0"/>
        <v>#REF!</v>
      </c>
      <c r="Q22" s="288"/>
      <c r="R22" s="288"/>
      <c r="S22" s="288"/>
    </row>
    <row r="23" spans="3:19" x14ac:dyDescent="0.25">
      <c r="C23" s="3" t="s">
        <v>5</v>
      </c>
      <c r="M23" s="288" t="s">
        <v>552</v>
      </c>
      <c r="N23" s="354" t="s">
        <v>574</v>
      </c>
      <c r="O23" s="355" t="str">
        <f t="shared" ca="1" si="1"/>
        <v>DOESN'T EXIST</v>
      </c>
      <c r="P23" s="355" t="e">
        <f t="shared" ca="1" si="0"/>
        <v>#REF!</v>
      </c>
      <c r="Q23" s="288"/>
      <c r="R23" s="288"/>
      <c r="S23" s="288"/>
    </row>
    <row r="24" spans="3:19" x14ac:dyDescent="0.25">
      <c r="C24" s="1" t="s">
        <v>167</v>
      </c>
      <c r="M24" s="288" t="s">
        <v>552</v>
      </c>
      <c r="N24" s="354" t="s">
        <v>575</v>
      </c>
      <c r="O24" s="355" t="str">
        <f t="shared" ca="1" si="1"/>
        <v>DOESN'T EXIST</v>
      </c>
      <c r="P24" s="355" t="e">
        <f t="shared" ca="1" si="0"/>
        <v>#REF!</v>
      </c>
      <c r="Q24" s="288"/>
      <c r="R24" s="288"/>
      <c r="S24" s="288"/>
    </row>
    <row r="25" spans="3:19" x14ac:dyDescent="0.25">
      <c r="C25" s="1" t="s">
        <v>264</v>
      </c>
      <c r="M25" s="288" t="s">
        <v>552</v>
      </c>
      <c r="N25" s="354" t="s">
        <v>576</v>
      </c>
      <c r="O25" s="355" t="str">
        <f t="shared" ca="1" si="1"/>
        <v>DOESN'T EXIST</v>
      </c>
      <c r="P25" s="355" t="e">
        <f t="shared" ca="1" si="0"/>
        <v>#REF!</v>
      </c>
      <c r="Q25" s="288"/>
      <c r="R25" s="288"/>
      <c r="S25" s="288"/>
    </row>
    <row r="26" spans="3:19" x14ac:dyDescent="0.25">
      <c r="C26" s="1" t="s">
        <v>165</v>
      </c>
      <c r="M26" s="288" t="s">
        <v>552</v>
      </c>
      <c r="N26" s="354" t="s">
        <v>577</v>
      </c>
      <c r="O26" s="355" t="str">
        <f t="shared" ca="1" si="1"/>
        <v>DOESN'T EXIST</v>
      </c>
      <c r="P26" s="355" t="e">
        <f t="shared" ca="1" si="0"/>
        <v>#REF!</v>
      </c>
      <c r="Q26" s="288"/>
      <c r="R26" s="288"/>
      <c r="S26" s="288"/>
    </row>
    <row r="27" spans="3:19" x14ac:dyDescent="0.25">
      <c r="C27" s="1" t="s">
        <v>6</v>
      </c>
      <c r="M27" s="288" t="s">
        <v>552</v>
      </c>
      <c r="N27" s="354" t="s">
        <v>578</v>
      </c>
      <c r="O27" s="355" t="str">
        <f t="shared" ca="1" si="1"/>
        <v>DOESN'T EXIST</v>
      </c>
      <c r="P27" s="355" t="e">
        <f t="shared" ca="1" si="0"/>
        <v>#REF!</v>
      </c>
      <c r="Q27" s="288"/>
      <c r="R27" s="288"/>
      <c r="S27" s="288"/>
    </row>
    <row r="28" spans="3:19" x14ac:dyDescent="0.25">
      <c r="C28" s="1" t="s">
        <v>237</v>
      </c>
      <c r="M28" s="288" t="s">
        <v>552</v>
      </c>
      <c r="N28" s="354" t="s">
        <v>579</v>
      </c>
      <c r="O28" s="355" t="str">
        <f t="shared" ca="1" si="1"/>
        <v>DOESN'T EXIST</v>
      </c>
      <c r="P28" s="355" t="e">
        <f t="shared" ca="1" si="0"/>
        <v>#REF!</v>
      </c>
      <c r="Q28" s="288"/>
      <c r="R28" s="288"/>
      <c r="S28" s="288"/>
    </row>
    <row r="29" spans="3:19" x14ac:dyDescent="0.25">
      <c r="M29" s="288" t="s">
        <v>552</v>
      </c>
      <c r="N29" s="354" t="s">
        <v>580</v>
      </c>
      <c r="O29" s="355" t="str">
        <f t="shared" ca="1" si="1"/>
        <v>DOESN'T EXIST</v>
      </c>
      <c r="P29" s="355" t="e">
        <f t="shared" ca="1" si="0"/>
        <v>#REF!</v>
      </c>
      <c r="Q29" s="288"/>
      <c r="R29" s="288"/>
      <c r="S29" s="288"/>
    </row>
    <row r="30" spans="3:19" x14ac:dyDescent="0.25">
      <c r="C30" s="3" t="s">
        <v>7</v>
      </c>
      <c r="M30" s="288" t="s">
        <v>552</v>
      </c>
      <c r="N30" s="354" t="s">
        <v>581</v>
      </c>
      <c r="O30" s="355" t="str">
        <f t="shared" ca="1" si="1"/>
        <v>DOESN'T EXIST</v>
      </c>
      <c r="P30" s="355" t="e">
        <f t="shared" ca="1" si="0"/>
        <v>#REF!</v>
      </c>
      <c r="Q30" s="288"/>
      <c r="R30" s="288"/>
      <c r="S30" s="288"/>
    </row>
    <row r="31" spans="3:19" x14ac:dyDescent="0.25">
      <c r="C31" s="1" t="s">
        <v>8</v>
      </c>
      <c r="M31" s="288" t="s">
        <v>552</v>
      </c>
      <c r="N31" s="354" t="s">
        <v>582</v>
      </c>
      <c r="O31" s="355" t="str">
        <f t="shared" ca="1" si="1"/>
        <v>DOESN'T EXIST</v>
      </c>
      <c r="P31" s="355" t="e">
        <f t="shared" ca="1" si="0"/>
        <v>#REF!</v>
      </c>
      <c r="Q31" s="288"/>
      <c r="R31" s="288"/>
      <c r="S31" s="288"/>
    </row>
    <row r="32" spans="3:19" x14ac:dyDescent="0.25">
      <c r="C32" s="1" t="s">
        <v>9</v>
      </c>
      <c r="M32" s="288" t="s">
        <v>552</v>
      </c>
      <c r="N32" s="354" t="s">
        <v>583</v>
      </c>
      <c r="O32" s="355" t="str">
        <f t="shared" ca="1" si="1"/>
        <v>DOESN'T EXIST</v>
      </c>
      <c r="P32" s="355" t="e">
        <f t="shared" ca="1" si="0"/>
        <v>#REF!</v>
      </c>
      <c r="Q32" s="288"/>
      <c r="R32" s="288"/>
      <c r="S32" s="288"/>
    </row>
    <row r="33" spans="3:19" x14ac:dyDescent="0.25">
      <c r="C33" s="1" t="s">
        <v>165</v>
      </c>
      <c r="F33" s="6"/>
      <c r="M33" s="288" t="s">
        <v>552</v>
      </c>
      <c r="N33" s="354" t="s">
        <v>584</v>
      </c>
      <c r="O33" s="355" t="str">
        <f t="shared" ca="1" si="1"/>
        <v>DOESN'T EXIST</v>
      </c>
      <c r="P33" s="355" t="e">
        <f t="shared" ca="1" si="0"/>
        <v>#REF!</v>
      </c>
      <c r="Q33" s="288"/>
      <c r="R33" s="288"/>
      <c r="S33" s="288"/>
    </row>
    <row r="34" spans="3:19" x14ac:dyDescent="0.25">
      <c r="C34" s="1" t="s">
        <v>6</v>
      </c>
      <c r="F34" s="6"/>
      <c r="M34" s="288" t="s">
        <v>552</v>
      </c>
      <c r="N34" s="354" t="s">
        <v>585</v>
      </c>
      <c r="O34" s="355" t="str">
        <f t="shared" ca="1" si="1"/>
        <v>DOESN'T EXIST</v>
      </c>
      <c r="P34" s="355" t="e">
        <f t="shared" ca="1" si="0"/>
        <v>#REF!</v>
      </c>
      <c r="Q34" s="288"/>
      <c r="R34" s="288"/>
      <c r="S34" s="288"/>
    </row>
    <row r="35" spans="3:19" x14ac:dyDescent="0.25">
      <c r="C35" s="1" t="s">
        <v>265</v>
      </c>
      <c r="F35" s="6"/>
      <c r="M35" s="288" t="s">
        <v>552</v>
      </c>
      <c r="N35" s="354" t="s">
        <v>586</v>
      </c>
      <c r="O35" s="355" t="str">
        <f t="shared" ca="1" si="1"/>
        <v>DOESN'T EXIST</v>
      </c>
      <c r="P35" s="355" t="e">
        <f t="shared" ca="1" si="0"/>
        <v>#REF!</v>
      </c>
      <c r="Q35" s="288"/>
      <c r="R35" s="288"/>
      <c r="S35" s="288"/>
    </row>
    <row r="36" spans="3:19" x14ac:dyDescent="0.25">
      <c r="M36" s="288" t="s">
        <v>552</v>
      </c>
      <c r="N36" s="354" t="s">
        <v>587</v>
      </c>
      <c r="O36" s="355" t="str">
        <f t="shared" ca="1" si="1"/>
        <v>DOESN'T EXIST</v>
      </c>
      <c r="P36" s="355" t="e">
        <f t="shared" ca="1" si="0"/>
        <v>#REF!</v>
      </c>
      <c r="Q36" s="288"/>
      <c r="R36" s="288"/>
      <c r="S36" s="288"/>
    </row>
    <row r="37" spans="3:19" x14ac:dyDescent="0.25">
      <c r="C37" s="3" t="s">
        <v>10</v>
      </c>
      <c r="M37" s="288" t="s">
        <v>552</v>
      </c>
      <c r="N37" s="354" t="s">
        <v>588</v>
      </c>
      <c r="O37" s="355" t="str">
        <f t="shared" ca="1" si="1"/>
        <v>DOESN'T EXIST</v>
      </c>
      <c r="P37" s="355" t="e">
        <f t="shared" ca="1" si="0"/>
        <v>#REF!</v>
      </c>
      <c r="Q37" s="288"/>
      <c r="R37" s="288"/>
      <c r="S37" s="288"/>
    </row>
    <row r="38" spans="3:19" x14ac:dyDescent="0.25">
      <c r="C38" s="1" t="s">
        <v>274</v>
      </c>
      <c r="M38" s="288" t="s">
        <v>564</v>
      </c>
      <c r="N38" s="354" t="s">
        <v>589</v>
      </c>
      <c r="O38" s="355" t="str">
        <f t="shared" ca="1" si="1"/>
        <v>DOESN'T EXIST</v>
      </c>
      <c r="P38" s="355" t="e">
        <f t="shared" ca="1" si="0"/>
        <v>#REF!</v>
      </c>
      <c r="Q38" s="288"/>
      <c r="R38" s="288"/>
      <c r="S38" s="288"/>
    </row>
    <row r="39" spans="3:19" x14ac:dyDescent="0.25">
      <c r="C39" s="1" t="s">
        <v>11</v>
      </c>
      <c r="M39" s="288" t="s">
        <v>552</v>
      </c>
      <c r="N39" s="354" t="s">
        <v>590</v>
      </c>
      <c r="O39" s="355" t="str">
        <f t="shared" ca="1" si="1"/>
        <v>DOESN'T EXIST</v>
      </c>
      <c r="P39" s="355" t="e">
        <f t="shared" ca="1" si="0"/>
        <v>#REF!</v>
      </c>
      <c r="Q39" s="288"/>
      <c r="R39" s="288"/>
      <c r="S39" s="288"/>
    </row>
    <row r="40" spans="3:19" x14ac:dyDescent="0.25">
      <c r="C40" s="1" t="s">
        <v>12</v>
      </c>
      <c r="M40" s="288" t="s">
        <v>552</v>
      </c>
      <c r="N40" s="354" t="s">
        <v>591</v>
      </c>
      <c r="O40" s="355" t="str">
        <f t="shared" ca="1" si="1"/>
        <v>DOESN'T EXIST</v>
      </c>
      <c r="P40" s="355" t="e">
        <f t="shared" ca="1" si="0"/>
        <v>#REF!</v>
      </c>
      <c r="Q40" s="288"/>
      <c r="R40" s="288"/>
      <c r="S40" s="288"/>
    </row>
    <row r="41" spans="3:19" x14ac:dyDescent="0.25">
      <c r="C41" s="1" t="s">
        <v>268</v>
      </c>
      <c r="M41" s="288" t="s">
        <v>552</v>
      </c>
      <c r="N41" s="354" t="s">
        <v>592</v>
      </c>
      <c r="O41" s="355" t="str">
        <f t="shared" ca="1" si="1"/>
        <v>DOESN'T EXIST</v>
      </c>
      <c r="P41" s="355" t="e">
        <f t="shared" ca="1" si="0"/>
        <v>#REF!</v>
      </c>
      <c r="Q41" s="288"/>
      <c r="R41" s="288"/>
      <c r="S41" s="288"/>
    </row>
    <row r="42" spans="3:19" x14ac:dyDescent="0.25">
      <c r="M42" s="288" t="s">
        <v>552</v>
      </c>
      <c r="N42" s="354" t="s">
        <v>593</v>
      </c>
      <c r="O42" s="355" t="str">
        <f t="shared" ca="1" si="1"/>
        <v>DOESN'T EXIST</v>
      </c>
      <c r="P42" s="355" t="e">
        <f t="shared" ca="1" si="0"/>
        <v>#REF!</v>
      </c>
      <c r="Q42" s="288"/>
      <c r="R42" s="288"/>
      <c r="S42" s="288"/>
    </row>
    <row r="43" spans="3:19" x14ac:dyDescent="0.25">
      <c r="C43" s="3" t="s">
        <v>272</v>
      </c>
      <c r="M43" s="288" t="s">
        <v>552</v>
      </c>
      <c r="N43" s="354" t="s">
        <v>594</v>
      </c>
      <c r="O43" s="355" t="str">
        <f t="shared" ca="1" si="1"/>
        <v>DOESN'T EXIST</v>
      </c>
      <c r="P43" s="355" t="e">
        <f t="shared" ca="1" si="0"/>
        <v>#REF!</v>
      </c>
      <c r="Q43" s="288"/>
      <c r="R43" s="288"/>
      <c r="S43" s="288"/>
    </row>
    <row r="44" spans="3:19" x14ac:dyDescent="0.25">
      <c r="C44" s="1" t="s">
        <v>273</v>
      </c>
      <c r="M44" s="288" t="s">
        <v>552</v>
      </c>
      <c r="N44" s="354" t="s">
        <v>595</v>
      </c>
      <c r="O44" s="355" t="str">
        <f t="shared" ca="1" si="1"/>
        <v>DOESN'T EXIST</v>
      </c>
      <c r="P44" s="355" t="e">
        <f t="shared" ca="1" si="0"/>
        <v>#REF!</v>
      </c>
      <c r="Q44" s="288"/>
      <c r="R44" s="288"/>
      <c r="S44" s="288"/>
    </row>
    <row r="45" spans="3:19" x14ac:dyDescent="0.25">
      <c r="C45" s="1" t="s">
        <v>11</v>
      </c>
      <c r="M45" s="288" t="s">
        <v>596</v>
      </c>
      <c r="N45" s="354" t="s">
        <v>597</v>
      </c>
      <c r="O45" s="355" t="str">
        <f t="shared" ca="1" si="1"/>
        <v>DOESN'T EXIST</v>
      </c>
      <c r="P45" s="355" t="e">
        <f t="shared" ca="1" si="0"/>
        <v>#REF!</v>
      </c>
      <c r="Q45" s="288"/>
      <c r="R45" s="288"/>
      <c r="S45" s="288"/>
    </row>
    <row r="46" spans="3:19" x14ac:dyDescent="0.25">
      <c r="C46" s="1" t="s">
        <v>12</v>
      </c>
      <c r="M46" s="288" t="s">
        <v>596</v>
      </c>
      <c r="N46" s="354" t="s">
        <v>598</v>
      </c>
      <c r="O46" s="355" t="str">
        <f t="shared" ca="1" si="1"/>
        <v>DOESN'T EXIST</v>
      </c>
      <c r="P46" s="355" t="e">
        <f t="shared" ca="1" si="0"/>
        <v>#REF!</v>
      </c>
      <c r="Q46" s="288"/>
      <c r="R46" s="288"/>
      <c r="S46" s="288"/>
    </row>
    <row r="47" spans="3:19" x14ac:dyDescent="0.25">
      <c r="C47" s="1" t="s">
        <v>268</v>
      </c>
      <c r="M47" s="288" t="s">
        <v>552</v>
      </c>
      <c r="N47" s="354" t="s">
        <v>599</v>
      </c>
      <c r="O47" s="355" t="str">
        <f t="shared" ca="1" si="1"/>
        <v>DOESN'T EXIST</v>
      </c>
      <c r="P47" s="355" t="e">
        <f t="shared" ca="1" si="0"/>
        <v>#REF!</v>
      </c>
      <c r="Q47" s="288"/>
      <c r="R47" s="288"/>
      <c r="S47" s="288"/>
    </row>
    <row r="48" spans="3:19" x14ac:dyDescent="0.25">
      <c r="M48" s="288" t="s">
        <v>552</v>
      </c>
      <c r="N48" s="354" t="s">
        <v>600</v>
      </c>
      <c r="O48" s="355" t="str">
        <f t="shared" ca="1" si="1"/>
        <v>DOESN'T EXIST</v>
      </c>
      <c r="P48" s="355" t="e">
        <f t="shared" ca="1" si="0"/>
        <v>#REF!</v>
      </c>
      <c r="Q48" s="288"/>
      <c r="R48" s="288"/>
      <c r="S48" s="288"/>
    </row>
    <row r="49" spans="3:19" x14ac:dyDescent="0.25">
      <c r="C49" s="3" t="s">
        <v>13</v>
      </c>
      <c r="M49" s="288" t="s">
        <v>601</v>
      </c>
      <c r="N49" s="354" t="s">
        <v>602</v>
      </c>
      <c r="O49" s="355" t="str">
        <f t="shared" ca="1" si="1"/>
        <v>DOESN'T EXIST</v>
      </c>
      <c r="P49" s="355" t="e">
        <f t="shared" ca="1" si="0"/>
        <v>#REF!</v>
      </c>
      <c r="Q49" s="288"/>
      <c r="R49" s="288"/>
      <c r="S49" s="288"/>
    </row>
    <row r="50" spans="3:19" x14ac:dyDescent="0.25">
      <c r="C50" s="1" t="s">
        <v>279</v>
      </c>
      <c r="M50" s="288" t="s">
        <v>601</v>
      </c>
      <c r="N50" s="354" t="s">
        <v>603</v>
      </c>
      <c r="O50" s="355" t="str">
        <f t="shared" ca="1" si="1"/>
        <v>DOESN'T EXIST</v>
      </c>
      <c r="P50" s="355" t="e">
        <f t="shared" ca="1" si="0"/>
        <v>#REF!</v>
      </c>
      <c r="Q50" s="288"/>
      <c r="R50" s="288"/>
      <c r="S50" s="288"/>
    </row>
    <row r="51" spans="3:19" x14ac:dyDescent="0.25">
      <c r="C51" s="1" t="s">
        <v>14</v>
      </c>
    </row>
    <row r="52" spans="3:19" x14ac:dyDescent="0.25">
      <c r="C52" s="1" t="s">
        <v>308</v>
      </c>
    </row>
    <row r="53" spans="3:19" x14ac:dyDescent="0.25">
      <c r="C53" s="1" t="s">
        <v>15</v>
      </c>
    </row>
    <row r="55" spans="3:19" x14ac:dyDescent="0.25">
      <c r="C55" s="7" t="s">
        <v>271</v>
      </c>
    </row>
    <row r="56" spans="3:19" x14ac:dyDescent="0.25">
      <c r="C56" s="1" t="s">
        <v>280</v>
      </c>
    </row>
    <row r="57" spans="3:19" x14ac:dyDescent="0.25">
      <c r="C57" s="1" t="s">
        <v>281</v>
      </c>
    </row>
    <row r="58" spans="3:19" x14ac:dyDescent="0.25">
      <c r="C58" s="1" t="s">
        <v>282</v>
      </c>
    </row>
    <row r="59" spans="3:19" x14ac:dyDescent="0.25">
      <c r="C59" s="1" t="s">
        <v>308</v>
      </c>
    </row>
    <row r="60" spans="3:19" x14ac:dyDescent="0.25">
      <c r="C60" s="1" t="s">
        <v>283</v>
      </c>
    </row>
    <row r="62" spans="3:19" x14ac:dyDescent="0.25">
      <c r="C62" s="7" t="s">
        <v>284</v>
      </c>
    </row>
    <row r="63" spans="3:19" x14ac:dyDescent="0.25">
      <c r="C63" s="1" t="s">
        <v>288</v>
      </c>
    </row>
    <row r="64" spans="3:19" x14ac:dyDescent="0.25">
      <c r="C64" s="1" t="s">
        <v>285</v>
      </c>
    </row>
    <row r="65" spans="3:3" x14ac:dyDescent="0.25">
      <c r="C65" s="1" t="s">
        <v>286</v>
      </c>
    </row>
    <row r="66" spans="3:3" x14ac:dyDescent="0.25">
      <c r="C66" s="1" t="s">
        <v>287</v>
      </c>
    </row>
    <row r="67" spans="3:3" x14ac:dyDescent="0.25">
      <c r="C67" s="1" t="s">
        <v>308</v>
      </c>
    </row>
    <row r="68" spans="3:3" x14ac:dyDescent="0.25">
      <c r="C68" s="1" t="s">
        <v>289</v>
      </c>
    </row>
    <row r="70" spans="3:3" x14ac:dyDescent="0.25">
      <c r="C70" s="7" t="s">
        <v>292</v>
      </c>
    </row>
    <row r="71" spans="3:3" x14ac:dyDescent="0.25">
      <c r="C71" s="1" t="s">
        <v>290</v>
      </c>
    </row>
    <row r="72" spans="3:3" x14ac:dyDescent="0.25">
      <c r="C72" s="1" t="s">
        <v>293</v>
      </c>
    </row>
    <row r="73" spans="3:3" x14ac:dyDescent="0.25">
      <c r="C73" s="1" t="s">
        <v>294</v>
      </c>
    </row>
    <row r="75" spans="3:3" x14ac:dyDescent="0.25">
      <c r="C75" s="3" t="s">
        <v>291</v>
      </c>
    </row>
    <row r="76" spans="3:3" x14ac:dyDescent="0.25">
      <c r="C76" s="1" t="s">
        <v>295</v>
      </c>
    </row>
    <row r="77" spans="3:3" x14ac:dyDescent="0.25">
      <c r="C77" s="1" t="s">
        <v>297</v>
      </c>
    </row>
    <row r="78" spans="3:3" x14ac:dyDescent="0.25">
      <c r="C78" s="1" t="s">
        <v>296</v>
      </c>
    </row>
    <row r="79" spans="3:3" x14ac:dyDescent="0.25">
      <c r="C79" s="1" t="s">
        <v>299</v>
      </c>
    </row>
    <row r="81" spans="3:3" x14ac:dyDescent="0.25">
      <c r="C81" s="3" t="s">
        <v>298</v>
      </c>
    </row>
    <row r="82" spans="3:3" x14ac:dyDescent="0.25">
      <c r="C82" s="1" t="s">
        <v>300</v>
      </c>
    </row>
    <row r="83" spans="3:3" x14ac:dyDescent="0.25">
      <c r="C83" s="1" t="s">
        <v>301</v>
      </c>
    </row>
    <row r="84" spans="3:3" x14ac:dyDescent="0.25">
      <c r="C84" s="1" t="s">
        <v>302</v>
      </c>
    </row>
    <row r="85" spans="3:3" x14ac:dyDescent="0.25">
      <c r="C85" s="1" t="s">
        <v>304</v>
      </c>
    </row>
    <row r="86" spans="3:3" x14ac:dyDescent="0.25">
      <c r="C86" s="1" t="s">
        <v>303</v>
      </c>
    </row>
  </sheetData>
  <conditionalFormatting sqref="P3:P50">
    <cfRule type="cellIs" dxfId="317" priority="1" operator="equal">
      <formula>"Missing data?"</formula>
    </cfRule>
  </conditionalFormatting>
  <conditionalFormatting sqref="N1">
    <cfRule type="cellIs" dxfId="316" priority="4" operator="equal">
      <formula>"No missing sheets"</formula>
    </cfRule>
  </conditionalFormatting>
  <conditionalFormatting sqref="O1">
    <cfRule type="cellIs" dxfId="315" priority="3" operator="equal">
      <formula>"No missing data"</formula>
    </cfRule>
  </conditionalFormatting>
  <conditionalFormatting sqref="O3:O50">
    <cfRule type="cellIs" dxfId="314" priority="2" operator="equal">
      <formula>"Doesn't exist"</formula>
    </cfRule>
  </conditionalFormatting>
  <hyperlinks>
    <hyperlink ref="D4" r:id="rId1" display="P:\CAPITA\6. R and D\3. Core Structure\Standard Output\Code\130723 MainBench 2 runs.sas"/>
    <hyperlink ref="D5" r:id="rId2"/>
  </hyperlinks>
  <pageMargins left="0.7" right="0.7" top="0.75" bottom="0.75" header="0.3" footer="0.3"/>
  <pageSetup paperSize="9" scale="38"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327</v>
      </c>
      <c r="M1" s="48"/>
      <c r="P1" s="48" t="s">
        <v>328</v>
      </c>
    </row>
    <row r="2" spans="11:19" collapsed="1" x14ac:dyDescent="0.2">
      <c r="N2" s="286" t="s">
        <v>305</v>
      </c>
      <c r="O2" s="49">
        <v>0.01</v>
      </c>
    </row>
    <row r="3" spans="11:19" ht="13.5" thickBot="1" x14ac:dyDescent="0.25">
      <c r="K3" s="51" t="s">
        <v>18</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66" t="e">
        <f ca="1">IF(N6=0,0,N6/L6)</f>
        <v>#REF!</v>
      </c>
      <c r="P6" s="47" t="e">
        <f t="shared" ref="P6:P38" ca="1" si="2">IF(ISNA(VLOOKUP($K6,INDIRECT($L$1),5,0)),0,VLOOKUP($K6,INDIRECT($L$1),5,0))</f>
        <v>#REF!</v>
      </c>
      <c r="Q6" s="47" t="e">
        <f t="shared" ref="Q6:Q38" ca="1" si="3">IF(ISNA(VLOOKUP($K6,INDIRECT($P$1),5,0)),0,VLOOKUP($K6,INDIRECT($P$1),5,0))</f>
        <v>#REF!</v>
      </c>
      <c r="R6" s="47" t="e">
        <f ca="1">Q6-P6</f>
        <v>#REF!</v>
      </c>
      <c r="S6" s="66" t="e">
        <f ca="1">IF(R6=0,0,R6/P6)</f>
        <v>#REF!</v>
      </c>
    </row>
    <row r="7" spans="11:19" x14ac:dyDescent="0.2">
      <c r="K7" s="72" t="s">
        <v>468</v>
      </c>
      <c r="L7" s="70" t="e">
        <f t="shared" ca="1" si="0"/>
        <v>#REF!</v>
      </c>
      <c r="M7" s="47" t="e">
        <f t="shared" ca="1" si="1"/>
        <v>#REF!</v>
      </c>
      <c r="N7" s="47" t="e">
        <f t="shared" ref="N7:N36" ca="1" si="4">M7-L7</f>
        <v>#REF!</v>
      </c>
      <c r="O7" s="66" t="e">
        <f t="shared" ref="O7:O39" ca="1" si="5">IF(N7=0,0,N7/L7)</f>
        <v>#REF!</v>
      </c>
      <c r="P7" s="47" t="e">
        <f t="shared" ca="1" si="2"/>
        <v>#REF!</v>
      </c>
      <c r="Q7" s="47" t="e">
        <f t="shared" ca="1" si="3"/>
        <v>#REF!</v>
      </c>
      <c r="R7" s="47" t="e">
        <f t="shared" ref="R7:R36" ca="1" si="6">Q7-P7</f>
        <v>#REF!</v>
      </c>
      <c r="S7" s="66" t="e">
        <f t="shared" ref="S7:S38" ca="1" si="7">IF(AND(R7=0,P7=0),0,R7/P7)</f>
        <v>#REF!</v>
      </c>
    </row>
    <row r="8" spans="11:19" x14ac:dyDescent="0.2">
      <c r="K8" s="72" t="s">
        <v>469</v>
      </c>
      <c r="L8" s="70" t="e">
        <f t="shared" ca="1" si="0"/>
        <v>#REF!</v>
      </c>
      <c r="M8" s="47" t="e">
        <f t="shared" ca="1" si="1"/>
        <v>#REF!</v>
      </c>
      <c r="N8" s="47" t="e">
        <f t="shared" ca="1" si="4"/>
        <v>#REF!</v>
      </c>
      <c r="O8" s="66" t="e">
        <f t="shared" ca="1" si="5"/>
        <v>#REF!</v>
      </c>
      <c r="P8" s="47" t="e">
        <f t="shared" ca="1" si="2"/>
        <v>#REF!</v>
      </c>
      <c r="Q8" s="47" t="e">
        <f t="shared" ca="1" si="3"/>
        <v>#REF!</v>
      </c>
      <c r="R8" s="47" t="e">
        <f t="shared" ca="1" si="6"/>
        <v>#REF!</v>
      </c>
      <c r="S8" s="66" t="e">
        <f t="shared" ca="1" si="7"/>
        <v>#REF!</v>
      </c>
    </row>
    <row r="9" spans="11:19" x14ac:dyDescent="0.2">
      <c r="K9" s="72" t="s">
        <v>470</v>
      </c>
      <c r="L9" s="70" t="e">
        <f t="shared" ca="1" si="0"/>
        <v>#REF!</v>
      </c>
      <c r="M9" s="47" t="e">
        <f t="shared" ca="1" si="1"/>
        <v>#REF!</v>
      </c>
      <c r="N9" s="47" t="e">
        <f t="shared" ca="1" si="4"/>
        <v>#REF!</v>
      </c>
      <c r="O9" s="66" t="e">
        <f t="shared" ca="1" si="5"/>
        <v>#REF!</v>
      </c>
      <c r="P9" s="47" t="e">
        <f t="shared" ca="1" si="2"/>
        <v>#REF!</v>
      </c>
      <c r="Q9" s="47" t="e">
        <f t="shared" ca="1" si="3"/>
        <v>#REF!</v>
      </c>
      <c r="R9" s="47" t="e">
        <f t="shared" ca="1" si="6"/>
        <v>#REF!</v>
      </c>
      <c r="S9" s="66" t="e">
        <f t="shared" ca="1" si="7"/>
        <v>#REF!</v>
      </c>
    </row>
    <row r="10" spans="11:19" x14ac:dyDescent="0.2">
      <c r="K10" s="72" t="s">
        <v>471</v>
      </c>
      <c r="L10" s="70" t="e">
        <f t="shared" ca="1" si="0"/>
        <v>#REF!</v>
      </c>
      <c r="M10" s="47" t="e">
        <f t="shared" ca="1" si="1"/>
        <v>#REF!</v>
      </c>
      <c r="N10" s="47" t="e">
        <f t="shared" ca="1" si="4"/>
        <v>#REF!</v>
      </c>
      <c r="O10" s="66" t="e">
        <f t="shared" ca="1" si="5"/>
        <v>#REF!</v>
      </c>
      <c r="P10" s="47" t="e">
        <f t="shared" ca="1" si="2"/>
        <v>#REF!</v>
      </c>
      <c r="Q10" s="47" t="e">
        <f t="shared" ca="1" si="3"/>
        <v>#REF!</v>
      </c>
      <c r="R10" s="47" t="e">
        <f t="shared" ca="1" si="6"/>
        <v>#REF!</v>
      </c>
      <c r="S10" s="66" t="e">
        <f t="shared" ca="1" si="7"/>
        <v>#REF!</v>
      </c>
    </row>
    <row r="11" spans="11:19" x14ac:dyDescent="0.2">
      <c r="K11" s="72" t="s">
        <v>472</v>
      </c>
      <c r="L11" s="70" t="e">
        <f t="shared" ca="1" si="0"/>
        <v>#REF!</v>
      </c>
      <c r="M11" s="47" t="e">
        <f t="shared" ca="1" si="1"/>
        <v>#REF!</v>
      </c>
      <c r="N11" s="47" t="e">
        <f t="shared" ca="1" si="4"/>
        <v>#REF!</v>
      </c>
      <c r="O11" s="66" t="e">
        <f t="shared" ca="1" si="5"/>
        <v>#REF!</v>
      </c>
      <c r="P11" s="47" t="e">
        <f t="shared" ca="1" si="2"/>
        <v>#REF!</v>
      </c>
      <c r="Q11" s="47" t="e">
        <f t="shared" ca="1" si="3"/>
        <v>#REF!</v>
      </c>
      <c r="R11" s="47" t="e">
        <f t="shared" ca="1" si="6"/>
        <v>#REF!</v>
      </c>
      <c r="S11" s="66" t="e">
        <f t="shared" ca="1" si="7"/>
        <v>#REF!</v>
      </c>
    </row>
    <row r="12" spans="11:19" x14ac:dyDescent="0.2">
      <c r="K12" s="72" t="s">
        <v>473</v>
      </c>
      <c r="L12" s="70" t="e">
        <f t="shared" ca="1" si="0"/>
        <v>#REF!</v>
      </c>
      <c r="M12" s="47" t="e">
        <f t="shared" ca="1" si="1"/>
        <v>#REF!</v>
      </c>
      <c r="N12" s="47" t="e">
        <f t="shared" ca="1" si="4"/>
        <v>#REF!</v>
      </c>
      <c r="O12" s="66" t="e">
        <f t="shared" ca="1" si="5"/>
        <v>#REF!</v>
      </c>
      <c r="P12" s="47" t="e">
        <f t="shared" ca="1" si="2"/>
        <v>#REF!</v>
      </c>
      <c r="Q12" s="47" t="e">
        <f t="shared" ca="1" si="3"/>
        <v>#REF!</v>
      </c>
      <c r="R12" s="47" t="e">
        <f t="shared" ca="1" si="6"/>
        <v>#REF!</v>
      </c>
      <c r="S12" s="66" t="e">
        <f t="shared" ca="1" si="7"/>
        <v>#REF!</v>
      </c>
    </row>
    <row r="13" spans="11:19" x14ac:dyDescent="0.2">
      <c r="K13" s="72" t="s">
        <v>474</v>
      </c>
      <c r="L13" s="70" t="e">
        <f t="shared" ca="1" si="0"/>
        <v>#REF!</v>
      </c>
      <c r="M13" s="47" t="e">
        <f t="shared" ca="1" si="1"/>
        <v>#REF!</v>
      </c>
      <c r="N13" s="47" t="e">
        <f t="shared" ca="1" si="4"/>
        <v>#REF!</v>
      </c>
      <c r="O13" s="66" t="e">
        <f t="shared" ca="1" si="5"/>
        <v>#REF!</v>
      </c>
      <c r="P13" s="47" t="e">
        <f t="shared" ca="1" si="2"/>
        <v>#REF!</v>
      </c>
      <c r="Q13" s="47" t="e">
        <f t="shared" ca="1" si="3"/>
        <v>#REF!</v>
      </c>
      <c r="R13" s="47" t="e">
        <f t="shared" ca="1" si="6"/>
        <v>#REF!</v>
      </c>
      <c r="S13" s="66" t="e">
        <f t="shared" ca="1" si="7"/>
        <v>#REF!</v>
      </c>
    </row>
    <row r="14" spans="11:19" x14ac:dyDescent="0.2">
      <c r="K14" s="72" t="s">
        <v>475</v>
      </c>
      <c r="L14" s="70" t="e">
        <f t="shared" ca="1" si="0"/>
        <v>#REF!</v>
      </c>
      <c r="M14" s="47" t="e">
        <f t="shared" ca="1" si="1"/>
        <v>#REF!</v>
      </c>
      <c r="N14" s="47" t="e">
        <f t="shared" ca="1" si="4"/>
        <v>#REF!</v>
      </c>
      <c r="O14" s="66" t="e">
        <f t="shared" ca="1" si="5"/>
        <v>#REF!</v>
      </c>
      <c r="P14" s="47" t="e">
        <f t="shared" ca="1" si="2"/>
        <v>#REF!</v>
      </c>
      <c r="Q14" s="47" t="e">
        <f t="shared" ca="1" si="3"/>
        <v>#REF!</v>
      </c>
      <c r="R14" s="47" t="e">
        <f t="shared" ca="1" si="6"/>
        <v>#REF!</v>
      </c>
      <c r="S14" s="66" t="e">
        <f t="shared" ca="1" si="7"/>
        <v>#REF!</v>
      </c>
    </row>
    <row r="15" spans="11:19" x14ac:dyDescent="0.2">
      <c r="K15" s="72" t="s">
        <v>476</v>
      </c>
      <c r="L15" s="70" t="e">
        <f t="shared" ca="1" si="0"/>
        <v>#REF!</v>
      </c>
      <c r="M15" s="47" t="e">
        <f t="shared" ca="1" si="1"/>
        <v>#REF!</v>
      </c>
      <c r="N15" s="47" t="e">
        <f t="shared" ca="1" si="4"/>
        <v>#REF!</v>
      </c>
      <c r="O15" s="66" t="e">
        <f t="shared" ca="1" si="5"/>
        <v>#REF!</v>
      </c>
      <c r="P15" s="47" t="e">
        <f t="shared" ca="1" si="2"/>
        <v>#REF!</v>
      </c>
      <c r="Q15" s="47" t="e">
        <f t="shared" ca="1" si="3"/>
        <v>#REF!</v>
      </c>
      <c r="R15" s="47" t="e">
        <f t="shared" ca="1" si="6"/>
        <v>#REF!</v>
      </c>
      <c r="S15" s="66" t="e">
        <f t="shared" ca="1" si="7"/>
        <v>#REF!</v>
      </c>
    </row>
    <row r="16" spans="11:19" x14ac:dyDescent="0.2">
      <c r="K16" s="72" t="s">
        <v>477</v>
      </c>
      <c r="L16" s="70" t="e">
        <f t="shared" ca="1" si="0"/>
        <v>#REF!</v>
      </c>
      <c r="M16" s="47" t="e">
        <f t="shared" ca="1" si="1"/>
        <v>#REF!</v>
      </c>
      <c r="N16" s="47" t="e">
        <f t="shared" ca="1" si="4"/>
        <v>#REF!</v>
      </c>
      <c r="O16" s="66" t="e">
        <f t="shared" ca="1" si="5"/>
        <v>#REF!</v>
      </c>
      <c r="P16" s="47" t="e">
        <f t="shared" ca="1" si="2"/>
        <v>#REF!</v>
      </c>
      <c r="Q16" s="47" t="e">
        <f t="shared" ca="1" si="3"/>
        <v>#REF!</v>
      </c>
      <c r="R16" s="47" t="e">
        <f t="shared" ca="1" si="6"/>
        <v>#REF!</v>
      </c>
      <c r="S16" s="66" t="e">
        <f t="shared" ca="1" si="7"/>
        <v>#REF!</v>
      </c>
    </row>
    <row r="17" spans="1:19" x14ac:dyDescent="0.2">
      <c r="K17" s="72" t="s">
        <v>478</v>
      </c>
      <c r="L17" s="70" t="e">
        <f t="shared" ca="1" si="0"/>
        <v>#REF!</v>
      </c>
      <c r="M17" s="47" t="e">
        <f t="shared" ca="1" si="1"/>
        <v>#REF!</v>
      </c>
      <c r="N17" s="47" t="e">
        <f t="shared" ca="1" si="4"/>
        <v>#REF!</v>
      </c>
      <c r="O17" s="66" t="e">
        <f t="shared" ca="1" si="5"/>
        <v>#REF!</v>
      </c>
      <c r="P17" s="47" t="e">
        <f t="shared" ca="1" si="2"/>
        <v>#REF!</v>
      </c>
      <c r="Q17" s="47" t="e">
        <f t="shared" ca="1" si="3"/>
        <v>#REF!</v>
      </c>
      <c r="R17" s="47" t="e">
        <f t="shared" ca="1" si="6"/>
        <v>#REF!</v>
      </c>
      <c r="S17" s="66" t="e">
        <f t="shared" ca="1" si="7"/>
        <v>#REF!</v>
      </c>
    </row>
    <row r="18" spans="1:19" x14ac:dyDescent="0.2">
      <c r="K18" s="72" t="s">
        <v>479</v>
      </c>
      <c r="L18" s="70" t="e">
        <f t="shared" ca="1" si="0"/>
        <v>#REF!</v>
      </c>
      <c r="M18" s="47" t="e">
        <f t="shared" ca="1" si="1"/>
        <v>#REF!</v>
      </c>
      <c r="N18" s="47" t="e">
        <f t="shared" ca="1" si="4"/>
        <v>#REF!</v>
      </c>
      <c r="O18" s="66" t="e">
        <f t="shared" ca="1" si="5"/>
        <v>#REF!</v>
      </c>
      <c r="P18" s="47" t="e">
        <f t="shared" ca="1" si="2"/>
        <v>#REF!</v>
      </c>
      <c r="Q18" s="47" t="e">
        <f t="shared" ca="1" si="3"/>
        <v>#REF!</v>
      </c>
      <c r="R18" s="47" t="e">
        <f t="shared" ca="1" si="6"/>
        <v>#REF!</v>
      </c>
      <c r="S18" s="66" t="e">
        <f t="shared" ca="1" si="7"/>
        <v>#REF!</v>
      </c>
    </row>
    <row r="19" spans="1:19" x14ac:dyDescent="0.2">
      <c r="K19" s="72" t="s">
        <v>480</v>
      </c>
      <c r="L19" s="70" t="e">
        <f t="shared" ca="1" si="0"/>
        <v>#REF!</v>
      </c>
      <c r="M19" s="47" t="e">
        <f t="shared" ca="1" si="1"/>
        <v>#REF!</v>
      </c>
      <c r="N19" s="47" t="e">
        <f t="shared" ca="1" si="4"/>
        <v>#REF!</v>
      </c>
      <c r="O19" s="66" t="e">
        <f t="shared" ca="1" si="5"/>
        <v>#REF!</v>
      </c>
      <c r="P19" s="47" t="e">
        <f t="shared" ca="1" si="2"/>
        <v>#REF!</v>
      </c>
      <c r="Q19" s="47" t="e">
        <f t="shared" ca="1" si="3"/>
        <v>#REF!</v>
      </c>
      <c r="R19" s="47" t="e">
        <f t="shared" ca="1" si="6"/>
        <v>#REF!</v>
      </c>
      <c r="S19" s="66" t="e">
        <f t="shared" ca="1" si="7"/>
        <v>#REF!</v>
      </c>
    </row>
    <row r="20" spans="1:19" x14ac:dyDescent="0.2">
      <c r="K20" s="72" t="s">
        <v>481</v>
      </c>
      <c r="L20" s="70" t="e">
        <f t="shared" ca="1" si="0"/>
        <v>#REF!</v>
      </c>
      <c r="M20" s="47" t="e">
        <f t="shared" ca="1" si="1"/>
        <v>#REF!</v>
      </c>
      <c r="N20" s="47" t="e">
        <f t="shared" ca="1" si="4"/>
        <v>#REF!</v>
      </c>
      <c r="O20" s="66" t="e">
        <f t="shared" ca="1" si="5"/>
        <v>#REF!</v>
      </c>
      <c r="P20" s="47" t="e">
        <f t="shared" ca="1" si="2"/>
        <v>#REF!</v>
      </c>
      <c r="Q20" s="47" t="e">
        <f t="shared" ca="1" si="3"/>
        <v>#REF!</v>
      </c>
      <c r="R20" s="47" t="e">
        <f t="shared" ca="1" si="6"/>
        <v>#REF!</v>
      </c>
      <c r="S20" s="66" t="e">
        <f t="shared" ca="1" si="7"/>
        <v>#REF!</v>
      </c>
    </row>
    <row r="21" spans="1:19" x14ac:dyDescent="0.2">
      <c r="K21" s="72" t="s">
        <v>482</v>
      </c>
      <c r="L21" s="70" t="e">
        <f t="shared" ca="1" si="0"/>
        <v>#REF!</v>
      </c>
      <c r="M21" s="47" t="e">
        <f t="shared" ca="1" si="1"/>
        <v>#REF!</v>
      </c>
      <c r="N21" s="47" t="e">
        <f t="shared" ca="1" si="4"/>
        <v>#REF!</v>
      </c>
      <c r="O21" s="66" t="e">
        <f t="shared" ca="1" si="5"/>
        <v>#REF!</v>
      </c>
      <c r="P21" s="47" t="e">
        <f t="shared" ca="1" si="2"/>
        <v>#REF!</v>
      </c>
      <c r="Q21" s="47" t="e">
        <f t="shared" ca="1" si="3"/>
        <v>#REF!</v>
      </c>
      <c r="R21" s="47" t="e">
        <f t="shared" ca="1" si="6"/>
        <v>#REF!</v>
      </c>
      <c r="S21" s="66" t="e">
        <f t="shared" ca="1" si="7"/>
        <v>#REF!</v>
      </c>
    </row>
    <row r="22" spans="1:19" x14ac:dyDescent="0.2">
      <c r="K22" s="72" t="s">
        <v>483</v>
      </c>
      <c r="L22" s="70" t="e">
        <f t="shared" ca="1" si="0"/>
        <v>#REF!</v>
      </c>
      <c r="M22" s="47" t="e">
        <f t="shared" ca="1" si="1"/>
        <v>#REF!</v>
      </c>
      <c r="N22" s="47" t="e">
        <f t="shared" ca="1" si="4"/>
        <v>#REF!</v>
      </c>
      <c r="O22" s="66" t="e">
        <f t="shared" ca="1" si="5"/>
        <v>#REF!</v>
      </c>
      <c r="P22" s="47" t="e">
        <f t="shared" ca="1" si="2"/>
        <v>#REF!</v>
      </c>
      <c r="Q22" s="47" t="e">
        <f t="shared" ca="1" si="3"/>
        <v>#REF!</v>
      </c>
      <c r="R22" s="47" t="e">
        <f t="shared" ca="1" si="6"/>
        <v>#REF!</v>
      </c>
      <c r="S22" s="66" t="e">
        <f t="shared" ca="1" si="7"/>
        <v>#REF!</v>
      </c>
    </row>
    <row r="23" spans="1:19" ht="13.5" thickBot="1" x14ac:dyDescent="0.25">
      <c r="A23" s="46" t="s">
        <v>23</v>
      </c>
      <c r="K23" s="72" t="s">
        <v>484</v>
      </c>
      <c r="L23" s="70" t="e">
        <f t="shared" ca="1" si="0"/>
        <v>#REF!</v>
      </c>
      <c r="M23" s="47" t="e">
        <f t="shared" ca="1" si="1"/>
        <v>#REF!</v>
      </c>
      <c r="N23" s="47" t="e">
        <f t="shared" ca="1" si="4"/>
        <v>#REF!</v>
      </c>
      <c r="O23" s="66" t="e">
        <f t="shared" ca="1" si="5"/>
        <v>#REF!</v>
      </c>
      <c r="P23" s="47" t="e">
        <f t="shared" ca="1" si="2"/>
        <v>#REF!</v>
      </c>
      <c r="Q23" s="47" t="e">
        <f t="shared" ca="1" si="3"/>
        <v>#REF!</v>
      </c>
      <c r="R23" s="47" t="e">
        <f t="shared" ca="1" si="6"/>
        <v>#REF!</v>
      </c>
      <c r="S23" s="66" t="e">
        <f t="shared" ca="1" si="7"/>
        <v>#REF!</v>
      </c>
    </row>
    <row r="24" spans="1:19" x14ac:dyDescent="0.2">
      <c r="A24" s="63" t="s">
        <v>24</v>
      </c>
      <c r="B24" s="53" t="s">
        <v>25</v>
      </c>
      <c r="C24" s="59" t="s">
        <v>48</v>
      </c>
      <c r="D24" s="60" t="s">
        <v>49</v>
      </c>
      <c r="K24" s="72" t="s">
        <v>485</v>
      </c>
      <c r="L24" s="70" t="e">
        <f t="shared" ca="1" si="0"/>
        <v>#REF!</v>
      </c>
      <c r="M24" s="47" t="e">
        <f t="shared" ca="1" si="1"/>
        <v>#REF!</v>
      </c>
      <c r="N24" s="47" t="e">
        <f t="shared" ca="1" si="4"/>
        <v>#REF!</v>
      </c>
      <c r="O24" s="66" t="e">
        <f t="shared" ca="1" si="5"/>
        <v>#REF!</v>
      </c>
      <c r="P24" s="47" t="e">
        <f t="shared" ca="1" si="2"/>
        <v>#REF!</v>
      </c>
      <c r="Q24" s="47" t="e">
        <f t="shared" ca="1" si="3"/>
        <v>#REF!</v>
      </c>
      <c r="R24" s="47" t="e">
        <f t="shared" ca="1" si="6"/>
        <v>#REF!</v>
      </c>
      <c r="S24" s="66" t="e">
        <f t="shared" ca="1" si="7"/>
        <v>#REF!</v>
      </c>
    </row>
    <row r="25" spans="1:19" ht="13.5" thickBot="1" x14ac:dyDescent="0.25">
      <c r="A25" s="64"/>
      <c r="B25" s="56" t="s">
        <v>110</v>
      </c>
      <c r="C25" s="61" t="s">
        <v>26</v>
      </c>
      <c r="D25" s="62" t="s">
        <v>27</v>
      </c>
      <c r="F25" s="47"/>
      <c r="K25" s="72" t="s">
        <v>486</v>
      </c>
      <c r="L25" s="70" t="e">
        <f t="shared" ca="1" si="0"/>
        <v>#REF!</v>
      </c>
      <c r="M25" s="47" t="e">
        <f t="shared" ca="1" si="1"/>
        <v>#REF!</v>
      </c>
      <c r="N25" s="47" t="e">
        <f t="shared" ca="1" si="4"/>
        <v>#REF!</v>
      </c>
      <c r="O25" s="66" t="e">
        <f t="shared" ca="1" si="5"/>
        <v>#REF!</v>
      </c>
      <c r="P25" s="47" t="e">
        <f t="shared" ca="1" si="2"/>
        <v>#REF!</v>
      </c>
      <c r="Q25" s="47" t="e">
        <f t="shared" ca="1" si="3"/>
        <v>#REF!</v>
      </c>
      <c r="R25" s="47" t="e">
        <f t="shared" ca="1" si="6"/>
        <v>#REF!</v>
      </c>
      <c r="S25" s="66" t="e">
        <f t="shared" ca="1" si="7"/>
        <v>#REF!</v>
      </c>
    </row>
    <row r="26" spans="1:19" x14ac:dyDescent="0.2">
      <c r="A26" s="65" t="str">
        <f>B26</f>
        <v>Mean</v>
      </c>
      <c r="B26" s="46" t="s">
        <v>28</v>
      </c>
      <c r="C26" s="50" t="e">
        <f t="shared" ref="C26:D31" ca="1" si="8">VLOOKUP($B$25&amp;"_"&amp;C$25,INDIRECT($B$32),MATCH($B26,INDIRECT($B$33),0),FALSE)</f>
        <v>#REF!</v>
      </c>
      <c r="D26" s="54" t="e">
        <f t="shared" ca="1" si="8"/>
        <v>#REF!</v>
      </c>
      <c r="K26" s="72" t="s">
        <v>487</v>
      </c>
      <c r="L26" s="70" t="e">
        <f t="shared" ca="1" si="0"/>
        <v>#REF!</v>
      </c>
      <c r="M26" s="47" t="e">
        <f t="shared" ca="1" si="1"/>
        <v>#REF!</v>
      </c>
      <c r="N26" s="47" t="e">
        <f t="shared" ca="1" si="4"/>
        <v>#REF!</v>
      </c>
      <c r="O26" s="66" t="e">
        <f t="shared" ca="1" si="5"/>
        <v>#REF!</v>
      </c>
      <c r="P26" s="47" t="e">
        <f t="shared" ca="1" si="2"/>
        <v>#REF!</v>
      </c>
      <c r="Q26" s="47" t="e">
        <f t="shared" ca="1" si="3"/>
        <v>#REF!</v>
      </c>
      <c r="R26" s="47" t="e">
        <f t="shared" ca="1" si="6"/>
        <v>#REF!</v>
      </c>
      <c r="S26" s="66" t="e">
        <f t="shared" ca="1" si="7"/>
        <v>#REF!</v>
      </c>
    </row>
    <row r="27" spans="1:19" x14ac:dyDescent="0.2">
      <c r="A27" s="65" t="str">
        <f>B27</f>
        <v>Median</v>
      </c>
      <c r="B27" s="46" t="s">
        <v>29</v>
      </c>
      <c r="C27" s="50" t="e">
        <f t="shared" ca="1" si="8"/>
        <v>#REF!</v>
      </c>
      <c r="D27" s="54" t="e">
        <f t="shared" ca="1" si="8"/>
        <v>#REF!</v>
      </c>
      <c r="K27" s="72" t="s">
        <v>488</v>
      </c>
      <c r="L27" s="70" t="e">
        <f t="shared" ca="1" si="0"/>
        <v>#REF!</v>
      </c>
      <c r="M27" s="47" t="e">
        <f t="shared" ca="1" si="1"/>
        <v>#REF!</v>
      </c>
      <c r="N27" s="47" t="e">
        <f t="shared" ca="1" si="4"/>
        <v>#REF!</v>
      </c>
      <c r="O27" s="66" t="e">
        <f t="shared" ca="1" si="5"/>
        <v>#REF!</v>
      </c>
      <c r="P27" s="47" t="e">
        <f t="shared" ca="1" si="2"/>
        <v>#REF!</v>
      </c>
      <c r="Q27" s="47" t="e">
        <f t="shared" ca="1" si="3"/>
        <v>#REF!</v>
      </c>
      <c r="R27" s="47" t="e">
        <f t="shared" ca="1" si="6"/>
        <v>#REF!</v>
      </c>
      <c r="S27" s="66" t="e">
        <f t="shared" ca="1" si="7"/>
        <v>#REF!</v>
      </c>
    </row>
    <row r="28" spans="1:19" x14ac:dyDescent="0.2">
      <c r="A28" s="65" t="s">
        <v>30</v>
      </c>
      <c r="B28" s="46" t="s">
        <v>31</v>
      </c>
      <c r="C28" s="50" t="e">
        <f t="shared" ca="1" si="8"/>
        <v>#REF!</v>
      </c>
      <c r="D28" s="54" t="e">
        <f t="shared" ca="1" si="8"/>
        <v>#REF!</v>
      </c>
      <c r="K28" s="72" t="s">
        <v>489</v>
      </c>
      <c r="L28" s="70" t="e">
        <f t="shared" ca="1" si="0"/>
        <v>#REF!</v>
      </c>
      <c r="M28" s="47" t="e">
        <f t="shared" ca="1" si="1"/>
        <v>#REF!</v>
      </c>
      <c r="N28" s="47" t="e">
        <f t="shared" ca="1" si="4"/>
        <v>#REF!</v>
      </c>
      <c r="O28" s="66" t="e">
        <f t="shared" ca="1" si="5"/>
        <v>#REF!</v>
      </c>
      <c r="P28" s="47" t="e">
        <f t="shared" ca="1" si="2"/>
        <v>#REF!</v>
      </c>
      <c r="Q28" s="47" t="e">
        <f t="shared" ca="1" si="3"/>
        <v>#REF!</v>
      </c>
      <c r="R28" s="47" t="e">
        <f t="shared" ca="1" si="6"/>
        <v>#REF!</v>
      </c>
      <c r="S28" s="66" t="e">
        <f t="shared" ca="1" si="7"/>
        <v>#REF!</v>
      </c>
    </row>
    <row r="29" spans="1:19" x14ac:dyDescent="0.2">
      <c r="A29" s="65" t="s">
        <v>32</v>
      </c>
      <c r="B29" s="46" t="s">
        <v>33</v>
      </c>
      <c r="C29" s="50" t="e">
        <f t="shared" ca="1" si="8"/>
        <v>#REF!</v>
      </c>
      <c r="D29" s="54" t="e">
        <f t="shared" ca="1" si="8"/>
        <v>#REF!</v>
      </c>
      <c r="K29" s="72" t="s">
        <v>490</v>
      </c>
      <c r="L29" s="70" t="e">
        <f t="shared" ca="1" si="0"/>
        <v>#REF!</v>
      </c>
      <c r="M29" s="47" t="e">
        <f t="shared" ca="1" si="1"/>
        <v>#REF!</v>
      </c>
      <c r="N29" s="47" t="e">
        <f t="shared" ca="1" si="4"/>
        <v>#REF!</v>
      </c>
      <c r="O29" s="66" t="e">
        <f t="shared" ca="1" si="5"/>
        <v>#REF!</v>
      </c>
      <c r="P29" s="47" t="e">
        <f t="shared" ca="1" si="2"/>
        <v>#REF!</v>
      </c>
      <c r="Q29" s="47" t="e">
        <f t="shared" ca="1" si="3"/>
        <v>#REF!</v>
      </c>
      <c r="R29" s="47" t="e">
        <f t="shared" ca="1" si="6"/>
        <v>#REF!</v>
      </c>
      <c r="S29" s="66" t="e">
        <f t="shared" ca="1" si="7"/>
        <v>#REF!</v>
      </c>
    </row>
    <row r="30" spans="1:19" x14ac:dyDescent="0.2">
      <c r="A30" s="65" t="s">
        <v>34</v>
      </c>
      <c r="B30" s="46" t="s">
        <v>1</v>
      </c>
      <c r="C30" s="52" t="e">
        <f t="shared" ca="1" si="8"/>
        <v>#REF!</v>
      </c>
      <c r="D30" s="55" t="e">
        <f t="shared" ca="1" si="8"/>
        <v>#REF!</v>
      </c>
      <c r="K30" s="72" t="s">
        <v>491</v>
      </c>
      <c r="L30" s="70" t="e">
        <f t="shared" ca="1" si="0"/>
        <v>#REF!</v>
      </c>
      <c r="M30" s="47" t="e">
        <f t="shared" ca="1" si="1"/>
        <v>#REF!</v>
      </c>
      <c r="N30" s="47" t="e">
        <f t="shared" ca="1" si="4"/>
        <v>#REF!</v>
      </c>
      <c r="O30" s="66" t="e">
        <f t="shared" ca="1" si="5"/>
        <v>#REF!</v>
      </c>
      <c r="P30" s="47" t="e">
        <f t="shared" ca="1" si="2"/>
        <v>#REF!</v>
      </c>
      <c r="Q30" s="47" t="e">
        <f t="shared" ca="1" si="3"/>
        <v>#REF!</v>
      </c>
      <c r="R30" s="47" t="e">
        <f t="shared" ca="1" si="6"/>
        <v>#REF!</v>
      </c>
      <c r="S30" s="66" t="e">
        <f t="shared" ca="1" si="7"/>
        <v>#REF!</v>
      </c>
    </row>
    <row r="31" spans="1:19" ht="13.5" thickBot="1" x14ac:dyDescent="0.25">
      <c r="A31" s="64" t="s">
        <v>19</v>
      </c>
      <c r="B31" s="56" t="s">
        <v>2</v>
      </c>
      <c r="C31" s="57" t="e">
        <f t="shared" ca="1" si="8"/>
        <v>#REF!</v>
      </c>
      <c r="D31" s="58" t="e">
        <f t="shared" ca="1" si="8"/>
        <v>#REF!</v>
      </c>
      <c r="K31" s="72" t="s">
        <v>492</v>
      </c>
      <c r="L31" s="70" t="e">
        <f t="shared" ca="1" si="0"/>
        <v>#REF!</v>
      </c>
      <c r="M31" s="47" t="e">
        <f t="shared" ca="1" si="1"/>
        <v>#REF!</v>
      </c>
      <c r="N31" s="47" t="e">
        <f t="shared" ca="1" si="4"/>
        <v>#REF!</v>
      </c>
      <c r="O31" s="66" t="e">
        <f t="shared" ca="1" si="5"/>
        <v>#REF!</v>
      </c>
      <c r="P31" s="47" t="e">
        <f t="shared" ca="1" si="2"/>
        <v>#REF!</v>
      </c>
      <c r="Q31" s="47" t="e">
        <f t="shared" ca="1" si="3"/>
        <v>#REF!</v>
      </c>
      <c r="R31" s="47" t="e">
        <f t="shared" ca="1" si="6"/>
        <v>#REF!</v>
      </c>
      <c r="S31" s="66" t="e">
        <f t="shared" ca="1" si="7"/>
        <v>#REF!</v>
      </c>
    </row>
    <row r="32" spans="1:19" x14ac:dyDescent="0.2">
      <c r="B32" s="48" t="s">
        <v>329</v>
      </c>
      <c r="K32" s="72" t="s">
        <v>493</v>
      </c>
      <c r="L32" s="70" t="e">
        <f t="shared" ca="1" si="0"/>
        <v>#REF!</v>
      </c>
      <c r="M32" s="47" t="e">
        <f t="shared" ca="1" si="1"/>
        <v>#REF!</v>
      </c>
      <c r="N32" s="47" t="e">
        <f t="shared" ca="1" si="4"/>
        <v>#REF!</v>
      </c>
      <c r="O32" s="66" t="e">
        <f t="shared" ca="1" si="5"/>
        <v>#REF!</v>
      </c>
      <c r="P32" s="47" t="e">
        <f t="shared" ca="1" si="2"/>
        <v>#REF!</v>
      </c>
      <c r="Q32" s="47" t="e">
        <f t="shared" ca="1" si="3"/>
        <v>#REF!</v>
      </c>
      <c r="R32" s="47" t="e">
        <f t="shared" ca="1" si="6"/>
        <v>#REF!</v>
      </c>
      <c r="S32" s="66" t="e">
        <f t="shared" ca="1" si="7"/>
        <v>#REF!</v>
      </c>
    </row>
    <row r="33" spans="2:19" x14ac:dyDescent="0.2">
      <c r="B33" s="48" t="s">
        <v>330</v>
      </c>
      <c r="K33" s="72" t="s">
        <v>494</v>
      </c>
      <c r="L33" s="70" t="e">
        <f t="shared" ca="1" si="0"/>
        <v>#REF!</v>
      </c>
      <c r="M33" s="47" t="e">
        <f t="shared" ca="1" si="1"/>
        <v>#REF!</v>
      </c>
      <c r="N33" s="47" t="e">
        <f t="shared" ca="1" si="4"/>
        <v>#REF!</v>
      </c>
      <c r="O33" s="66" t="e">
        <f t="shared" ca="1" si="5"/>
        <v>#REF!</v>
      </c>
      <c r="P33" s="47" t="e">
        <f t="shared" ca="1" si="2"/>
        <v>#REF!</v>
      </c>
      <c r="Q33" s="47" t="e">
        <f t="shared" ca="1" si="3"/>
        <v>#REF!</v>
      </c>
      <c r="R33" s="47" t="e">
        <f t="shared" ca="1" si="6"/>
        <v>#REF!</v>
      </c>
      <c r="S33" s="66" t="e">
        <f t="shared" ca="1" si="7"/>
        <v>#REF!</v>
      </c>
    </row>
    <row r="34" spans="2:19" x14ac:dyDescent="0.2">
      <c r="K34" s="72" t="s">
        <v>495</v>
      </c>
      <c r="L34" s="70" t="e">
        <f t="shared" ca="1" si="0"/>
        <v>#REF!</v>
      </c>
      <c r="M34" s="47" t="e">
        <f t="shared" ca="1" si="1"/>
        <v>#REF!</v>
      </c>
      <c r="N34" s="47" t="e">
        <f t="shared" ca="1" si="4"/>
        <v>#REF!</v>
      </c>
      <c r="O34" s="66" t="e">
        <f t="shared" ca="1" si="5"/>
        <v>#REF!</v>
      </c>
      <c r="P34" s="47" t="e">
        <f t="shared" ca="1" si="2"/>
        <v>#REF!</v>
      </c>
      <c r="Q34" s="47" t="e">
        <f t="shared" ca="1" si="3"/>
        <v>#REF!</v>
      </c>
      <c r="R34" s="47" t="e">
        <f t="shared" ca="1" si="6"/>
        <v>#REF!</v>
      </c>
      <c r="S34" s="66" t="e">
        <f t="shared" ca="1" si="7"/>
        <v>#REF!</v>
      </c>
    </row>
    <row r="35" spans="2:19" x14ac:dyDescent="0.2">
      <c r="K35" s="72" t="s">
        <v>496</v>
      </c>
      <c r="L35" s="70" t="e">
        <f t="shared" ca="1" si="0"/>
        <v>#REF!</v>
      </c>
      <c r="M35" s="47" t="e">
        <f t="shared" ca="1" si="1"/>
        <v>#REF!</v>
      </c>
      <c r="N35" s="47" t="e">
        <f t="shared" ca="1" si="4"/>
        <v>#REF!</v>
      </c>
      <c r="O35" s="66" t="e">
        <f t="shared" ca="1" si="5"/>
        <v>#REF!</v>
      </c>
      <c r="P35" s="47" t="e">
        <f t="shared" ca="1" si="2"/>
        <v>#REF!</v>
      </c>
      <c r="Q35" s="47" t="e">
        <f t="shared" ca="1" si="3"/>
        <v>#REF!</v>
      </c>
      <c r="R35" s="47" t="e">
        <f t="shared" ca="1" si="6"/>
        <v>#REF!</v>
      </c>
      <c r="S35" s="66" t="e">
        <f t="shared" ca="1" si="7"/>
        <v>#REF!</v>
      </c>
    </row>
    <row r="36" spans="2:19" x14ac:dyDescent="0.2">
      <c r="K36" s="72" t="s">
        <v>497</v>
      </c>
      <c r="L36" s="70" t="e">
        <f t="shared" ca="1" si="0"/>
        <v>#REF!</v>
      </c>
      <c r="M36" s="47" t="e">
        <f t="shared" ca="1" si="1"/>
        <v>#REF!</v>
      </c>
      <c r="N36" s="47" t="e">
        <f t="shared" ca="1" si="4"/>
        <v>#REF!</v>
      </c>
      <c r="O36" s="66" t="e">
        <f t="shared" ca="1" si="5"/>
        <v>#REF!</v>
      </c>
      <c r="P36" s="47" t="e">
        <f t="shared" ca="1" si="2"/>
        <v>#REF!</v>
      </c>
      <c r="Q36" s="47" t="e">
        <f t="shared" ca="1" si="3"/>
        <v>#REF!</v>
      </c>
      <c r="R36" s="47" t="e">
        <f t="shared" ca="1" si="6"/>
        <v>#REF!</v>
      </c>
      <c r="S36" s="66" t="e">
        <f t="shared" ca="1" si="7"/>
        <v>#REF!</v>
      </c>
    </row>
    <row r="37" spans="2:19" s="289" customFormat="1" x14ac:dyDescent="0.2">
      <c r="K37" s="72" t="s">
        <v>498</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422</v>
      </c>
      <c r="L38" s="329"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ref="S39" ca="1" si="9">R39/P39</f>
        <v>#REF!</v>
      </c>
    </row>
  </sheetData>
  <mergeCells count="2">
    <mergeCell ref="L4:O4"/>
    <mergeCell ref="P4:S4"/>
  </mergeCells>
  <conditionalFormatting sqref="N2:O2">
    <cfRule type="cellIs" dxfId="313" priority="9" stopIfTrue="1" operator="greaterThan">
      <formula>0</formula>
    </cfRule>
    <cfRule type="cellIs" dxfId="312" priority="10" stopIfTrue="1" operator="greaterThan">
      <formula>0.01</formula>
    </cfRule>
  </conditionalFormatting>
  <conditionalFormatting sqref="O6:O36 O39 S6:S39">
    <cfRule type="cellIs" dxfId="311" priority="26" stopIfTrue="1" operator="lessThan">
      <formula>-$O$2</formula>
    </cfRule>
    <cfRule type="cellIs" dxfId="310" priority="27" stopIfTrue="1" operator="greaterThan">
      <formula>$O$2</formula>
    </cfRule>
  </conditionalFormatting>
  <conditionalFormatting sqref="O37">
    <cfRule type="cellIs" dxfId="309" priority="3" stopIfTrue="1" operator="lessThan">
      <formula>-$O$2</formula>
    </cfRule>
    <cfRule type="cellIs" dxfId="308" priority="4" stopIfTrue="1" operator="greaterThan">
      <formula>$O$2</formula>
    </cfRule>
  </conditionalFormatting>
  <conditionalFormatting sqref="O38">
    <cfRule type="cellIs" dxfId="307" priority="1" stopIfTrue="1" operator="lessThan">
      <formula>-$O$2</formula>
    </cfRule>
    <cfRule type="cellIs" dxfId="306" priority="2" stopIfTrue="1" operator="greaterThan">
      <formula>$O$2</formula>
    </cfRule>
  </conditionalFormatting>
  <pageMargins left="0.7" right="0.7" top="0.75" bottom="0.75" header="0.3" footer="0.3"/>
  <pageSetup paperSize="9" scale="4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333</v>
      </c>
      <c r="P1" s="48" t="s">
        <v>334</v>
      </c>
    </row>
    <row r="2" spans="11:19" collapsed="1" x14ac:dyDescent="0.2">
      <c r="N2" s="286" t="s">
        <v>305</v>
      </c>
      <c r="O2" s="49">
        <v>0.01</v>
      </c>
    </row>
    <row r="3" spans="11:19" ht="13.5" thickBot="1" x14ac:dyDescent="0.25">
      <c r="K3" s="285" t="s">
        <v>266</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468</v>
      </c>
      <c r="L7" s="70" t="e">
        <f t="shared" ca="1" si="0"/>
        <v>#REF!</v>
      </c>
      <c r="M7" s="47" t="e">
        <f t="shared" ca="1" si="1"/>
        <v>#REF!</v>
      </c>
      <c r="N7" s="47" t="e">
        <f ca="1">M7-L7</f>
        <v>#REF!</v>
      </c>
      <c r="O7" s="319" t="e">
        <f t="shared" ref="O7:O39" ca="1" si="4">IF(N7=0,0,N7/L7)</f>
        <v>#REF!</v>
      </c>
      <c r="P7" s="47" t="e">
        <f t="shared" ca="1" si="2"/>
        <v>#REF!</v>
      </c>
      <c r="Q7" s="47" t="e">
        <f t="shared" ca="1" si="3"/>
        <v>#REF!</v>
      </c>
      <c r="R7" s="47" t="e">
        <f t="shared" ref="R7:R37" ca="1" si="5">Q7-P7</f>
        <v>#REF!</v>
      </c>
      <c r="S7" s="319" t="e">
        <f t="shared" ref="S7:S39" ca="1" si="6">IF(R7=0,0,R7/P7)</f>
        <v>#REF!</v>
      </c>
    </row>
    <row r="8" spans="11:19" x14ac:dyDescent="0.2">
      <c r="K8" s="72" t="s">
        <v>469</v>
      </c>
      <c r="L8" s="70" t="e">
        <f t="shared" ca="1" si="0"/>
        <v>#REF!</v>
      </c>
      <c r="M8" s="47" t="e">
        <f t="shared" ca="1" si="1"/>
        <v>#REF!</v>
      </c>
      <c r="N8" s="47" t="e">
        <f t="shared" ref="N8:N37" ca="1" si="7">M8-L8</f>
        <v>#REF!</v>
      </c>
      <c r="O8" s="319" t="e">
        <f t="shared" ca="1" si="4"/>
        <v>#REF!</v>
      </c>
      <c r="P8" s="47" t="e">
        <f t="shared" ca="1" si="2"/>
        <v>#REF!</v>
      </c>
      <c r="Q8" s="47" t="e">
        <f t="shared" ca="1" si="3"/>
        <v>#REF!</v>
      </c>
      <c r="R8" s="47" t="e">
        <f t="shared" ca="1" si="5"/>
        <v>#REF!</v>
      </c>
      <c r="S8" s="319" t="e">
        <f t="shared" ca="1" si="6"/>
        <v>#REF!</v>
      </c>
    </row>
    <row r="9" spans="11:19" x14ac:dyDescent="0.2">
      <c r="K9" s="72" t="s">
        <v>470</v>
      </c>
      <c r="L9" s="70" t="e">
        <f t="shared" ca="1" si="0"/>
        <v>#REF!</v>
      </c>
      <c r="M9" s="47" t="e">
        <f t="shared" ca="1" si="1"/>
        <v>#REF!</v>
      </c>
      <c r="N9" s="47" t="e">
        <f t="shared" ca="1" si="7"/>
        <v>#REF!</v>
      </c>
      <c r="O9" s="319" t="e">
        <f t="shared" ca="1" si="4"/>
        <v>#REF!</v>
      </c>
      <c r="P9" s="47" t="e">
        <f t="shared" ca="1" si="2"/>
        <v>#REF!</v>
      </c>
      <c r="Q9" s="47" t="e">
        <f t="shared" ca="1" si="3"/>
        <v>#REF!</v>
      </c>
      <c r="R9" s="47" t="e">
        <f t="shared" ca="1" si="5"/>
        <v>#REF!</v>
      </c>
      <c r="S9" s="319" t="e">
        <f t="shared" ca="1" si="6"/>
        <v>#REF!</v>
      </c>
    </row>
    <row r="10" spans="11:19" x14ac:dyDescent="0.2">
      <c r="K10" s="72" t="s">
        <v>471</v>
      </c>
      <c r="L10" s="70" t="e">
        <f t="shared" ca="1" si="0"/>
        <v>#REF!</v>
      </c>
      <c r="M10" s="47" t="e">
        <f t="shared" ca="1" si="1"/>
        <v>#REF!</v>
      </c>
      <c r="N10" s="47" t="e">
        <f t="shared" ca="1" si="7"/>
        <v>#REF!</v>
      </c>
      <c r="O10" s="319" t="e">
        <f t="shared" ca="1" si="4"/>
        <v>#REF!</v>
      </c>
      <c r="P10" s="47" t="e">
        <f t="shared" ca="1" si="2"/>
        <v>#REF!</v>
      </c>
      <c r="Q10" s="47" t="e">
        <f t="shared" ca="1" si="3"/>
        <v>#REF!</v>
      </c>
      <c r="R10" s="47" t="e">
        <f t="shared" ca="1" si="5"/>
        <v>#REF!</v>
      </c>
      <c r="S10" s="319" t="e">
        <f t="shared" ca="1" si="6"/>
        <v>#REF!</v>
      </c>
    </row>
    <row r="11" spans="11:19" x14ac:dyDescent="0.2">
      <c r="K11" s="72" t="s">
        <v>472</v>
      </c>
      <c r="L11" s="70" t="e">
        <f t="shared" ca="1" si="0"/>
        <v>#REF!</v>
      </c>
      <c r="M11" s="47" t="e">
        <f t="shared" ca="1" si="1"/>
        <v>#REF!</v>
      </c>
      <c r="N11" s="47" t="e">
        <f t="shared" ca="1" si="7"/>
        <v>#REF!</v>
      </c>
      <c r="O11" s="319" t="e">
        <f t="shared" ca="1" si="4"/>
        <v>#REF!</v>
      </c>
      <c r="P11" s="47" t="e">
        <f t="shared" ca="1" si="2"/>
        <v>#REF!</v>
      </c>
      <c r="Q11" s="47" t="e">
        <f t="shared" ca="1" si="3"/>
        <v>#REF!</v>
      </c>
      <c r="R11" s="47" t="e">
        <f t="shared" ca="1" si="5"/>
        <v>#REF!</v>
      </c>
      <c r="S11" s="319" t="e">
        <f t="shared" ca="1" si="6"/>
        <v>#REF!</v>
      </c>
    </row>
    <row r="12" spans="11:19" x14ac:dyDescent="0.2">
      <c r="K12" s="72" t="s">
        <v>473</v>
      </c>
      <c r="L12" s="70" t="e">
        <f t="shared" ca="1" si="0"/>
        <v>#REF!</v>
      </c>
      <c r="M12" s="47" t="e">
        <f t="shared" ca="1" si="1"/>
        <v>#REF!</v>
      </c>
      <c r="N12" s="47" t="e">
        <f t="shared" ca="1" si="7"/>
        <v>#REF!</v>
      </c>
      <c r="O12" s="319" t="e">
        <f t="shared" ca="1" si="4"/>
        <v>#REF!</v>
      </c>
      <c r="P12" s="47" t="e">
        <f t="shared" ca="1" si="2"/>
        <v>#REF!</v>
      </c>
      <c r="Q12" s="47" t="e">
        <f t="shared" ca="1" si="3"/>
        <v>#REF!</v>
      </c>
      <c r="R12" s="47" t="e">
        <f t="shared" ca="1" si="5"/>
        <v>#REF!</v>
      </c>
      <c r="S12" s="319" t="e">
        <f t="shared" ca="1" si="6"/>
        <v>#REF!</v>
      </c>
    </row>
    <row r="13" spans="11:19" x14ac:dyDescent="0.2">
      <c r="K13" s="72" t="s">
        <v>474</v>
      </c>
      <c r="L13" s="70" t="e">
        <f t="shared" ca="1" si="0"/>
        <v>#REF!</v>
      </c>
      <c r="M13" s="47" t="e">
        <f t="shared" ca="1" si="1"/>
        <v>#REF!</v>
      </c>
      <c r="N13" s="47" t="e">
        <f t="shared" ca="1" si="7"/>
        <v>#REF!</v>
      </c>
      <c r="O13" s="319" t="e">
        <f t="shared" ca="1" si="4"/>
        <v>#REF!</v>
      </c>
      <c r="P13" s="47" t="e">
        <f t="shared" ca="1" si="2"/>
        <v>#REF!</v>
      </c>
      <c r="Q13" s="47" t="e">
        <f t="shared" ca="1" si="3"/>
        <v>#REF!</v>
      </c>
      <c r="R13" s="47" t="e">
        <f t="shared" ca="1" si="5"/>
        <v>#REF!</v>
      </c>
      <c r="S13" s="319" t="e">
        <f t="shared" ca="1" si="6"/>
        <v>#REF!</v>
      </c>
    </row>
    <row r="14" spans="11:19" x14ac:dyDescent="0.2">
      <c r="K14" s="72" t="s">
        <v>475</v>
      </c>
      <c r="L14" s="70" t="e">
        <f t="shared" ca="1" si="0"/>
        <v>#REF!</v>
      </c>
      <c r="M14" s="47" t="e">
        <f t="shared" ca="1" si="1"/>
        <v>#REF!</v>
      </c>
      <c r="N14" s="47" t="e">
        <f t="shared" ca="1" si="7"/>
        <v>#REF!</v>
      </c>
      <c r="O14" s="319" t="e">
        <f t="shared" ca="1" si="4"/>
        <v>#REF!</v>
      </c>
      <c r="P14" s="47" t="e">
        <f t="shared" ca="1" si="2"/>
        <v>#REF!</v>
      </c>
      <c r="Q14" s="47" t="e">
        <f t="shared" ca="1" si="3"/>
        <v>#REF!</v>
      </c>
      <c r="R14" s="47" t="e">
        <f t="shared" ca="1" si="5"/>
        <v>#REF!</v>
      </c>
      <c r="S14" s="319" t="e">
        <f t="shared" ca="1" si="6"/>
        <v>#REF!</v>
      </c>
    </row>
    <row r="15" spans="11:19" x14ac:dyDescent="0.2">
      <c r="K15" s="72" t="s">
        <v>476</v>
      </c>
      <c r="L15" s="70" t="e">
        <f t="shared" ca="1" si="0"/>
        <v>#REF!</v>
      </c>
      <c r="M15" s="47" t="e">
        <f t="shared" ca="1" si="1"/>
        <v>#REF!</v>
      </c>
      <c r="N15" s="47" t="e">
        <f t="shared" ca="1" si="7"/>
        <v>#REF!</v>
      </c>
      <c r="O15" s="319" t="e">
        <f t="shared" ca="1" si="4"/>
        <v>#REF!</v>
      </c>
      <c r="P15" s="47" t="e">
        <f t="shared" ca="1" si="2"/>
        <v>#REF!</v>
      </c>
      <c r="Q15" s="47" t="e">
        <f t="shared" ca="1" si="3"/>
        <v>#REF!</v>
      </c>
      <c r="R15" s="47" t="e">
        <f t="shared" ca="1" si="5"/>
        <v>#REF!</v>
      </c>
      <c r="S15" s="319" t="e">
        <f t="shared" ca="1" si="6"/>
        <v>#REF!</v>
      </c>
    </row>
    <row r="16" spans="11:19" x14ac:dyDescent="0.2">
      <c r="K16" s="72" t="s">
        <v>477</v>
      </c>
      <c r="L16" s="70" t="e">
        <f t="shared" ca="1" si="0"/>
        <v>#REF!</v>
      </c>
      <c r="M16" s="47" t="e">
        <f t="shared" ca="1" si="1"/>
        <v>#REF!</v>
      </c>
      <c r="N16" s="47" t="e">
        <f t="shared" ca="1" si="7"/>
        <v>#REF!</v>
      </c>
      <c r="O16" s="319" t="e">
        <f t="shared" ca="1" si="4"/>
        <v>#REF!</v>
      </c>
      <c r="P16" s="47" t="e">
        <f t="shared" ca="1" si="2"/>
        <v>#REF!</v>
      </c>
      <c r="Q16" s="47" t="e">
        <f t="shared" ca="1" si="3"/>
        <v>#REF!</v>
      </c>
      <c r="R16" s="47" t="e">
        <f t="shared" ca="1" si="5"/>
        <v>#REF!</v>
      </c>
      <c r="S16" s="319" t="e">
        <f t="shared" ca="1" si="6"/>
        <v>#REF!</v>
      </c>
    </row>
    <row r="17" spans="1:19" x14ac:dyDescent="0.2">
      <c r="K17" s="72" t="s">
        <v>478</v>
      </c>
      <c r="L17" s="70" t="e">
        <f t="shared" ca="1" si="0"/>
        <v>#REF!</v>
      </c>
      <c r="M17" s="47" t="e">
        <f t="shared" ca="1" si="1"/>
        <v>#REF!</v>
      </c>
      <c r="N17" s="47" t="e">
        <f t="shared" ca="1" si="7"/>
        <v>#REF!</v>
      </c>
      <c r="O17" s="319" t="e">
        <f t="shared" ca="1" si="4"/>
        <v>#REF!</v>
      </c>
      <c r="P17" s="47" t="e">
        <f t="shared" ca="1" si="2"/>
        <v>#REF!</v>
      </c>
      <c r="Q17" s="47" t="e">
        <f t="shared" ca="1" si="3"/>
        <v>#REF!</v>
      </c>
      <c r="R17" s="47" t="e">
        <f t="shared" ca="1" si="5"/>
        <v>#REF!</v>
      </c>
      <c r="S17" s="319" t="e">
        <f t="shared" ca="1" si="6"/>
        <v>#REF!</v>
      </c>
    </row>
    <row r="18" spans="1:19" x14ac:dyDescent="0.2">
      <c r="K18" s="72" t="s">
        <v>479</v>
      </c>
      <c r="L18" s="70" t="e">
        <f t="shared" ca="1" si="0"/>
        <v>#REF!</v>
      </c>
      <c r="M18" s="47" t="e">
        <f t="shared" ca="1" si="1"/>
        <v>#REF!</v>
      </c>
      <c r="N18" s="47" t="e">
        <f t="shared" ca="1" si="7"/>
        <v>#REF!</v>
      </c>
      <c r="O18" s="319" t="e">
        <f t="shared" ca="1" si="4"/>
        <v>#REF!</v>
      </c>
      <c r="P18" s="47" t="e">
        <f t="shared" ca="1" si="2"/>
        <v>#REF!</v>
      </c>
      <c r="Q18" s="47" t="e">
        <f t="shared" ca="1" si="3"/>
        <v>#REF!</v>
      </c>
      <c r="R18" s="47" t="e">
        <f t="shared" ca="1" si="5"/>
        <v>#REF!</v>
      </c>
      <c r="S18" s="319" t="e">
        <f t="shared" ca="1" si="6"/>
        <v>#REF!</v>
      </c>
    </row>
    <row r="19" spans="1:19" x14ac:dyDescent="0.2">
      <c r="K19" s="72" t="s">
        <v>480</v>
      </c>
      <c r="L19" s="70" t="e">
        <f t="shared" ca="1" si="0"/>
        <v>#REF!</v>
      </c>
      <c r="M19" s="47" t="e">
        <f t="shared" ca="1" si="1"/>
        <v>#REF!</v>
      </c>
      <c r="N19" s="47" t="e">
        <f t="shared" ca="1" si="7"/>
        <v>#REF!</v>
      </c>
      <c r="O19" s="319" t="e">
        <f t="shared" ca="1" si="4"/>
        <v>#REF!</v>
      </c>
      <c r="P19" s="47" t="e">
        <f t="shared" ca="1" si="2"/>
        <v>#REF!</v>
      </c>
      <c r="Q19" s="47" t="e">
        <f t="shared" ca="1" si="3"/>
        <v>#REF!</v>
      </c>
      <c r="R19" s="47" t="e">
        <f t="shared" ca="1" si="5"/>
        <v>#REF!</v>
      </c>
      <c r="S19" s="319" t="e">
        <f t="shared" ca="1" si="6"/>
        <v>#REF!</v>
      </c>
    </row>
    <row r="20" spans="1:19" x14ac:dyDescent="0.2">
      <c r="K20" s="72" t="s">
        <v>481</v>
      </c>
      <c r="L20" s="70" t="e">
        <f t="shared" ca="1" si="0"/>
        <v>#REF!</v>
      </c>
      <c r="M20" s="47" t="e">
        <f t="shared" ca="1" si="1"/>
        <v>#REF!</v>
      </c>
      <c r="N20" s="47" t="e">
        <f t="shared" ca="1" si="7"/>
        <v>#REF!</v>
      </c>
      <c r="O20" s="319" t="e">
        <f t="shared" ca="1" si="4"/>
        <v>#REF!</v>
      </c>
      <c r="P20" s="47" t="e">
        <f t="shared" ca="1" si="2"/>
        <v>#REF!</v>
      </c>
      <c r="Q20" s="47" t="e">
        <f t="shared" ca="1" si="3"/>
        <v>#REF!</v>
      </c>
      <c r="R20" s="47" t="e">
        <f t="shared" ca="1" si="5"/>
        <v>#REF!</v>
      </c>
      <c r="S20" s="319" t="e">
        <f t="shared" ca="1" si="6"/>
        <v>#REF!</v>
      </c>
    </row>
    <row r="21" spans="1:19" x14ac:dyDescent="0.2">
      <c r="K21" s="72" t="s">
        <v>482</v>
      </c>
      <c r="L21" s="70" t="e">
        <f t="shared" ca="1" si="0"/>
        <v>#REF!</v>
      </c>
      <c r="M21" s="47" t="e">
        <f t="shared" ca="1" si="1"/>
        <v>#REF!</v>
      </c>
      <c r="N21" s="47" t="e">
        <f t="shared" ca="1" si="7"/>
        <v>#REF!</v>
      </c>
      <c r="O21" s="319" t="e">
        <f t="shared" ca="1" si="4"/>
        <v>#REF!</v>
      </c>
      <c r="P21" s="47" t="e">
        <f t="shared" ca="1" si="2"/>
        <v>#REF!</v>
      </c>
      <c r="Q21" s="47" t="e">
        <f t="shared" ca="1" si="3"/>
        <v>#REF!</v>
      </c>
      <c r="R21" s="47" t="e">
        <f t="shared" ca="1" si="5"/>
        <v>#REF!</v>
      </c>
      <c r="S21" s="319" t="e">
        <f t="shared" ca="1" si="6"/>
        <v>#REF!</v>
      </c>
    </row>
    <row r="22" spans="1:19" x14ac:dyDescent="0.2">
      <c r="K22" s="72" t="s">
        <v>483</v>
      </c>
      <c r="L22" s="70" t="e">
        <f t="shared" ca="1" si="0"/>
        <v>#REF!</v>
      </c>
      <c r="M22" s="47" t="e">
        <f t="shared" ca="1" si="1"/>
        <v>#REF!</v>
      </c>
      <c r="N22" s="47" t="e">
        <f t="shared" ca="1" si="7"/>
        <v>#REF!</v>
      </c>
      <c r="O22" s="319" t="e">
        <f t="shared" ca="1" si="4"/>
        <v>#REF!</v>
      </c>
      <c r="P22" s="47" t="e">
        <f t="shared" ca="1" si="2"/>
        <v>#REF!</v>
      </c>
      <c r="Q22" s="47" t="e">
        <f t="shared" ca="1" si="3"/>
        <v>#REF!</v>
      </c>
      <c r="R22" s="47" t="e">
        <f t="shared" ca="1" si="5"/>
        <v>#REF!</v>
      </c>
      <c r="S22" s="319" t="e">
        <f t="shared" ca="1" si="6"/>
        <v>#REF!</v>
      </c>
    </row>
    <row r="23" spans="1:19" ht="13.5" thickBot="1" x14ac:dyDescent="0.25">
      <c r="A23" s="46" t="s">
        <v>39</v>
      </c>
      <c r="K23" s="72" t="s">
        <v>484</v>
      </c>
      <c r="L23" s="70" t="e">
        <f t="shared" ca="1" si="0"/>
        <v>#REF!</v>
      </c>
      <c r="M23" s="47" t="e">
        <f t="shared" ca="1" si="1"/>
        <v>#REF!</v>
      </c>
      <c r="N23" s="47" t="e">
        <f t="shared" ca="1" si="7"/>
        <v>#REF!</v>
      </c>
      <c r="O23" s="319" t="e">
        <f t="shared" ca="1" si="4"/>
        <v>#REF!</v>
      </c>
      <c r="P23" s="47" t="e">
        <f t="shared" ca="1" si="2"/>
        <v>#REF!</v>
      </c>
      <c r="Q23" s="47" t="e">
        <f t="shared" ca="1" si="3"/>
        <v>#REF!</v>
      </c>
      <c r="R23" s="47" t="e">
        <f t="shared" ca="1" si="5"/>
        <v>#REF!</v>
      </c>
      <c r="S23" s="319" t="e">
        <f t="shared" ca="1" si="6"/>
        <v>#REF!</v>
      </c>
    </row>
    <row r="24" spans="1:19" x14ac:dyDescent="0.2">
      <c r="A24" s="63" t="s">
        <v>40</v>
      </c>
      <c r="B24" s="53"/>
      <c r="C24" s="59" t="s">
        <v>48</v>
      </c>
      <c r="D24" s="60" t="s">
        <v>49</v>
      </c>
      <c r="K24" s="72" t="s">
        <v>485</v>
      </c>
      <c r="L24" s="70" t="e">
        <f t="shared" ca="1" si="0"/>
        <v>#REF!</v>
      </c>
      <c r="M24" s="47" t="e">
        <f t="shared" ca="1" si="1"/>
        <v>#REF!</v>
      </c>
      <c r="N24" s="47" t="e">
        <f t="shared" ca="1" si="7"/>
        <v>#REF!</v>
      </c>
      <c r="O24" s="319" t="e">
        <f t="shared" ca="1" si="4"/>
        <v>#REF!</v>
      </c>
      <c r="P24" s="47" t="e">
        <f t="shared" ca="1" si="2"/>
        <v>#REF!</v>
      </c>
      <c r="Q24" s="47" t="e">
        <f t="shared" ca="1" si="3"/>
        <v>#REF!</v>
      </c>
      <c r="R24" s="47" t="e">
        <f t="shared" ca="1" si="5"/>
        <v>#REF!</v>
      </c>
      <c r="S24" s="319" t="e">
        <f t="shared" ca="1" si="6"/>
        <v>#REF!</v>
      </c>
    </row>
    <row r="25" spans="1:19" ht="13.5" thickBot="1" x14ac:dyDescent="0.25">
      <c r="A25" s="64"/>
      <c r="B25" s="56" t="s">
        <v>111</v>
      </c>
      <c r="C25" s="61" t="s">
        <v>26</v>
      </c>
      <c r="D25" s="62" t="s">
        <v>27</v>
      </c>
      <c r="F25" s="46"/>
      <c r="K25" s="72" t="s">
        <v>486</v>
      </c>
      <c r="L25" s="70" t="e">
        <f t="shared" ca="1" si="0"/>
        <v>#REF!</v>
      </c>
      <c r="M25" s="47" t="e">
        <f t="shared" ca="1" si="1"/>
        <v>#REF!</v>
      </c>
      <c r="N25" s="47" t="e">
        <f t="shared" ca="1" si="7"/>
        <v>#REF!</v>
      </c>
      <c r="O25" s="319" t="e">
        <f t="shared" ca="1" si="4"/>
        <v>#REF!</v>
      </c>
      <c r="P25" s="47" t="e">
        <f t="shared" ca="1" si="2"/>
        <v>#REF!</v>
      </c>
      <c r="Q25" s="47" t="e">
        <f t="shared" ca="1" si="3"/>
        <v>#REF!</v>
      </c>
      <c r="R25" s="47" t="e">
        <f t="shared" ca="1" si="5"/>
        <v>#REF!</v>
      </c>
      <c r="S25" s="319" t="e">
        <f t="shared" ca="1" si="6"/>
        <v>#REF!</v>
      </c>
    </row>
    <row r="26" spans="1:19" x14ac:dyDescent="0.2">
      <c r="A26" s="65" t="str">
        <f>B26</f>
        <v>Mean</v>
      </c>
      <c r="B26" s="46" t="s">
        <v>28</v>
      </c>
      <c r="C26" s="50" t="e">
        <f t="shared" ref="C26:D31" ca="1" si="8">VLOOKUP($B$25&amp;"_"&amp;C$25,INDIRECT($B$32),MATCH($B26,INDIRECT($B$33),0),FALSE)</f>
        <v>#REF!</v>
      </c>
      <c r="D26" s="54" t="e">
        <f t="shared" ca="1" si="8"/>
        <v>#REF!</v>
      </c>
      <c r="K26" s="72" t="s">
        <v>487</v>
      </c>
      <c r="L26" s="70" t="e">
        <f t="shared" ca="1" si="0"/>
        <v>#REF!</v>
      </c>
      <c r="M26" s="47" t="e">
        <f t="shared" ca="1" si="1"/>
        <v>#REF!</v>
      </c>
      <c r="N26" s="47" t="e">
        <f t="shared" ca="1" si="7"/>
        <v>#REF!</v>
      </c>
      <c r="O26" s="319" t="e">
        <f t="shared" ca="1" si="4"/>
        <v>#REF!</v>
      </c>
      <c r="P26" s="47" t="e">
        <f t="shared" ca="1" si="2"/>
        <v>#REF!</v>
      </c>
      <c r="Q26" s="47" t="e">
        <f t="shared" ca="1" si="3"/>
        <v>#REF!</v>
      </c>
      <c r="R26" s="47" t="e">
        <f t="shared" ca="1" si="5"/>
        <v>#REF!</v>
      </c>
      <c r="S26" s="319" t="e">
        <f t="shared" ca="1" si="6"/>
        <v>#REF!</v>
      </c>
    </row>
    <row r="27" spans="1:19" x14ac:dyDescent="0.2">
      <c r="A27" s="65" t="str">
        <f>B27</f>
        <v>Median</v>
      </c>
      <c r="B27" s="46" t="s">
        <v>29</v>
      </c>
      <c r="C27" s="50" t="e">
        <f t="shared" ca="1" si="8"/>
        <v>#REF!</v>
      </c>
      <c r="D27" s="54" t="e">
        <f t="shared" ca="1" si="8"/>
        <v>#REF!</v>
      </c>
      <c r="K27" s="72" t="s">
        <v>488</v>
      </c>
      <c r="L27" s="70" t="e">
        <f t="shared" ca="1" si="0"/>
        <v>#REF!</v>
      </c>
      <c r="M27" s="47" t="e">
        <f t="shared" ca="1" si="1"/>
        <v>#REF!</v>
      </c>
      <c r="N27" s="47" t="e">
        <f t="shared" ca="1" si="7"/>
        <v>#REF!</v>
      </c>
      <c r="O27" s="319" t="e">
        <f t="shared" ca="1" si="4"/>
        <v>#REF!</v>
      </c>
      <c r="P27" s="47" t="e">
        <f t="shared" ca="1" si="2"/>
        <v>#REF!</v>
      </c>
      <c r="Q27" s="47" t="e">
        <f t="shared" ca="1" si="3"/>
        <v>#REF!</v>
      </c>
      <c r="R27" s="47" t="e">
        <f t="shared" ca="1" si="5"/>
        <v>#REF!</v>
      </c>
      <c r="S27" s="319" t="e">
        <f t="shared" ca="1" si="6"/>
        <v>#REF!</v>
      </c>
    </row>
    <row r="28" spans="1:19" x14ac:dyDescent="0.2">
      <c r="A28" s="65" t="s">
        <v>30</v>
      </c>
      <c r="B28" s="46" t="s">
        <v>31</v>
      </c>
      <c r="C28" s="50" t="e">
        <f t="shared" ca="1" si="8"/>
        <v>#REF!</v>
      </c>
      <c r="D28" s="54" t="e">
        <f t="shared" ca="1" si="8"/>
        <v>#REF!</v>
      </c>
      <c r="K28" s="72" t="s">
        <v>489</v>
      </c>
      <c r="L28" s="70" t="e">
        <f t="shared" ca="1" si="0"/>
        <v>#REF!</v>
      </c>
      <c r="M28" s="47" t="e">
        <f t="shared" ca="1" si="1"/>
        <v>#REF!</v>
      </c>
      <c r="N28" s="47" t="e">
        <f t="shared" ca="1" si="7"/>
        <v>#REF!</v>
      </c>
      <c r="O28" s="319" t="e">
        <f t="shared" ca="1" si="4"/>
        <v>#REF!</v>
      </c>
      <c r="P28" s="47" t="e">
        <f t="shared" ca="1" si="2"/>
        <v>#REF!</v>
      </c>
      <c r="Q28" s="47" t="e">
        <f t="shared" ca="1" si="3"/>
        <v>#REF!</v>
      </c>
      <c r="R28" s="47" t="e">
        <f t="shared" ca="1" si="5"/>
        <v>#REF!</v>
      </c>
      <c r="S28" s="319" t="e">
        <f t="shared" ca="1" si="6"/>
        <v>#REF!</v>
      </c>
    </row>
    <row r="29" spans="1:19" x14ac:dyDescent="0.2">
      <c r="A29" s="65" t="s">
        <v>32</v>
      </c>
      <c r="B29" s="46" t="s">
        <v>33</v>
      </c>
      <c r="C29" s="50" t="e">
        <f t="shared" ca="1" si="8"/>
        <v>#REF!</v>
      </c>
      <c r="D29" s="54" t="e">
        <f t="shared" ca="1" si="8"/>
        <v>#REF!</v>
      </c>
      <c r="K29" s="72" t="s">
        <v>490</v>
      </c>
      <c r="L29" s="70" t="e">
        <f t="shared" ca="1" si="0"/>
        <v>#REF!</v>
      </c>
      <c r="M29" s="47" t="e">
        <f t="shared" ca="1" si="1"/>
        <v>#REF!</v>
      </c>
      <c r="N29" s="47" t="e">
        <f t="shared" ca="1" si="7"/>
        <v>#REF!</v>
      </c>
      <c r="O29" s="319" t="e">
        <f t="shared" ca="1" si="4"/>
        <v>#REF!</v>
      </c>
      <c r="P29" s="47" t="e">
        <f t="shared" ca="1" si="2"/>
        <v>#REF!</v>
      </c>
      <c r="Q29" s="47" t="e">
        <f t="shared" ca="1" si="3"/>
        <v>#REF!</v>
      </c>
      <c r="R29" s="47" t="e">
        <f t="shared" ca="1" si="5"/>
        <v>#REF!</v>
      </c>
      <c r="S29" s="319" t="e">
        <f t="shared" ca="1" si="6"/>
        <v>#REF!</v>
      </c>
    </row>
    <row r="30" spans="1:19" x14ac:dyDescent="0.2">
      <c r="A30" s="65" t="s">
        <v>34</v>
      </c>
      <c r="B30" s="46" t="s">
        <v>1</v>
      </c>
      <c r="C30" s="52" t="e">
        <f t="shared" ca="1" si="8"/>
        <v>#REF!</v>
      </c>
      <c r="D30" s="55" t="e">
        <f t="shared" ca="1" si="8"/>
        <v>#REF!</v>
      </c>
      <c r="K30" s="72" t="s">
        <v>491</v>
      </c>
      <c r="L30" s="70" t="e">
        <f t="shared" ca="1" si="0"/>
        <v>#REF!</v>
      </c>
      <c r="M30" s="47" t="e">
        <f t="shared" ca="1" si="1"/>
        <v>#REF!</v>
      </c>
      <c r="N30" s="47" t="e">
        <f t="shared" ca="1" si="7"/>
        <v>#REF!</v>
      </c>
      <c r="O30" s="319" t="e">
        <f t="shared" ca="1" si="4"/>
        <v>#REF!</v>
      </c>
      <c r="P30" s="47" t="e">
        <f t="shared" ca="1" si="2"/>
        <v>#REF!</v>
      </c>
      <c r="Q30" s="47" t="e">
        <f t="shared" ca="1" si="3"/>
        <v>#REF!</v>
      </c>
      <c r="R30" s="47" t="e">
        <f t="shared" ca="1" si="5"/>
        <v>#REF!</v>
      </c>
      <c r="S30" s="319" t="e">
        <f t="shared" ca="1" si="6"/>
        <v>#REF!</v>
      </c>
    </row>
    <row r="31" spans="1:19" ht="13.5" thickBot="1" x14ac:dyDescent="0.25">
      <c r="A31" s="64" t="s">
        <v>19</v>
      </c>
      <c r="B31" s="56" t="s">
        <v>2</v>
      </c>
      <c r="C31" s="57" t="e">
        <f t="shared" ca="1" si="8"/>
        <v>#REF!</v>
      </c>
      <c r="D31" s="58" t="e">
        <f t="shared" ca="1" si="8"/>
        <v>#REF!</v>
      </c>
      <c r="K31" s="72" t="s">
        <v>492</v>
      </c>
      <c r="L31" s="70" t="e">
        <f t="shared" ca="1" si="0"/>
        <v>#REF!</v>
      </c>
      <c r="M31" s="47" t="e">
        <f t="shared" ca="1" si="1"/>
        <v>#REF!</v>
      </c>
      <c r="N31" s="47" t="e">
        <f t="shared" ca="1" si="7"/>
        <v>#REF!</v>
      </c>
      <c r="O31" s="319" t="e">
        <f t="shared" ca="1" si="4"/>
        <v>#REF!</v>
      </c>
      <c r="P31" s="47" t="e">
        <f t="shared" ca="1" si="2"/>
        <v>#REF!</v>
      </c>
      <c r="Q31" s="47" t="e">
        <f t="shared" ca="1" si="3"/>
        <v>#REF!</v>
      </c>
      <c r="R31" s="47" t="e">
        <f t="shared" ca="1" si="5"/>
        <v>#REF!</v>
      </c>
      <c r="S31" s="319" t="e">
        <f t="shared" ca="1" si="6"/>
        <v>#REF!</v>
      </c>
    </row>
    <row r="32" spans="1:19" x14ac:dyDescent="0.2">
      <c r="B32" s="48" t="s">
        <v>329</v>
      </c>
      <c r="K32" s="72" t="s">
        <v>493</v>
      </c>
      <c r="L32" s="70" t="e">
        <f t="shared" ca="1" si="0"/>
        <v>#REF!</v>
      </c>
      <c r="M32" s="47" t="e">
        <f t="shared" ca="1" si="1"/>
        <v>#REF!</v>
      </c>
      <c r="N32" s="47" t="e">
        <f t="shared" ca="1" si="7"/>
        <v>#REF!</v>
      </c>
      <c r="O32" s="319" t="e">
        <f t="shared" ca="1" si="4"/>
        <v>#REF!</v>
      </c>
      <c r="P32" s="47" t="e">
        <f t="shared" ca="1" si="2"/>
        <v>#REF!</v>
      </c>
      <c r="Q32" s="47" t="e">
        <f t="shared" ca="1" si="3"/>
        <v>#REF!</v>
      </c>
      <c r="R32" s="47" t="e">
        <f t="shared" ca="1" si="5"/>
        <v>#REF!</v>
      </c>
      <c r="S32" s="319" t="e">
        <f t="shared" ca="1" si="6"/>
        <v>#REF!</v>
      </c>
    </row>
    <row r="33" spans="2:19" x14ac:dyDescent="0.2">
      <c r="B33" s="48" t="s">
        <v>330</v>
      </c>
      <c r="K33" s="72" t="s">
        <v>494</v>
      </c>
      <c r="L33" s="70" t="e">
        <f t="shared" ca="1" si="0"/>
        <v>#REF!</v>
      </c>
      <c r="M33" s="47" t="e">
        <f t="shared" ca="1" si="1"/>
        <v>#REF!</v>
      </c>
      <c r="N33" s="47" t="e">
        <f t="shared" ca="1" si="7"/>
        <v>#REF!</v>
      </c>
      <c r="O33" s="319" t="e">
        <f t="shared" ca="1" si="4"/>
        <v>#REF!</v>
      </c>
      <c r="P33" s="47" t="e">
        <f t="shared" ca="1" si="2"/>
        <v>#REF!</v>
      </c>
      <c r="Q33" s="47" t="e">
        <f t="shared" ca="1" si="3"/>
        <v>#REF!</v>
      </c>
      <c r="R33" s="47" t="e">
        <f t="shared" ca="1" si="5"/>
        <v>#REF!</v>
      </c>
      <c r="S33" s="319" t="e">
        <f t="shared" ca="1" si="6"/>
        <v>#REF!</v>
      </c>
    </row>
    <row r="34" spans="2:19" x14ac:dyDescent="0.2">
      <c r="K34" s="72" t="s">
        <v>495</v>
      </c>
      <c r="L34" s="70" t="e">
        <f t="shared" ca="1" si="0"/>
        <v>#REF!</v>
      </c>
      <c r="M34" s="47" t="e">
        <f t="shared" ca="1" si="1"/>
        <v>#REF!</v>
      </c>
      <c r="N34" s="47" t="e">
        <f t="shared" ca="1" si="7"/>
        <v>#REF!</v>
      </c>
      <c r="O34" s="319" t="e">
        <f t="shared" ca="1" si="4"/>
        <v>#REF!</v>
      </c>
      <c r="P34" s="47" t="e">
        <f t="shared" ca="1" si="2"/>
        <v>#REF!</v>
      </c>
      <c r="Q34" s="47" t="e">
        <f t="shared" ca="1" si="3"/>
        <v>#REF!</v>
      </c>
      <c r="R34" s="47" t="e">
        <f t="shared" ca="1" si="5"/>
        <v>#REF!</v>
      </c>
      <c r="S34" s="319" t="e">
        <f t="shared" ca="1" si="6"/>
        <v>#REF!</v>
      </c>
    </row>
    <row r="35" spans="2:19" x14ac:dyDescent="0.2">
      <c r="K35" s="72" t="s">
        <v>496</v>
      </c>
      <c r="L35" s="70" t="e">
        <f t="shared" ca="1" si="0"/>
        <v>#REF!</v>
      </c>
      <c r="M35" s="47" t="e">
        <f t="shared" ca="1" si="1"/>
        <v>#REF!</v>
      </c>
      <c r="N35" s="47" t="e">
        <f t="shared" ca="1" si="7"/>
        <v>#REF!</v>
      </c>
      <c r="O35" s="319" t="e">
        <f t="shared" ca="1" si="4"/>
        <v>#REF!</v>
      </c>
      <c r="P35" s="47" t="e">
        <f t="shared" ca="1" si="2"/>
        <v>#REF!</v>
      </c>
      <c r="Q35" s="47" t="e">
        <f t="shared" ca="1" si="3"/>
        <v>#REF!</v>
      </c>
      <c r="R35" s="47" t="e">
        <f t="shared" ca="1" si="5"/>
        <v>#REF!</v>
      </c>
      <c r="S35" s="319" t="e">
        <f t="shared" ca="1" si="6"/>
        <v>#REF!</v>
      </c>
    </row>
    <row r="36" spans="2:19" x14ac:dyDescent="0.2">
      <c r="K36" s="72" t="s">
        <v>497</v>
      </c>
      <c r="L36" s="70" t="e">
        <f t="shared" ca="1" si="0"/>
        <v>#REF!</v>
      </c>
      <c r="M36" s="47" t="e">
        <f t="shared" ca="1" si="1"/>
        <v>#REF!</v>
      </c>
      <c r="N36" s="47" t="e">
        <f t="shared" ca="1" si="7"/>
        <v>#REF!</v>
      </c>
      <c r="O36" s="319" t="e">
        <f t="shared" ca="1" si="4"/>
        <v>#REF!</v>
      </c>
      <c r="P36" s="47" t="e">
        <f t="shared" ca="1" si="2"/>
        <v>#REF!</v>
      </c>
      <c r="Q36" s="47" t="e">
        <f t="shared" ca="1" si="3"/>
        <v>#REF!</v>
      </c>
      <c r="R36" s="47" t="e">
        <f t="shared" ca="1" si="5"/>
        <v>#REF!</v>
      </c>
      <c r="S36" s="319" t="e">
        <f t="shared" ca="1" si="6"/>
        <v>#REF!</v>
      </c>
    </row>
    <row r="37" spans="2:19" s="289" customFormat="1" x14ac:dyDescent="0.2">
      <c r="K37" s="72" t="s">
        <v>498</v>
      </c>
      <c r="L37" s="70" t="e">
        <f t="shared" ca="1" si="0"/>
        <v>#REF!</v>
      </c>
      <c r="M37" s="47" t="e">
        <f t="shared" ca="1" si="1"/>
        <v>#REF!</v>
      </c>
      <c r="N37" s="47" t="e">
        <f t="shared" ca="1" si="7"/>
        <v>#REF!</v>
      </c>
      <c r="O37" s="319" t="e">
        <f t="shared" ca="1" si="4"/>
        <v>#REF!</v>
      </c>
      <c r="P37" s="47" t="e">
        <f t="shared" ca="1" si="2"/>
        <v>#REF!</v>
      </c>
      <c r="Q37" s="47" t="e">
        <f t="shared" ca="1" si="3"/>
        <v>#REF!</v>
      </c>
      <c r="R37" s="47" t="e">
        <f t="shared" ca="1" si="5"/>
        <v>#REF!</v>
      </c>
      <c r="S37" s="319" t="e">
        <f t="shared" ca="1" si="6"/>
        <v>#REF!</v>
      </c>
    </row>
    <row r="38" spans="2:19" s="327" customFormat="1" x14ac:dyDescent="0.2">
      <c r="K38" s="343" t="s">
        <v>422</v>
      </c>
      <c r="L38" s="328" t="e">
        <f t="shared" ca="1" si="0"/>
        <v>#REF!</v>
      </c>
      <c r="M38" s="329" t="e">
        <f t="shared" ca="1" si="1"/>
        <v>#REF!</v>
      </c>
      <c r="N38" s="329" t="e">
        <f t="shared" ref="N38" ca="1" si="9">M38-L38</f>
        <v>#REF!</v>
      </c>
      <c r="O38" s="330" t="e">
        <f t="shared" ca="1" si="4"/>
        <v>#REF!</v>
      </c>
      <c r="P38" s="329" t="e">
        <f t="shared" ca="1" si="2"/>
        <v>#REF!</v>
      </c>
      <c r="Q38" s="329" t="e">
        <f t="shared" ca="1" si="3"/>
        <v>#REF!</v>
      </c>
      <c r="R38" s="329" t="e">
        <f t="shared" ref="R38" ca="1" si="10">Q38-P38</f>
        <v>#REF!</v>
      </c>
      <c r="S38" s="330" t="e">
        <f t="shared" ca="1" si="6"/>
        <v>#REF!</v>
      </c>
    </row>
    <row r="39" spans="2:19" ht="13.5" thickBot="1" x14ac:dyDescent="0.25">
      <c r="K39" s="73" t="s">
        <v>37</v>
      </c>
      <c r="L39" s="71" t="e">
        <f ca="1">SUM(L6:L38)</f>
        <v>#REF!</v>
      </c>
      <c r="M39" s="67" t="e">
        <f ca="1">SUM(M6:M38)</f>
        <v>#REF!</v>
      </c>
      <c r="N39" s="67" t="e">
        <f t="shared" ref="N39" ca="1" si="11">M39-L39</f>
        <v>#REF!</v>
      </c>
      <c r="O39" s="68" t="e">
        <f t="shared" ca="1" si="4"/>
        <v>#REF!</v>
      </c>
      <c r="P39" s="67" t="e">
        <f ca="1">SUM(P6:P38)</f>
        <v>#REF!</v>
      </c>
      <c r="Q39" s="67" t="e">
        <f ca="1">SUM(Q6:Q38)</f>
        <v>#REF!</v>
      </c>
      <c r="R39" s="67" t="e">
        <f t="shared" ref="R39" ca="1" si="12">Q39-P39</f>
        <v>#REF!</v>
      </c>
      <c r="S39" s="68" t="e">
        <f t="shared" ca="1" si="6"/>
        <v>#REF!</v>
      </c>
    </row>
  </sheetData>
  <mergeCells count="2">
    <mergeCell ref="L4:O4"/>
    <mergeCell ref="P4:S4"/>
  </mergeCells>
  <conditionalFormatting sqref="N2:O2">
    <cfRule type="cellIs" dxfId="305" priority="33" stopIfTrue="1" operator="greaterThan">
      <formula>0</formula>
    </cfRule>
    <cfRule type="cellIs" dxfId="304" priority="34" stopIfTrue="1" operator="greaterThan">
      <formula>0.01</formula>
    </cfRule>
  </conditionalFormatting>
  <conditionalFormatting sqref="O6:O36 O39">
    <cfRule type="cellIs" dxfId="303" priority="11" stopIfTrue="1" operator="lessThan">
      <formula>-$O$2</formula>
    </cfRule>
    <cfRule type="cellIs" dxfId="302" priority="12" stopIfTrue="1" operator="greaterThan">
      <formula>$O$2</formula>
    </cfRule>
  </conditionalFormatting>
  <conditionalFormatting sqref="O37">
    <cfRule type="cellIs" dxfId="301" priority="9" stopIfTrue="1" operator="lessThan">
      <formula>-$O$2</formula>
    </cfRule>
    <cfRule type="cellIs" dxfId="300" priority="10" stopIfTrue="1" operator="greaterThan">
      <formula>$O$2</formula>
    </cfRule>
  </conditionalFormatting>
  <conditionalFormatting sqref="O38">
    <cfRule type="cellIs" dxfId="299" priority="7" stopIfTrue="1" operator="lessThan">
      <formula>-$O$2</formula>
    </cfRule>
    <cfRule type="cellIs" dxfId="298" priority="8" stopIfTrue="1" operator="greaterThan">
      <formula>$O$2</formula>
    </cfRule>
  </conditionalFormatting>
  <conditionalFormatting sqref="S6:S36 S39">
    <cfRule type="cellIs" dxfId="297" priority="5" stopIfTrue="1" operator="lessThan">
      <formula>-$O$2</formula>
    </cfRule>
    <cfRule type="cellIs" dxfId="296" priority="6" stopIfTrue="1" operator="greaterThan">
      <formula>$O$2</formula>
    </cfRule>
  </conditionalFormatting>
  <conditionalFormatting sqref="S37">
    <cfRule type="cellIs" dxfId="295" priority="3" stopIfTrue="1" operator="lessThan">
      <formula>-$O$2</formula>
    </cfRule>
    <cfRule type="cellIs" dxfId="294" priority="4" stopIfTrue="1" operator="greaterThan">
      <formula>$O$2</formula>
    </cfRule>
  </conditionalFormatting>
  <conditionalFormatting sqref="S38">
    <cfRule type="cellIs" dxfId="293" priority="1" stopIfTrue="1" operator="lessThan">
      <formula>-$O$2</formula>
    </cfRule>
    <cfRule type="cellIs" dxfId="292" priority="2" stopIfTrue="1" operator="greaterThan">
      <formula>$O$2</formula>
    </cfRule>
  </conditionalFormatting>
  <pageMargins left="0.7" right="0.7" top="0.75" bottom="0.75" header="0.3" footer="0.3"/>
  <pageSetup paperSize="9" scale="42"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335</v>
      </c>
      <c r="P1" s="48" t="s">
        <v>336</v>
      </c>
    </row>
    <row r="2" spans="11:19" collapsed="1" x14ac:dyDescent="0.2">
      <c r="N2" s="286" t="s">
        <v>305</v>
      </c>
      <c r="O2" s="49">
        <v>0.01</v>
      </c>
    </row>
    <row r="3" spans="11:19" ht="13.5" thickBot="1" x14ac:dyDescent="0.25">
      <c r="K3" s="285" t="s">
        <v>38</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468</v>
      </c>
      <c r="L7" s="70" t="e">
        <f t="shared" ca="1" si="0"/>
        <v>#REF!</v>
      </c>
      <c r="M7" s="47" t="e">
        <f t="shared" ca="1" si="1"/>
        <v>#REF!</v>
      </c>
      <c r="N7" s="47" t="e">
        <f t="shared" ref="N7:N37" ca="1" si="4">M7-L7</f>
        <v>#REF!</v>
      </c>
      <c r="O7" s="319" t="e">
        <f t="shared" ref="O7:O39" ca="1" si="5">IF(N7=0,0,N7/L7)</f>
        <v>#REF!</v>
      </c>
      <c r="P7" s="47" t="e">
        <f t="shared" ca="1" si="2"/>
        <v>#REF!</v>
      </c>
      <c r="Q7" s="47" t="e">
        <f t="shared" ca="1" si="3"/>
        <v>#REF!</v>
      </c>
      <c r="R7" s="47" t="e">
        <f t="shared" ref="R7:R37" ca="1" si="6">Q7-P7</f>
        <v>#REF!</v>
      </c>
      <c r="S7" s="319" t="e">
        <f t="shared" ref="S7:S39" ca="1" si="7">IF(R7=0,0,R7/P7)</f>
        <v>#REF!</v>
      </c>
    </row>
    <row r="8" spans="11:19" x14ac:dyDescent="0.2">
      <c r="K8" s="72" t="s">
        <v>469</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470</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471</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472</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473</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474</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475</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476</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477</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478</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479</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480</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481</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482</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483</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41</v>
      </c>
      <c r="K23" s="72" t="s">
        <v>484</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42</v>
      </c>
      <c r="B24" s="53"/>
      <c r="C24" s="59" t="s">
        <v>48</v>
      </c>
      <c r="D24" s="60" t="s">
        <v>49</v>
      </c>
      <c r="K24" s="72" t="s">
        <v>485</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112</v>
      </c>
      <c r="C25" s="61" t="s">
        <v>26</v>
      </c>
      <c r="D25" s="62" t="s">
        <v>27</v>
      </c>
      <c r="F25" s="46"/>
      <c r="K25" s="72" t="s">
        <v>486</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D31" ca="1" si="8">VLOOKUP($B$25&amp;"_"&amp;C$25,INDIRECT($B$32),MATCH($B26,INDIRECT($B$33),0),FALSE)</f>
        <v>#REF!</v>
      </c>
      <c r="D26" s="54" t="e">
        <f t="shared" ca="1" si="8"/>
        <v>#REF!</v>
      </c>
      <c r="F26" s="338"/>
      <c r="K26" s="72" t="s">
        <v>487</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8"/>
        <v>#REF!</v>
      </c>
      <c r="K27" s="72" t="s">
        <v>488</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8"/>
        <v>#REF!</v>
      </c>
      <c r="K28" s="72" t="s">
        <v>489</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8"/>
        <v>#REF!</v>
      </c>
      <c r="K29" s="72" t="s">
        <v>490</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1</v>
      </c>
      <c r="C30" s="52" t="e">
        <f t="shared" ca="1" si="8"/>
        <v>#REF!</v>
      </c>
      <c r="D30" s="55" t="e">
        <f t="shared" ca="1" si="8"/>
        <v>#REF!</v>
      </c>
      <c r="K30" s="72" t="s">
        <v>491</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2</v>
      </c>
      <c r="C31" s="57" t="e">
        <f t="shared" ca="1" si="8"/>
        <v>#REF!</v>
      </c>
      <c r="D31" s="58" t="e">
        <f t="shared" ca="1" si="8"/>
        <v>#REF!</v>
      </c>
      <c r="K31" s="72" t="s">
        <v>492</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329</v>
      </c>
      <c r="K32" s="72" t="s">
        <v>493</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330</v>
      </c>
      <c r="K33" s="72" t="s">
        <v>494</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495</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496</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497</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498</v>
      </c>
      <c r="L37" s="70" t="e">
        <f t="shared" ca="1" si="0"/>
        <v>#REF!</v>
      </c>
      <c r="M37" s="47" t="e">
        <f t="shared" ca="1" si="1"/>
        <v>#REF!</v>
      </c>
      <c r="N37" s="47" t="e">
        <f t="shared" ca="1" si="4"/>
        <v>#REF!</v>
      </c>
      <c r="O37" s="319" t="e">
        <f t="shared" ca="1" si="5"/>
        <v>#REF!</v>
      </c>
      <c r="P37" s="47" t="e">
        <f t="shared" ca="1" si="2"/>
        <v>#REF!</v>
      </c>
      <c r="Q37" s="47" t="e">
        <f t="shared" ca="1" si="3"/>
        <v>#REF!</v>
      </c>
      <c r="R37" s="47" t="e">
        <f t="shared" ca="1" si="6"/>
        <v>#REF!</v>
      </c>
      <c r="S37" s="319" t="e">
        <f t="shared" ca="1" si="7"/>
        <v>#REF!</v>
      </c>
    </row>
    <row r="38" spans="2:19" s="327" customFormat="1" x14ac:dyDescent="0.2">
      <c r="K38" s="343" t="s">
        <v>422</v>
      </c>
      <c r="L38" s="328" t="e">
        <f t="shared" ca="1" si="0"/>
        <v>#REF!</v>
      </c>
      <c r="M38" s="329" t="e">
        <f t="shared" ca="1" si="1"/>
        <v>#REF!</v>
      </c>
      <c r="N38" s="329" t="e">
        <f t="shared" ref="N38" ca="1" si="9">M38-L38</f>
        <v>#REF!</v>
      </c>
      <c r="O38" s="330" t="e">
        <f t="shared" ca="1" si="5"/>
        <v>#REF!</v>
      </c>
      <c r="P38" s="329" t="e">
        <f t="shared" ca="1" si="2"/>
        <v>#REF!</v>
      </c>
      <c r="Q38" s="329" t="e">
        <f t="shared" ca="1" si="3"/>
        <v>#REF!</v>
      </c>
      <c r="R38" s="329" t="e">
        <f t="shared" ref="R38" ca="1" si="10">Q38-P38</f>
        <v>#REF!</v>
      </c>
      <c r="S38" s="330" t="e">
        <f t="shared" ca="1" si="7"/>
        <v>#REF!</v>
      </c>
    </row>
    <row r="39" spans="2:19" ht="13.5" thickBot="1" x14ac:dyDescent="0.25">
      <c r="K39" s="73" t="s">
        <v>37</v>
      </c>
      <c r="L39" s="71" t="e">
        <f ca="1">SUM(L6:L38)</f>
        <v>#REF!</v>
      </c>
      <c r="M39" s="67" t="e">
        <f ca="1">SUM(M6:M38)</f>
        <v>#REF!</v>
      </c>
      <c r="N39" s="67" t="e">
        <f t="shared" ref="N39" ca="1" si="11">M39-L39</f>
        <v>#REF!</v>
      </c>
      <c r="O39" s="68" t="e">
        <f t="shared" ca="1" si="5"/>
        <v>#REF!</v>
      </c>
      <c r="P39" s="67" t="e">
        <f ca="1">SUM(P6:P38)</f>
        <v>#REF!</v>
      </c>
      <c r="Q39" s="67" t="e">
        <f ca="1">SUM(Q6:Q38)</f>
        <v>#REF!</v>
      </c>
      <c r="R39" s="67" t="e">
        <f t="shared" ref="R39" ca="1" si="12">Q39-P39</f>
        <v>#REF!</v>
      </c>
      <c r="S39" s="68" t="e">
        <f t="shared" ca="1" si="7"/>
        <v>#REF!</v>
      </c>
    </row>
  </sheetData>
  <mergeCells count="2">
    <mergeCell ref="L4:O4"/>
    <mergeCell ref="P4:S4"/>
  </mergeCells>
  <conditionalFormatting sqref="N2:O2">
    <cfRule type="cellIs" dxfId="291" priority="33" stopIfTrue="1" operator="greaterThan">
      <formula>0</formula>
    </cfRule>
    <cfRule type="cellIs" dxfId="290" priority="34" stopIfTrue="1" operator="greaterThan">
      <formula>0.01</formula>
    </cfRule>
  </conditionalFormatting>
  <conditionalFormatting sqref="O6:O36 O39">
    <cfRule type="cellIs" dxfId="289" priority="11" stopIfTrue="1" operator="lessThan">
      <formula>-$O$2</formula>
    </cfRule>
    <cfRule type="cellIs" dxfId="288" priority="12" stopIfTrue="1" operator="greaterThan">
      <formula>$O$2</formula>
    </cfRule>
  </conditionalFormatting>
  <conditionalFormatting sqref="O37">
    <cfRule type="cellIs" dxfId="287" priority="9" stopIfTrue="1" operator="lessThan">
      <formula>-$O$2</formula>
    </cfRule>
    <cfRule type="cellIs" dxfId="286" priority="10" stopIfTrue="1" operator="greaterThan">
      <formula>$O$2</formula>
    </cfRule>
  </conditionalFormatting>
  <conditionalFormatting sqref="O38">
    <cfRule type="cellIs" dxfId="285" priority="7" stopIfTrue="1" operator="lessThan">
      <formula>-$O$2</formula>
    </cfRule>
    <cfRule type="cellIs" dxfId="284" priority="8" stopIfTrue="1" operator="greaterThan">
      <formula>$O$2</formula>
    </cfRule>
  </conditionalFormatting>
  <conditionalFormatting sqref="S6:S36 S39">
    <cfRule type="cellIs" dxfId="283" priority="5" stopIfTrue="1" operator="lessThan">
      <formula>-$O$2</formula>
    </cfRule>
    <cfRule type="cellIs" dxfId="282" priority="6" stopIfTrue="1" operator="greaterThan">
      <formula>$O$2</formula>
    </cfRule>
  </conditionalFormatting>
  <conditionalFormatting sqref="S37">
    <cfRule type="cellIs" dxfId="281" priority="3" stopIfTrue="1" operator="lessThan">
      <formula>-$O$2</formula>
    </cfRule>
    <cfRule type="cellIs" dxfId="280" priority="4" stopIfTrue="1" operator="greaterThan">
      <formula>$O$2</formula>
    </cfRule>
  </conditionalFormatting>
  <conditionalFormatting sqref="S38">
    <cfRule type="cellIs" dxfId="279" priority="1" stopIfTrue="1" operator="lessThan">
      <formula>-$O$2</formula>
    </cfRule>
    <cfRule type="cellIs" dxfId="278" priority="2" stopIfTrue="1" operator="greaterThan">
      <formula>$O$2</formula>
    </cfRule>
  </conditionalFormatting>
  <pageMargins left="0.70866141732283472" right="0.70866141732283472" top="0.74803149606299213" bottom="0.74803149606299213" header="0.31496062992125984" footer="0.31496062992125984"/>
  <pageSetup paperSize="9" scale="4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337</v>
      </c>
      <c r="P1" s="48" t="s">
        <v>338</v>
      </c>
    </row>
    <row r="2" spans="11:19" collapsed="1" x14ac:dyDescent="0.2">
      <c r="N2" s="286" t="s">
        <v>305</v>
      </c>
      <c r="O2" s="49">
        <v>0.01</v>
      </c>
    </row>
    <row r="3" spans="11:19" ht="13.5" thickBot="1" x14ac:dyDescent="0.25">
      <c r="K3" s="285" t="s">
        <v>306</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468</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469</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470</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471</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472</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473</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474</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475</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476</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477</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478</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479</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480</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481</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482</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483</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43</v>
      </c>
      <c r="K23" s="72" t="s">
        <v>484</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44</v>
      </c>
      <c r="B24" s="53" t="s">
        <v>25</v>
      </c>
      <c r="C24" s="59" t="s">
        <v>48</v>
      </c>
      <c r="D24" s="60" t="s">
        <v>49</v>
      </c>
      <c r="K24" s="72" t="s">
        <v>485</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113</v>
      </c>
      <c r="C25" s="61" t="s">
        <v>26</v>
      </c>
      <c r="D25" s="62" t="s">
        <v>27</v>
      </c>
      <c r="F25" s="46"/>
      <c r="K25" s="72" t="s">
        <v>486</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D31" ca="1" si="8">VLOOKUP($B$25&amp;"_"&amp;C$25,INDIRECT($B$32),MATCH($B26,INDIRECT($B$33),0),FALSE)</f>
        <v>#REF!</v>
      </c>
      <c r="D26" s="54" t="e">
        <f t="shared" ca="1" si="8"/>
        <v>#REF!</v>
      </c>
      <c r="K26" s="72" t="s">
        <v>487</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8"/>
        <v>#REF!</v>
      </c>
      <c r="K27" s="72" t="s">
        <v>488</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8"/>
        <v>#REF!</v>
      </c>
      <c r="K28" s="72" t="s">
        <v>489</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8"/>
        <v>#REF!</v>
      </c>
      <c r="K29" s="72" t="s">
        <v>490</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1</v>
      </c>
      <c r="C30" s="52" t="e">
        <f t="shared" ca="1" si="8"/>
        <v>#REF!</v>
      </c>
      <c r="D30" s="55" t="e">
        <f t="shared" ca="1" si="8"/>
        <v>#REF!</v>
      </c>
      <c r="K30" s="72" t="s">
        <v>491</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2</v>
      </c>
      <c r="C31" s="57" t="e">
        <f t="shared" ca="1" si="8"/>
        <v>#REF!</v>
      </c>
      <c r="D31" s="58" t="e">
        <f t="shared" ca="1" si="8"/>
        <v>#REF!</v>
      </c>
      <c r="K31" s="72" t="s">
        <v>492</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329</v>
      </c>
      <c r="K32" s="72" t="s">
        <v>493</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330</v>
      </c>
      <c r="K33" s="72" t="s">
        <v>494</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495</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496</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497</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498</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422</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ca="1" si="7"/>
        <v>#REF!</v>
      </c>
    </row>
  </sheetData>
  <mergeCells count="2">
    <mergeCell ref="L4:O4"/>
    <mergeCell ref="P4:S4"/>
  </mergeCells>
  <conditionalFormatting sqref="N2:O2">
    <cfRule type="cellIs" dxfId="277" priority="23" stopIfTrue="1" operator="greaterThan">
      <formula>0</formula>
    </cfRule>
    <cfRule type="cellIs" dxfId="276" priority="24" stopIfTrue="1" operator="greaterThan">
      <formula>0.01</formula>
    </cfRule>
  </conditionalFormatting>
  <conditionalFormatting sqref="O6:O36 O39">
    <cfRule type="cellIs" dxfId="275" priority="11" stopIfTrue="1" operator="lessThan">
      <formula>-$O$2</formula>
    </cfRule>
    <cfRule type="cellIs" dxfId="274" priority="12" stopIfTrue="1" operator="greaterThan">
      <formula>$O$2</formula>
    </cfRule>
  </conditionalFormatting>
  <conditionalFormatting sqref="O37">
    <cfRule type="cellIs" dxfId="273" priority="9" stopIfTrue="1" operator="lessThan">
      <formula>-$O$2</formula>
    </cfRule>
    <cfRule type="cellIs" dxfId="272" priority="10" stopIfTrue="1" operator="greaterThan">
      <formula>$O$2</formula>
    </cfRule>
  </conditionalFormatting>
  <conditionalFormatting sqref="O38">
    <cfRule type="cellIs" dxfId="271" priority="7" stopIfTrue="1" operator="lessThan">
      <formula>-$O$2</formula>
    </cfRule>
    <cfRule type="cellIs" dxfId="270" priority="8" stopIfTrue="1" operator="greaterThan">
      <formula>$O$2</formula>
    </cfRule>
  </conditionalFormatting>
  <conditionalFormatting sqref="S6:S36 S39">
    <cfRule type="cellIs" dxfId="269" priority="5" stopIfTrue="1" operator="lessThan">
      <formula>-$O$2</formula>
    </cfRule>
    <cfRule type="cellIs" dxfId="268" priority="6" stopIfTrue="1" operator="greaterThan">
      <formula>$O$2</formula>
    </cfRule>
  </conditionalFormatting>
  <conditionalFormatting sqref="S37">
    <cfRule type="cellIs" dxfId="267" priority="3" stopIfTrue="1" operator="lessThan">
      <formula>-$O$2</formula>
    </cfRule>
    <cfRule type="cellIs" dxfId="266" priority="4" stopIfTrue="1" operator="greaterThan">
      <formula>$O$2</formula>
    </cfRule>
  </conditionalFormatting>
  <conditionalFormatting sqref="S38">
    <cfRule type="cellIs" dxfId="265" priority="1" stopIfTrue="1" operator="lessThan">
      <formula>-$O$2</formula>
    </cfRule>
    <cfRule type="cellIs" dxfId="264" priority="2" stopIfTrue="1" operator="greaterThan">
      <formula>$O$2</formula>
    </cfRule>
  </conditionalFormatting>
  <pageMargins left="0.7" right="0.7" top="0.75" bottom="0.75" header="0.3" footer="0.3"/>
  <pageSetup paperSize="9" scale="4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339</v>
      </c>
      <c r="P1" s="48" t="s">
        <v>340</v>
      </c>
    </row>
    <row r="2" spans="11:19" collapsed="1" x14ac:dyDescent="0.2">
      <c r="N2" s="286" t="s">
        <v>305</v>
      </c>
      <c r="O2" s="49">
        <v>0.01</v>
      </c>
    </row>
    <row r="3" spans="11:19" ht="13.5" thickBot="1" x14ac:dyDescent="0.25">
      <c r="K3" s="285" t="s">
        <v>18</v>
      </c>
      <c r="L3" s="69"/>
      <c r="M3" s="69"/>
      <c r="N3" s="69"/>
      <c r="O3" s="69"/>
      <c r="P3" s="69"/>
      <c r="Q3" s="69"/>
      <c r="R3" s="69"/>
      <c r="S3" s="69"/>
    </row>
    <row r="4" spans="11:19" x14ac:dyDescent="0.2">
      <c r="K4" s="284"/>
      <c r="L4" s="377" t="s">
        <v>267</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468</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469</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470</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471</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472</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473</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474</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475</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476</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477</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478</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479</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480</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481</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482</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483</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46</v>
      </c>
      <c r="K23" s="72" t="s">
        <v>484</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24</v>
      </c>
      <c r="B24" s="53" t="s">
        <v>25</v>
      </c>
      <c r="C24" s="59" t="s">
        <v>48</v>
      </c>
      <c r="D24" s="60" t="s">
        <v>49</v>
      </c>
      <c r="K24" s="72" t="s">
        <v>485</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110</v>
      </c>
      <c r="C25" s="61" t="s">
        <v>26</v>
      </c>
      <c r="D25" s="62" t="s">
        <v>27</v>
      </c>
      <c r="F25" s="46"/>
      <c r="K25" s="72" t="s">
        <v>486</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C31" ca="1" si="8">HLOOKUP($B26 &amp; $B$25 &amp; "_" &amp;C$25,INDIRECT($B$32),2,0)</f>
        <v>#REF!</v>
      </c>
      <c r="D26" s="54" t="e">
        <f t="shared" ref="D26:D31" ca="1" si="9">HLOOKUP($B26 &amp; $B$25 &amp; "_" &amp;D$25,INDIRECT($B$33),2,0)</f>
        <v>#REF!</v>
      </c>
      <c r="K26" s="72" t="s">
        <v>487</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9"/>
        <v>#REF!</v>
      </c>
      <c r="K27" s="72" t="s">
        <v>488</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9"/>
        <v>#REF!</v>
      </c>
      <c r="K28" s="72" t="s">
        <v>489</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9"/>
        <v>#REF!</v>
      </c>
      <c r="K29" s="72" t="s">
        <v>490</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35</v>
      </c>
      <c r="C30" s="52" t="e">
        <f t="shared" ca="1" si="8"/>
        <v>#REF!</v>
      </c>
      <c r="D30" s="55" t="e">
        <f t="shared" ca="1" si="9"/>
        <v>#REF!</v>
      </c>
      <c r="K30" s="72" t="s">
        <v>491</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114</v>
      </c>
      <c r="C31" s="57" t="e">
        <f t="shared" ca="1" si="8"/>
        <v>#REF!</v>
      </c>
      <c r="D31" s="58" t="e">
        <f t="shared" ca="1" si="9"/>
        <v>#REF!</v>
      </c>
      <c r="K31" s="72" t="s">
        <v>492</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331</v>
      </c>
      <c r="K32" s="72" t="s">
        <v>493</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332</v>
      </c>
      <c r="K33" s="72" t="s">
        <v>494</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495</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496</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497</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498</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422</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ca="1" si="7"/>
        <v>#REF!</v>
      </c>
    </row>
  </sheetData>
  <mergeCells count="2">
    <mergeCell ref="L4:O4"/>
    <mergeCell ref="P4:S4"/>
  </mergeCells>
  <conditionalFormatting sqref="N2:O2">
    <cfRule type="cellIs" dxfId="263" priority="25" stopIfTrue="1" operator="greaterThan">
      <formula>0</formula>
    </cfRule>
    <cfRule type="cellIs" dxfId="262" priority="26" stopIfTrue="1" operator="greaterThan">
      <formula>0.01</formula>
    </cfRule>
  </conditionalFormatting>
  <conditionalFormatting sqref="O6:O36 O39">
    <cfRule type="cellIs" dxfId="261" priority="11" stopIfTrue="1" operator="lessThan">
      <formula>-$O$2</formula>
    </cfRule>
    <cfRule type="cellIs" dxfId="260" priority="12" stopIfTrue="1" operator="greaterThan">
      <formula>$O$2</formula>
    </cfRule>
  </conditionalFormatting>
  <conditionalFormatting sqref="O37">
    <cfRule type="cellIs" dxfId="259" priority="9" stopIfTrue="1" operator="lessThan">
      <formula>-$O$2</formula>
    </cfRule>
    <cfRule type="cellIs" dxfId="258" priority="10" stopIfTrue="1" operator="greaterThan">
      <formula>$O$2</formula>
    </cfRule>
  </conditionalFormatting>
  <conditionalFormatting sqref="O38">
    <cfRule type="cellIs" dxfId="257" priority="7" stopIfTrue="1" operator="lessThan">
      <formula>-$O$2</formula>
    </cfRule>
    <cfRule type="cellIs" dxfId="256" priority="8" stopIfTrue="1" operator="greaterThan">
      <formula>$O$2</formula>
    </cfRule>
  </conditionalFormatting>
  <conditionalFormatting sqref="S6:S36 S39">
    <cfRule type="cellIs" dxfId="255" priority="5" stopIfTrue="1" operator="lessThan">
      <formula>-$O$2</formula>
    </cfRule>
    <cfRule type="cellIs" dxfId="254" priority="6" stopIfTrue="1" operator="greaterThan">
      <formula>$O$2</formula>
    </cfRule>
  </conditionalFormatting>
  <conditionalFormatting sqref="S37">
    <cfRule type="cellIs" dxfId="253" priority="3" stopIfTrue="1" operator="lessThan">
      <formula>-$O$2</formula>
    </cfRule>
    <cfRule type="cellIs" dxfId="252" priority="4" stopIfTrue="1" operator="greaterThan">
      <formula>$O$2</formula>
    </cfRule>
  </conditionalFormatting>
  <conditionalFormatting sqref="S38">
    <cfRule type="cellIs" dxfId="251" priority="1" stopIfTrue="1" operator="lessThan">
      <formula>-$O$2</formula>
    </cfRule>
    <cfRule type="cellIs" dxfId="250" priority="2" stopIfTrue="1" operator="greaterThan">
      <formula>$O$2</formula>
    </cfRule>
  </conditionalFormatting>
  <pageMargins left="0.7" right="0.7" top="0.75" bottom="0.75" header="0.3" footer="0.3"/>
  <pageSetup paperSize="9" scale="42"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341</v>
      </c>
      <c r="P1" s="48" t="s">
        <v>342</v>
      </c>
    </row>
    <row r="2" spans="11:19" collapsed="1" x14ac:dyDescent="0.2">
      <c r="N2" s="286" t="s">
        <v>305</v>
      </c>
      <c r="O2" s="49">
        <v>0.01</v>
      </c>
    </row>
    <row r="3" spans="11:19" ht="13.5" thickBot="1" x14ac:dyDescent="0.25">
      <c r="K3" s="285" t="s">
        <v>38</v>
      </c>
      <c r="L3" s="69"/>
      <c r="M3" s="69"/>
      <c r="N3" s="69"/>
      <c r="O3" s="69"/>
      <c r="P3" s="69"/>
      <c r="Q3" s="69"/>
      <c r="R3" s="69"/>
      <c r="S3" s="69"/>
    </row>
    <row r="4" spans="11:19" x14ac:dyDescent="0.2">
      <c r="K4" s="284"/>
      <c r="L4" s="377" t="s">
        <v>267</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468</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469</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470</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471</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472</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473</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474</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475</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476</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477</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478</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479</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480</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481</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482</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483</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47</v>
      </c>
      <c r="K23" s="72" t="s">
        <v>484</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42</v>
      </c>
      <c r="B24" s="53"/>
      <c r="C24" s="59" t="s">
        <v>48</v>
      </c>
      <c r="D24" s="60" t="s">
        <v>49</v>
      </c>
      <c r="K24" s="72" t="s">
        <v>485</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112</v>
      </c>
      <c r="C25" s="61" t="s">
        <v>26</v>
      </c>
      <c r="D25" s="62" t="s">
        <v>27</v>
      </c>
      <c r="F25" s="46"/>
      <c r="K25" s="72" t="s">
        <v>486</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C31" ca="1" si="8">HLOOKUP($B26 &amp; $B$25 &amp; "_" &amp;C$25,INDIRECT($B$32),2,0)</f>
        <v>#REF!</v>
      </c>
      <c r="D26" s="54" t="e">
        <f t="shared" ref="D26:D31" ca="1" si="9">HLOOKUP($B26 &amp; $B$25 &amp; "_" &amp;D$25,INDIRECT($B$33),2,0)</f>
        <v>#REF!</v>
      </c>
      <c r="K26" s="72" t="s">
        <v>487</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9"/>
        <v>#REF!</v>
      </c>
      <c r="K27" s="72" t="s">
        <v>488</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9"/>
        <v>#REF!</v>
      </c>
      <c r="K28" s="72" t="s">
        <v>489</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9"/>
        <v>#REF!</v>
      </c>
      <c r="K29" s="72" t="s">
        <v>490</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35</v>
      </c>
      <c r="C30" s="52" t="e">
        <f t="shared" ca="1" si="8"/>
        <v>#REF!</v>
      </c>
      <c r="D30" s="55" t="e">
        <f t="shared" ca="1" si="9"/>
        <v>#REF!</v>
      </c>
      <c r="K30" s="72" t="s">
        <v>491</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114</v>
      </c>
      <c r="C31" s="57" t="e">
        <f t="shared" ca="1" si="8"/>
        <v>#REF!</v>
      </c>
      <c r="D31" s="58" t="e">
        <f t="shared" ca="1" si="9"/>
        <v>#REF!</v>
      </c>
      <c r="K31" s="72" t="s">
        <v>492</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331</v>
      </c>
      <c r="K32" s="72" t="s">
        <v>493</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332</v>
      </c>
      <c r="K33" s="72" t="s">
        <v>494</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495</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496</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497</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498</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422</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ca="1" si="7"/>
        <v>#REF!</v>
      </c>
    </row>
  </sheetData>
  <mergeCells count="2">
    <mergeCell ref="L4:O4"/>
    <mergeCell ref="P4:S4"/>
  </mergeCells>
  <conditionalFormatting sqref="N2:O2">
    <cfRule type="cellIs" dxfId="249" priority="27" stopIfTrue="1" operator="greaterThan">
      <formula>0</formula>
    </cfRule>
    <cfRule type="cellIs" dxfId="248" priority="28" stopIfTrue="1" operator="greaterThan">
      <formula>0.01</formula>
    </cfRule>
  </conditionalFormatting>
  <conditionalFormatting sqref="O6:O36 O39">
    <cfRule type="cellIs" dxfId="247" priority="11" stopIfTrue="1" operator="lessThan">
      <formula>-$O$2</formula>
    </cfRule>
    <cfRule type="cellIs" dxfId="246" priority="12" stopIfTrue="1" operator="greaterThan">
      <formula>$O$2</formula>
    </cfRule>
  </conditionalFormatting>
  <conditionalFormatting sqref="O37">
    <cfRule type="cellIs" dxfId="245" priority="9" stopIfTrue="1" operator="lessThan">
      <formula>-$O$2</formula>
    </cfRule>
    <cfRule type="cellIs" dxfId="244" priority="10" stopIfTrue="1" operator="greaterThan">
      <formula>$O$2</formula>
    </cfRule>
  </conditionalFormatting>
  <conditionalFormatting sqref="O38">
    <cfRule type="cellIs" dxfId="243" priority="7" stopIfTrue="1" operator="lessThan">
      <formula>-$O$2</formula>
    </cfRule>
    <cfRule type="cellIs" dxfId="242" priority="8" stopIfTrue="1" operator="greaterThan">
      <formula>$O$2</formula>
    </cfRule>
  </conditionalFormatting>
  <conditionalFormatting sqref="S6:S36 S39">
    <cfRule type="cellIs" dxfId="241" priority="5" stopIfTrue="1" operator="lessThan">
      <formula>-$O$2</formula>
    </cfRule>
    <cfRule type="cellIs" dxfId="240" priority="6" stopIfTrue="1" operator="greaterThan">
      <formula>$O$2</formula>
    </cfRule>
  </conditionalFormatting>
  <conditionalFormatting sqref="S37">
    <cfRule type="cellIs" dxfId="239" priority="3" stopIfTrue="1" operator="lessThan">
      <formula>-$O$2</formula>
    </cfRule>
    <cfRule type="cellIs" dxfId="238" priority="4" stopIfTrue="1" operator="greaterThan">
      <formula>$O$2</formula>
    </cfRule>
  </conditionalFormatting>
  <conditionalFormatting sqref="S38">
    <cfRule type="cellIs" dxfId="237" priority="1" stopIfTrue="1" operator="lessThan">
      <formula>-$O$2</formula>
    </cfRule>
    <cfRule type="cellIs" dxfId="236" priority="2" stopIfTrue="1" operator="greaterThan">
      <formula>$O$2</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K1:S320"/>
  <sheetViews>
    <sheetView tabSelected="1" topLeftCell="A230" zoomScale="85" zoomScaleNormal="85" workbookViewId="0">
      <selection activeCell="F238" sqref="F238"/>
    </sheetView>
  </sheetViews>
  <sheetFormatPr defaultRowHeight="12.75" outlineLevelRow="1" x14ac:dyDescent="0.2"/>
  <cols>
    <col min="1" max="1" width="51.140625" customWidth="1"/>
    <col min="11" max="11" width="21.85546875" style="327" bestFit="1" customWidth="1"/>
    <col min="12" max="19" width="16.7109375" style="327" customWidth="1"/>
  </cols>
  <sheetData>
    <row r="1" spans="11:19" s="288" customFormat="1" hidden="1" outlineLevel="1" x14ac:dyDescent="0.2">
      <c r="K1" s="327"/>
      <c r="L1" s="327" t="s">
        <v>423</v>
      </c>
      <c r="M1" s="327"/>
      <c r="N1" s="327"/>
      <c r="O1" s="327"/>
      <c r="P1" s="327" t="s">
        <v>424</v>
      </c>
      <c r="Q1" s="327"/>
      <c r="R1" s="327"/>
      <c r="S1" s="327"/>
    </row>
    <row r="2" spans="11:19" collapsed="1" x14ac:dyDescent="0.2">
      <c r="N2" s="286" t="s">
        <v>305</v>
      </c>
      <c r="O2" s="49">
        <v>0.01</v>
      </c>
    </row>
    <row r="3" spans="11:19" ht="13.5" thickBot="1" x14ac:dyDescent="0.25">
      <c r="K3" s="332" t="s">
        <v>427</v>
      </c>
      <c r="L3" s="69"/>
      <c r="M3" s="69"/>
      <c r="N3" s="69"/>
      <c r="O3" s="69"/>
      <c r="P3" s="69"/>
      <c r="Q3" s="69"/>
      <c r="R3" s="69"/>
      <c r="S3" s="69"/>
    </row>
    <row r="4" spans="11:19" x14ac:dyDescent="0.2">
      <c r="K4" s="331"/>
      <c r="L4" s="377" t="s">
        <v>19</v>
      </c>
      <c r="M4" s="378"/>
      <c r="N4" s="378"/>
      <c r="O4" s="379"/>
      <c r="P4" s="378" t="s">
        <v>20</v>
      </c>
      <c r="Q4" s="378"/>
      <c r="R4" s="378"/>
      <c r="S4" s="379"/>
    </row>
    <row r="5" spans="11:19" x14ac:dyDescent="0.2">
      <c r="K5" s="74" t="s">
        <v>434</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IF(ISNA(VLOOKUP($K6,INDIRECT($P$1),4,0)),0,VLOOKUP($K6,INDIRECT($P$1),4,0))</f>
        <v>#REF!</v>
      </c>
      <c r="N6" s="47" t="e">
        <f ca="1">M6-L6</f>
        <v>#REF!</v>
      </c>
      <c r="O6" s="319" t="e">
        <f ca="1">IF(N6=0,0,N6/L6)</f>
        <v>#REF!</v>
      </c>
      <c r="P6" s="70" t="e">
        <f t="shared" ref="P6:P38" ca="1" si="2">IF(ISNA(VLOOKUP($K6,INDIRECT($L$1),4,0)),0,VLOOKUP($K6,INDIRECT($L$1),5,0))</f>
        <v>#REF!</v>
      </c>
      <c r="Q6" s="47" t="e">
        <f t="shared" ref="Q6:Q38" ca="1" si="3">IF(ISNA(VLOOKUP($K6,INDIRECT($P$1),4,0)),0,VLOOKUP($K6,INDIRECT($P$1),5,0))</f>
        <v>#REF!</v>
      </c>
      <c r="R6" s="47" t="e">
        <f ca="1">Q6-P6</f>
        <v>#REF!</v>
      </c>
      <c r="S6" s="319" t="e">
        <f ca="1">IF(R6=0,0,R6/P6)</f>
        <v>#REF!</v>
      </c>
    </row>
    <row r="7" spans="11:19" x14ac:dyDescent="0.2">
      <c r="K7" s="72" t="s">
        <v>468</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499</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500</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501</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502</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503</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504</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505</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506</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507</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19" x14ac:dyDescent="0.2">
      <c r="K17" s="72" t="s">
        <v>508</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19" x14ac:dyDescent="0.2">
      <c r="K18" s="72" t="s">
        <v>509</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19" x14ac:dyDescent="0.2">
      <c r="K19" s="72" t="s">
        <v>510</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19" x14ac:dyDescent="0.2">
      <c r="K20" s="72" t="s">
        <v>511</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19" x14ac:dyDescent="0.2">
      <c r="K21" s="72" t="s">
        <v>512</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19" x14ac:dyDescent="0.2">
      <c r="K22" s="72" t="s">
        <v>513</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19" x14ac:dyDescent="0.2">
      <c r="K23" s="72" t="s">
        <v>514</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19" x14ac:dyDescent="0.2">
      <c r="K24" s="72" t="s">
        <v>515</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19" x14ac:dyDescent="0.2">
      <c r="K25" s="72" t="s">
        <v>516</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19" x14ac:dyDescent="0.2">
      <c r="K26" s="72" t="s">
        <v>517</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19" x14ac:dyDescent="0.2">
      <c r="K27" s="72" t="s">
        <v>518</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19" x14ac:dyDescent="0.2">
      <c r="K28" s="72" t="s">
        <v>519</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19" x14ac:dyDescent="0.2">
      <c r="K29" s="72" t="s">
        <v>520</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19" x14ac:dyDescent="0.2">
      <c r="K30" s="72" t="s">
        <v>521</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19" x14ac:dyDescent="0.2">
      <c r="K31" s="72" t="s">
        <v>522</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19" x14ac:dyDescent="0.2">
      <c r="K32" s="72" t="s">
        <v>523</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11:19" x14ac:dyDescent="0.2">
      <c r="K33" s="72" t="s">
        <v>524</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11:19" x14ac:dyDescent="0.2">
      <c r="K34" s="72" t="s">
        <v>525</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11:19" x14ac:dyDescent="0.2">
      <c r="K35" s="72" t="s">
        <v>526</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11:19" x14ac:dyDescent="0.2">
      <c r="K36" s="72" t="s">
        <v>527</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11:19" x14ac:dyDescent="0.2">
      <c r="K37" s="72" t="s">
        <v>528</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11:19" x14ac:dyDescent="0.2">
      <c r="K38" s="343" t="s">
        <v>467</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11:19" ht="13.5" thickBot="1" x14ac:dyDescent="0.25">
      <c r="K39" s="73" t="s">
        <v>37</v>
      </c>
      <c r="L39" s="71" t="e">
        <f ca="1">SUM(L6:L38)</f>
        <v>#REF!</v>
      </c>
      <c r="M39" s="67" t="e">
        <f ca="1">SUM(M6:M38)</f>
        <v>#REF!</v>
      </c>
      <c r="N39" s="67" t="e">
        <f ca="1">M39-L39</f>
        <v>#REF!</v>
      </c>
      <c r="O39" s="68" t="e">
        <f t="shared" ca="1" si="5"/>
        <v>#REF!</v>
      </c>
      <c r="P39" s="71" t="e">
        <f ca="1">SUM(P6:P38)</f>
        <v>#REF!</v>
      </c>
      <c r="Q39" s="67" t="e">
        <f ca="1">SUM(Q6:Q38)</f>
        <v>#REF!</v>
      </c>
      <c r="R39" s="67" t="e">
        <f ca="1">Q39-P39</f>
        <v>#REF!</v>
      </c>
      <c r="S39" s="68" t="e">
        <f t="shared" ca="1" si="7"/>
        <v>#REF!</v>
      </c>
    </row>
    <row r="41" spans="11:19" s="288" customFormat="1" hidden="1" outlineLevel="1" x14ac:dyDescent="0.2">
      <c r="K41" s="327"/>
      <c r="L41" s="327" t="s">
        <v>438</v>
      </c>
      <c r="M41" s="327"/>
      <c r="N41" s="327"/>
      <c r="O41" s="327"/>
      <c r="P41" s="327" t="s">
        <v>439</v>
      </c>
      <c r="Q41" s="327"/>
      <c r="R41" s="327"/>
      <c r="S41" s="327"/>
    </row>
    <row r="42" spans="11:19" s="288" customFormat="1" collapsed="1" x14ac:dyDescent="0.2">
      <c r="K42" s="327"/>
      <c r="M42" s="327"/>
      <c r="N42" s="286" t="s">
        <v>305</v>
      </c>
      <c r="O42" s="49">
        <v>0.01</v>
      </c>
      <c r="Q42" s="327"/>
      <c r="R42" s="327"/>
      <c r="S42" s="327"/>
    </row>
    <row r="43" spans="11:19" s="288" customFormat="1" ht="13.5" thickBot="1" x14ac:dyDescent="0.25">
      <c r="K43" s="336" t="s">
        <v>440</v>
      </c>
      <c r="L43" s="69"/>
      <c r="M43" s="69"/>
      <c r="N43" s="69"/>
      <c r="O43" s="69"/>
      <c r="P43" s="69"/>
      <c r="Q43" s="69"/>
      <c r="R43" s="69"/>
      <c r="S43" s="69"/>
    </row>
    <row r="44" spans="11:19" s="288" customFormat="1" x14ac:dyDescent="0.2">
      <c r="K44" s="335"/>
      <c r="L44" s="377" t="s">
        <v>19</v>
      </c>
      <c r="M44" s="378"/>
      <c r="N44" s="378"/>
      <c r="O44" s="379"/>
      <c r="P44" s="378" t="s">
        <v>20</v>
      </c>
      <c r="Q44" s="378"/>
      <c r="R44" s="378"/>
      <c r="S44" s="379"/>
    </row>
    <row r="45" spans="11:19" s="288" customFormat="1" x14ac:dyDescent="0.2">
      <c r="K45" s="74" t="s">
        <v>434</v>
      </c>
      <c r="L45" s="74" t="s">
        <v>48</v>
      </c>
      <c r="M45" s="75" t="s">
        <v>49</v>
      </c>
      <c r="N45" s="75" t="s">
        <v>54</v>
      </c>
      <c r="O45" s="76" t="s">
        <v>22</v>
      </c>
      <c r="P45" s="75" t="s">
        <v>48</v>
      </c>
      <c r="Q45" s="75" t="s">
        <v>49</v>
      </c>
      <c r="R45" s="75" t="s">
        <v>54</v>
      </c>
      <c r="S45" s="76" t="s">
        <v>22</v>
      </c>
    </row>
    <row r="46" spans="11:19" s="288" customFormat="1" x14ac:dyDescent="0.2">
      <c r="K46" s="72" t="s">
        <v>309</v>
      </c>
      <c r="L46" s="70" t="e">
        <f t="shared" ref="L46:L78" ca="1" si="8">IF(ISNA(VLOOKUP($K46,INDIRECT($L$41),4,0)),0,VLOOKUP($K46,INDIRECT($L$41),4,0))</f>
        <v>#REF!</v>
      </c>
      <c r="M46" s="47" t="e">
        <f t="shared" ref="M46:M78" ca="1" si="9">IF(ISNA(VLOOKUP($K46,INDIRECT($P$41),4,0)),0,VLOOKUP($K46,INDIRECT($P$41),4,0))</f>
        <v>#REF!</v>
      </c>
      <c r="N46" s="47" t="e">
        <f ca="1">M46-L46</f>
        <v>#REF!</v>
      </c>
      <c r="O46" s="319" t="e">
        <f ca="1">IF(N46=0,0,N46/L46)</f>
        <v>#REF!</v>
      </c>
      <c r="P46" s="70" t="e">
        <f t="shared" ref="P46:P78" ca="1" si="10">IF(ISNA(VLOOKUP($K46,INDIRECT($L$41),4,0)),0,VLOOKUP($K46,INDIRECT($L$41),5,0))</f>
        <v>#REF!</v>
      </c>
      <c r="Q46" s="47" t="e">
        <f t="shared" ref="Q46:Q78" ca="1" si="11">IF(ISNA(VLOOKUP($K46,INDIRECT($P$41),4,0)),0,VLOOKUP($K46,INDIRECT($P$41),5,0))</f>
        <v>#REF!</v>
      </c>
      <c r="R46" s="47" t="e">
        <f ca="1">Q46-P46</f>
        <v>#REF!</v>
      </c>
      <c r="S46" s="319" t="e">
        <f ca="1">IF(R46=0,0,R46/P46)</f>
        <v>#REF!</v>
      </c>
    </row>
    <row r="47" spans="11:19" s="288" customFormat="1" x14ac:dyDescent="0.2">
      <c r="K47" s="72" t="s">
        <v>468</v>
      </c>
      <c r="L47" s="70" t="e">
        <f t="shared" ca="1" si="8"/>
        <v>#REF!</v>
      </c>
      <c r="M47" s="47" t="e">
        <f t="shared" ca="1" si="9"/>
        <v>#REF!</v>
      </c>
      <c r="N47" s="47" t="e">
        <f t="shared" ref="N47:N76" ca="1" si="12">M47-L47</f>
        <v>#REF!</v>
      </c>
      <c r="O47" s="319" t="e">
        <f t="shared" ref="O47:O79" ca="1" si="13">IF(N47=0,0,N47/L47)</f>
        <v>#REF!</v>
      </c>
      <c r="P47" s="47" t="e">
        <f t="shared" ca="1" si="10"/>
        <v>#REF!</v>
      </c>
      <c r="Q47" s="47" t="e">
        <f t="shared" ca="1" si="11"/>
        <v>#REF!</v>
      </c>
      <c r="R47" s="47" t="e">
        <f t="shared" ref="R47:R76" ca="1" si="14">Q47-P47</f>
        <v>#REF!</v>
      </c>
      <c r="S47" s="319" t="e">
        <f t="shared" ref="S47:S79" ca="1" si="15">IF(R47=0,0,R47/P47)</f>
        <v>#REF!</v>
      </c>
    </row>
    <row r="48" spans="11:19" s="288" customFormat="1" x14ac:dyDescent="0.2">
      <c r="K48" s="72" t="s">
        <v>499</v>
      </c>
      <c r="L48" s="70" t="e">
        <f t="shared" ca="1" si="8"/>
        <v>#REF!</v>
      </c>
      <c r="M48" s="47" t="e">
        <f t="shared" ca="1" si="9"/>
        <v>#REF!</v>
      </c>
      <c r="N48" s="47" t="e">
        <f t="shared" ca="1" si="12"/>
        <v>#REF!</v>
      </c>
      <c r="O48" s="319" t="e">
        <f t="shared" ca="1" si="13"/>
        <v>#REF!</v>
      </c>
      <c r="P48" s="47" t="e">
        <f t="shared" ca="1" si="10"/>
        <v>#REF!</v>
      </c>
      <c r="Q48" s="47" t="e">
        <f t="shared" ca="1" si="11"/>
        <v>#REF!</v>
      </c>
      <c r="R48" s="47" t="e">
        <f t="shared" ca="1" si="14"/>
        <v>#REF!</v>
      </c>
      <c r="S48" s="319" t="e">
        <f t="shared" ca="1" si="15"/>
        <v>#REF!</v>
      </c>
    </row>
    <row r="49" spans="11:19" s="288" customFormat="1" x14ac:dyDescent="0.2">
      <c r="K49" s="72" t="s">
        <v>500</v>
      </c>
      <c r="L49" s="70" t="e">
        <f t="shared" ca="1" si="8"/>
        <v>#REF!</v>
      </c>
      <c r="M49" s="47" t="e">
        <f t="shared" ca="1" si="9"/>
        <v>#REF!</v>
      </c>
      <c r="N49" s="47" t="e">
        <f t="shared" ca="1" si="12"/>
        <v>#REF!</v>
      </c>
      <c r="O49" s="319" t="e">
        <f t="shared" ca="1" si="13"/>
        <v>#REF!</v>
      </c>
      <c r="P49" s="47" t="e">
        <f t="shared" ca="1" si="10"/>
        <v>#REF!</v>
      </c>
      <c r="Q49" s="47" t="e">
        <f t="shared" ca="1" si="11"/>
        <v>#REF!</v>
      </c>
      <c r="R49" s="47" t="e">
        <f t="shared" ca="1" si="14"/>
        <v>#REF!</v>
      </c>
      <c r="S49" s="319" t="e">
        <f t="shared" ca="1" si="15"/>
        <v>#REF!</v>
      </c>
    </row>
    <row r="50" spans="11:19" s="288" customFormat="1" x14ac:dyDescent="0.2">
      <c r="K50" s="72" t="s">
        <v>501</v>
      </c>
      <c r="L50" s="70" t="e">
        <f t="shared" ca="1" si="8"/>
        <v>#REF!</v>
      </c>
      <c r="M50" s="47" t="e">
        <f t="shared" ca="1" si="9"/>
        <v>#REF!</v>
      </c>
      <c r="N50" s="47" t="e">
        <f t="shared" ca="1" si="12"/>
        <v>#REF!</v>
      </c>
      <c r="O50" s="319" t="e">
        <f t="shared" ca="1" si="13"/>
        <v>#REF!</v>
      </c>
      <c r="P50" s="47" t="e">
        <f t="shared" ca="1" si="10"/>
        <v>#REF!</v>
      </c>
      <c r="Q50" s="47" t="e">
        <f t="shared" ca="1" si="11"/>
        <v>#REF!</v>
      </c>
      <c r="R50" s="47" t="e">
        <f t="shared" ca="1" si="14"/>
        <v>#REF!</v>
      </c>
      <c r="S50" s="319" t="e">
        <f t="shared" ca="1" si="15"/>
        <v>#REF!</v>
      </c>
    </row>
    <row r="51" spans="11:19" s="288" customFormat="1" x14ac:dyDescent="0.2">
      <c r="K51" s="72" t="s">
        <v>502</v>
      </c>
      <c r="L51" s="70" t="e">
        <f t="shared" ca="1" si="8"/>
        <v>#REF!</v>
      </c>
      <c r="M51" s="47" t="e">
        <f t="shared" ca="1" si="9"/>
        <v>#REF!</v>
      </c>
      <c r="N51" s="47" t="e">
        <f t="shared" ca="1" si="12"/>
        <v>#REF!</v>
      </c>
      <c r="O51" s="319" t="e">
        <f t="shared" ca="1" si="13"/>
        <v>#REF!</v>
      </c>
      <c r="P51" s="47" t="e">
        <f t="shared" ca="1" si="10"/>
        <v>#REF!</v>
      </c>
      <c r="Q51" s="47" t="e">
        <f t="shared" ca="1" si="11"/>
        <v>#REF!</v>
      </c>
      <c r="R51" s="47" t="e">
        <f t="shared" ca="1" si="14"/>
        <v>#REF!</v>
      </c>
      <c r="S51" s="319" t="e">
        <f t="shared" ca="1" si="15"/>
        <v>#REF!</v>
      </c>
    </row>
    <row r="52" spans="11:19" s="288" customFormat="1" x14ac:dyDescent="0.2">
      <c r="K52" s="72" t="s">
        <v>503</v>
      </c>
      <c r="L52" s="70" t="e">
        <f t="shared" ca="1" si="8"/>
        <v>#REF!</v>
      </c>
      <c r="M52" s="47" t="e">
        <f t="shared" ca="1" si="9"/>
        <v>#REF!</v>
      </c>
      <c r="N52" s="47" t="e">
        <f t="shared" ca="1" si="12"/>
        <v>#REF!</v>
      </c>
      <c r="O52" s="319" t="e">
        <f t="shared" ca="1" si="13"/>
        <v>#REF!</v>
      </c>
      <c r="P52" s="47" t="e">
        <f t="shared" ca="1" si="10"/>
        <v>#REF!</v>
      </c>
      <c r="Q52" s="47" t="e">
        <f t="shared" ca="1" si="11"/>
        <v>#REF!</v>
      </c>
      <c r="R52" s="47" t="e">
        <f t="shared" ca="1" si="14"/>
        <v>#REF!</v>
      </c>
      <c r="S52" s="319" t="e">
        <f t="shared" ca="1" si="15"/>
        <v>#REF!</v>
      </c>
    </row>
    <row r="53" spans="11:19" s="288" customFormat="1" x14ac:dyDescent="0.2">
      <c r="K53" s="72" t="s">
        <v>504</v>
      </c>
      <c r="L53" s="70" t="e">
        <f t="shared" ca="1" si="8"/>
        <v>#REF!</v>
      </c>
      <c r="M53" s="47" t="e">
        <f t="shared" ca="1" si="9"/>
        <v>#REF!</v>
      </c>
      <c r="N53" s="47" t="e">
        <f t="shared" ca="1" si="12"/>
        <v>#REF!</v>
      </c>
      <c r="O53" s="319" t="e">
        <f t="shared" ca="1" si="13"/>
        <v>#REF!</v>
      </c>
      <c r="P53" s="47" t="e">
        <f t="shared" ca="1" si="10"/>
        <v>#REF!</v>
      </c>
      <c r="Q53" s="47" t="e">
        <f t="shared" ca="1" si="11"/>
        <v>#REF!</v>
      </c>
      <c r="R53" s="47" t="e">
        <f t="shared" ca="1" si="14"/>
        <v>#REF!</v>
      </c>
      <c r="S53" s="319" t="e">
        <f t="shared" ca="1" si="15"/>
        <v>#REF!</v>
      </c>
    </row>
    <row r="54" spans="11:19" s="288" customFormat="1" x14ac:dyDescent="0.2">
      <c r="K54" s="72" t="s">
        <v>505</v>
      </c>
      <c r="L54" s="70" t="e">
        <f t="shared" ca="1" si="8"/>
        <v>#REF!</v>
      </c>
      <c r="M54" s="47" t="e">
        <f t="shared" ca="1" si="9"/>
        <v>#REF!</v>
      </c>
      <c r="N54" s="47" t="e">
        <f t="shared" ca="1" si="12"/>
        <v>#REF!</v>
      </c>
      <c r="O54" s="319" t="e">
        <f t="shared" ca="1" si="13"/>
        <v>#REF!</v>
      </c>
      <c r="P54" s="47" t="e">
        <f t="shared" ca="1" si="10"/>
        <v>#REF!</v>
      </c>
      <c r="Q54" s="47" t="e">
        <f t="shared" ca="1" si="11"/>
        <v>#REF!</v>
      </c>
      <c r="R54" s="47" t="e">
        <f t="shared" ca="1" si="14"/>
        <v>#REF!</v>
      </c>
      <c r="S54" s="319" t="e">
        <f t="shared" ca="1" si="15"/>
        <v>#REF!</v>
      </c>
    </row>
    <row r="55" spans="11:19" s="288" customFormat="1" x14ac:dyDescent="0.2">
      <c r="K55" s="72" t="s">
        <v>506</v>
      </c>
      <c r="L55" s="70" t="e">
        <f t="shared" ca="1" si="8"/>
        <v>#REF!</v>
      </c>
      <c r="M55" s="47" t="e">
        <f t="shared" ca="1" si="9"/>
        <v>#REF!</v>
      </c>
      <c r="N55" s="47" t="e">
        <f t="shared" ca="1" si="12"/>
        <v>#REF!</v>
      </c>
      <c r="O55" s="319" t="e">
        <f t="shared" ca="1" si="13"/>
        <v>#REF!</v>
      </c>
      <c r="P55" s="47" t="e">
        <f t="shared" ca="1" si="10"/>
        <v>#REF!</v>
      </c>
      <c r="Q55" s="47" t="e">
        <f t="shared" ca="1" si="11"/>
        <v>#REF!</v>
      </c>
      <c r="R55" s="47" t="e">
        <f t="shared" ca="1" si="14"/>
        <v>#REF!</v>
      </c>
      <c r="S55" s="319" t="e">
        <f t="shared" ca="1" si="15"/>
        <v>#REF!</v>
      </c>
    </row>
    <row r="56" spans="11:19" s="288" customFormat="1" x14ac:dyDescent="0.2">
      <c r="K56" s="72" t="s">
        <v>507</v>
      </c>
      <c r="L56" s="70" t="e">
        <f t="shared" ca="1" si="8"/>
        <v>#REF!</v>
      </c>
      <c r="M56" s="47" t="e">
        <f t="shared" ca="1" si="9"/>
        <v>#REF!</v>
      </c>
      <c r="N56" s="47" t="e">
        <f t="shared" ca="1" si="12"/>
        <v>#REF!</v>
      </c>
      <c r="O56" s="319" t="e">
        <f t="shared" ca="1" si="13"/>
        <v>#REF!</v>
      </c>
      <c r="P56" s="47" t="e">
        <f t="shared" ca="1" si="10"/>
        <v>#REF!</v>
      </c>
      <c r="Q56" s="47" t="e">
        <f t="shared" ca="1" si="11"/>
        <v>#REF!</v>
      </c>
      <c r="R56" s="47" t="e">
        <f t="shared" ca="1" si="14"/>
        <v>#REF!</v>
      </c>
      <c r="S56" s="319" t="e">
        <f t="shared" ca="1" si="15"/>
        <v>#REF!</v>
      </c>
    </row>
    <row r="57" spans="11:19" s="288" customFormat="1" x14ac:dyDescent="0.2">
      <c r="K57" s="72" t="s">
        <v>508</v>
      </c>
      <c r="L57" s="70" t="e">
        <f t="shared" ca="1" si="8"/>
        <v>#REF!</v>
      </c>
      <c r="M57" s="47" t="e">
        <f t="shared" ca="1" si="9"/>
        <v>#REF!</v>
      </c>
      <c r="N57" s="47" t="e">
        <f t="shared" ca="1" si="12"/>
        <v>#REF!</v>
      </c>
      <c r="O57" s="319" t="e">
        <f t="shared" ca="1" si="13"/>
        <v>#REF!</v>
      </c>
      <c r="P57" s="47" t="e">
        <f t="shared" ca="1" si="10"/>
        <v>#REF!</v>
      </c>
      <c r="Q57" s="47" t="e">
        <f t="shared" ca="1" si="11"/>
        <v>#REF!</v>
      </c>
      <c r="R57" s="47" t="e">
        <f t="shared" ca="1" si="14"/>
        <v>#REF!</v>
      </c>
      <c r="S57" s="319" t="e">
        <f t="shared" ca="1" si="15"/>
        <v>#REF!</v>
      </c>
    </row>
    <row r="58" spans="11:19" s="288" customFormat="1" x14ac:dyDescent="0.2">
      <c r="K58" s="72" t="s">
        <v>509</v>
      </c>
      <c r="L58" s="70" t="e">
        <f t="shared" ca="1" si="8"/>
        <v>#REF!</v>
      </c>
      <c r="M58" s="47" t="e">
        <f t="shared" ca="1" si="9"/>
        <v>#REF!</v>
      </c>
      <c r="N58" s="47" t="e">
        <f t="shared" ca="1" si="12"/>
        <v>#REF!</v>
      </c>
      <c r="O58" s="319" t="e">
        <f t="shared" ca="1" si="13"/>
        <v>#REF!</v>
      </c>
      <c r="P58" s="47" t="e">
        <f t="shared" ca="1" si="10"/>
        <v>#REF!</v>
      </c>
      <c r="Q58" s="47" t="e">
        <f t="shared" ca="1" si="11"/>
        <v>#REF!</v>
      </c>
      <c r="R58" s="47" t="e">
        <f t="shared" ca="1" si="14"/>
        <v>#REF!</v>
      </c>
      <c r="S58" s="319" t="e">
        <f t="shared" ca="1" si="15"/>
        <v>#REF!</v>
      </c>
    </row>
    <row r="59" spans="11:19" s="288" customFormat="1" x14ac:dyDescent="0.2">
      <c r="K59" s="72" t="s">
        <v>510</v>
      </c>
      <c r="L59" s="70" t="e">
        <f t="shared" ca="1" si="8"/>
        <v>#REF!</v>
      </c>
      <c r="M59" s="47" t="e">
        <f t="shared" ca="1" si="9"/>
        <v>#REF!</v>
      </c>
      <c r="N59" s="47" t="e">
        <f t="shared" ca="1" si="12"/>
        <v>#REF!</v>
      </c>
      <c r="O59" s="319" t="e">
        <f t="shared" ca="1" si="13"/>
        <v>#REF!</v>
      </c>
      <c r="P59" s="47" t="e">
        <f t="shared" ca="1" si="10"/>
        <v>#REF!</v>
      </c>
      <c r="Q59" s="47" t="e">
        <f t="shared" ca="1" si="11"/>
        <v>#REF!</v>
      </c>
      <c r="R59" s="47" t="e">
        <f t="shared" ca="1" si="14"/>
        <v>#REF!</v>
      </c>
      <c r="S59" s="319" t="e">
        <f t="shared" ca="1" si="15"/>
        <v>#REF!</v>
      </c>
    </row>
    <row r="60" spans="11:19" s="288" customFormat="1" x14ac:dyDescent="0.2">
      <c r="K60" s="72" t="s">
        <v>511</v>
      </c>
      <c r="L60" s="70" t="e">
        <f t="shared" ca="1" si="8"/>
        <v>#REF!</v>
      </c>
      <c r="M60" s="47" t="e">
        <f t="shared" ca="1" si="9"/>
        <v>#REF!</v>
      </c>
      <c r="N60" s="47" t="e">
        <f t="shared" ca="1" si="12"/>
        <v>#REF!</v>
      </c>
      <c r="O60" s="319" t="e">
        <f t="shared" ca="1" si="13"/>
        <v>#REF!</v>
      </c>
      <c r="P60" s="47" t="e">
        <f t="shared" ca="1" si="10"/>
        <v>#REF!</v>
      </c>
      <c r="Q60" s="47" t="e">
        <f t="shared" ca="1" si="11"/>
        <v>#REF!</v>
      </c>
      <c r="R60" s="47" t="e">
        <f t="shared" ca="1" si="14"/>
        <v>#REF!</v>
      </c>
      <c r="S60" s="319" t="e">
        <f t="shared" ca="1" si="15"/>
        <v>#REF!</v>
      </c>
    </row>
    <row r="61" spans="11:19" s="288" customFormat="1" x14ac:dyDescent="0.2">
      <c r="K61" s="72" t="s">
        <v>512</v>
      </c>
      <c r="L61" s="70" t="e">
        <f t="shared" ca="1" si="8"/>
        <v>#REF!</v>
      </c>
      <c r="M61" s="47" t="e">
        <f t="shared" ca="1" si="9"/>
        <v>#REF!</v>
      </c>
      <c r="N61" s="47" t="e">
        <f t="shared" ca="1" si="12"/>
        <v>#REF!</v>
      </c>
      <c r="O61" s="319" t="e">
        <f t="shared" ca="1" si="13"/>
        <v>#REF!</v>
      </c>
      <c r="P61" s="47" t="e">
        <f t="shared" ca="1" si="10"/>
        <v>#REF!</v>
      </c>
      <c r="Q61" s="47" t="e">
        <f t="shared" ca="1" si="11"/>
        <v>#REF!</v>
      </c>
      <c r="R61" s="47" t="e">
        <f t="shared" ca="1" si="14"/>
        <v>#REF!</v>
      </c>
      <c r="S61" s="319" t="e">
        <f t="shared" ca="1" si="15"/>
        <v>#REF!</v>
      </c>
    </row>
    <row r="62" spans="11:19" s="288" customFormat="1" x14ac:dyDescent="0.2">
      <c r="K62" s="72" t="s">
        <v>513</v>
      </c>
      <c r="L62" s="70" t="e">
        <f t="shared" ca="1" si="8"/>
        <v>#REF!</v>
      </c>
      <c r="M62" s="47" t="e">
        <f t="shared" ca="1" si="9"/>
        <v>#REF!</v>
      </c>
      <c r="N62" s="47" t="e">
        <f t="shared" ca="1" si="12"/>
        <v>#REF!</v>
      </c>
      <c r="O62" s="319" t="e">
        <f t="shared" ca="1" si="13"/>
        <v>#REF!</v>
      </c>
      <c r="P62" s="47" t="e">
        <f t="shared" ca="1" si="10"/>
        <v>#REF!</v>
      </c>
      <c r="Q62" s="47" t="e">
        <f t="shared" ca="1" si="11"/>
        <v>#REF!</v>
      </c>
      <c r="R62" s="47" t="e">
        <f t="shared" ca="1" si="14"/>
        <v>#REF!</v>
      </c>
      <c r="S62" s="319" t="e">
        <f t="shared" ca="1" si="15"/>
        <v>#REF!</v>
      </c>
    </row>
    <row r="63" spans="11:19" s="288" customFormat="1" x14ac:dyDescent="0.2">
      <c r="K63" s="72" t="s">
        <v>514</v>
      </c>
      <c r="L63" s="70" t="e">
        <f t="shared" ca="1" si="8"/>
        <v>#REF!</v>
      </c>
      <c r="M63" s="47" t="e">
        <f t="shared" ca="1" si="9"/>
        <v>#REF!</v>
      </c>
      <c r="N63" s="47" t="e">
        <f t="shared" ca="1" si="12"/>
        <v>#REF!</v>
      </c>
      <c r="O63" s="319" t="e">
        <f t="shared" ca="1" si="13"/>
        <v>#REF!</v>
      </c>
      <c r="P63" s="47" t="e">
        <f t="shared" ca="1" si="10"/>
        <v>#REF!</v>
      </c>
      <c r="Q63" s="47" t="e">
        <f t="shared" ca="1" si="11"/>
        <v>#REF!</v>
      </c>
      <c r="R63" s="47" t="e">
        <f t="shared" ca="1" si="14"/>
        <v>#REF!</v>
      </c>
      <c r="S63" s="319" t="e">
        <f t="shared" ca="1" si="15"/>
        <v>#REF!</v>
      </c>
    </row>
    <row r="64" spans="11:19" s="288" customFormat="1" x14ac:dyDescent="0.2">
      <c r="K64" s="72" t="s">
        <v>515</v>
      </c>
      <c r="L64" s="70" t="e">
        <f t="shared" ca="1" si="8"/>
        <v>#REF!</v>
      </c>
      <c r="M64" s="47" t="e">
        <f t="shared" ca="1" si="9"/>
        <v>#REF!</v>
      </c>
      <c r="N64" s="47" t="e">
        <f t="shared" ca="1" si="12"/>
        <v>#REF!</v>
      </c>
      <c r="O64" s="319" t="e">
        <f t="shared" ca="1" si="13"/>
        <v>#REF!</v>
      </c>
      <c r="P64" s="47" t="e">
        <f t="shared" ca="1" si="10"/>
        <v>#REF!</v>
      </c>
      <c r="Q64" s="47" t="e">
        <f t="shared" ca="1" si="11"/>
        <v>#REF!</v>
      </c>
      <c r="R64" s="47" t="e">
        <f t="shared" ca="1" si="14"/>
        <v>#REF!</v>
      </c>
      <c r="S64" s="319" t="e">
        <f t="shared" ca="1" si="15"/>
        <v>#REF!</v>
      </c>
    </row>
    <row r="65" spans="11:19" s="288" customFormat="1" x14ac:dyDescent="0.2">
      <c r="K65" s="72" t="s">
        <v>516</v>
      </c>
      <c r="L65" s="70" t="e">
        <f t="shared" ca="1" si="8"/>
        <v>#REF!</v>
      </c>
      <c r="M65" s="47" t="e">
        <f t="shared" ca="1" si="9"/>
        <v>#REF!</v>
      </c>
      <c r="N65" s="47" t="e">
        <f t="shared" ca="1" si="12"/>
        <v>#REF!</v>
      </c>
      <c r="O65" s="319" t="e">
        <f t="shared" ca="1" si="13"/>
        <v>#REF!</v>
      </c>
      <c r="P65" s="47" t="e">
        <f t="shared" ca="1" si="10"/>
        <v>#REF!</v>
      </c>
      <c r="Q65" s="47" t="e">
        <f t="shared" ca="1" si="11"/>
        <v>#REF!</v>
      </c>
      <c r="R65" s="47" t="e">
        <f t="shared" ca="1" si="14"/>
        <v>#REF!</v>
      </c>
      <c r="S65" s="319" t="e">
        <f t="shared" ca="1" si="15"/>
        <v>#REF!</v>
      </c>
    </row>
    <row r="66" spans="11:19" s="288" customFormat="1" x14ac:dyDescent="0.2">
      <c r="K66" s="72" t="s">
        <v>517</v>
      </c>
      <c r="L66" s="70" t="e">
        <f t="shared" ca="1" si="8"/>
        <v>#REF!</v>
      </c>
      <c r="M66" s="47" t="e">
        <f t="shared" ca="1" si="9"/>
        <v>#REF!</v>
      </c>
      <c r="N66" s="47" t="e">
        <f t="shared" ca="1" si="12"/>
        <v>#REF!</v>
      </c>
      <c r="O66" s="319" t="e">
        <f t="shared" ca="1" si="13"/>
        <v>#REF!</v>
      </c>
      <c r="P66" s="47" t="e">
        <f t="shared" ca="1" si="10"/>
        <v>#REF!</v>
      </c>
      <c r="Q66" s="47" t="e">
        <f t="shared" ca="1" si="11"/>
        <v>#REF!</v>
      </c>
      <c r="R66" s="47" t="e">
        <f t="shared" ca="1" si="14"/>
        <v>#REF!</v>
      </c>
      <c r="S66" s="319" t="e">
        <f t="shared" ca="1" si="15"/>
        <v>#REF!</v>
      </c>
    </row>
    <row r="67" spans="11:19" s="288" customFormat="1" x14ac:dyDescent="0.2">
      <c r="K67" s="72" t="s">
        <v>518</v>
      </c>
      <c r="L67" s="70" t="e">
        <f t="shared" ca="1" si="8"/>
        <v>#REF!</v>
      </c>
      <c r="M67" s="47" t="e">
        <f t="shared" ca="1" si="9"/>
        <v>#REF!</v>
      </c>
      <c r="N67" s="47" t="e">
        <f t="shared" ca="1" si="12"/>
        <v>#REF!</v>
      </c>
      <c r="O67" s="319" t="e">
        <f t="shared" ca="1" si="13"/>
        <v>#REF!</v>
      </c>
      <c r="P67" s="47" t="e">
        <f t="shared" ca="1" si="10"/>
        <v>#REF!</v>
      </c>
      <c r="Q67" s="47" t="e">
        <f t="shared" ca="1" si="11"/>
        <v>#REF!</v>
      </c>
      <c r="R67" s="47" t="e">
        <f t="shared" ca="1" si="14"/>
        <v>#REF!</v>
      </c>
      <c r="S67" s="319" t="e">
        <f t="shared" ca="1" si="15"/>
        <v>#REF!</v>
      </c>
    </row>
    <row r="68" spans="11:19" s="288" customFormat="1" x14ac:dyDescent="0.2">
      <c r="K68" s="72" t="s">
        <v>519</v>
      </c>
      <c r="L68" s="70" t="e">
        <f t="shared" ca="1" si="8"/>
        <v>#REF!</v>
      </c>
      <c r="M68" s="47" t="e">
        <f t="shared" ca="1" si="9"/>
        <v>#REF!</v>
      </c>
      <c r="N68" s="47" t="e">
        <f t="shared" ca="1" si="12"/>
        <v>#REF!</v>
      </c>
      <c r="O68" s="319" t="e">
        <f t="shared" ca="1" si="13"/>
        <v>#REF!</v>
      </c>
      <c r="P68" s="47" t="e">
        <f t="shared" ca="1" si="10"/>
        <v>#REF!</v>
      </c>
      <c r="Q68" s="47" t="e">
        <f t="shared" ca="1" si="11"/>
        <v>#REF!</v>
      </c>
      <c r="R68" s="47" t="e">
        <f t="shared" ca="1" si="14"/>
        <v>#REF!</v>
      </c>
      <c r="S68" s="319" t="e">
        <f t="shared" ca="1" si="15"/>
        <v>#REF!</v>
      </c>
    </row>
    <row r="69" spans="11:19" s="288" customFormat="1" x14ac:dyDescent="0.2">
      <c r="K69" s="72" t="s">
        <v>520</v>
      </c>
      <c r="L69" s="70" t="e">
        <f t="shared" ca="1" si="8"/>
        <v>#REF!</v>
      </c>
      <c r="M69" s="47" t="e">
        <f t="shared" ca="1" si="9"/>
        <v>#REF!</v>
      </c>
      <c r="N69" s="47" t="e">
        <f t="shared" ca="1" si="12"/>
        <v>#REF!</v>
      </c>
      <c r="O69" s="319" t="e">
        <f t="shared" ca="1" si="13"/>
        <v>#REF!</v>
      </c>
      <c r="P69" s="47" t="e">
        <f t="shared" ca="1" si="10"/>
        <v>#REF!</v>
      </c>
      <c r="Q69" s="47" t="e">
        <f t="shared" ca="1" si="11"/>
        <v>#REF!</v>
      </c>
      <c r="R69" s="47" t="e">
        <f t="shared" ca="1" si="14"/>
        <v>#REF!</v>
      </c>
      <c r="S69" s="319" t="e">
        <f t="shared" ca="1" si="15"/>
        <v>#REF!</v>
      </c>
    </row>
    <row r="70" spans="11:19" s="288" customFormat="1" x14ac:dyDescent="0.2">
      <c r="K70" s="72" t="s">
        <v>521</v>
      </c>
      <c r="L70" s="70" t="e">
        <f t="shared" ca="1" si="8"/>
        <v>#REF!</v>
      </c>
      <c r="M70" s="47" t="e">
        <f t="shared" ca="1" si="9"/>
        <v>#REF!</v>
      </c>
      <c r="N70" s="47" t="e">
        <f t="shared" ca="1" si="12"/>
        <v>#REF!</v>
      </c>
      <c r="O70" s="319" t="e">
        <f t="shared" ca="1" si="13"/>
        <v>#REF!</v>
      </c>
      <c r="P70" s="47" t="e">
        <f t="shared" ca="1" si="10"/>
        <v>#REF!</v>
      </c>
      <c r="Q70" s="47" t="e">
        <f t="shared" ca="1" si="11"/>
        <v>#REF!</v>
      </c>
      <c r="R70" s="47" t="e">
        <f t="shared" ca="1" si="14"/>
        <v>#REF!</v>
      </c>
      <c r="S70" s="319" t="e">
        <f t="shared" ca="1" si="15"/>
        <v>#REF!</v>
      </c>
    </row>
    <row r="71" spans="11:19" s="288" customFormat="1" x14ac:dyDescent="0.2">
      <c r="K71" s="72" t="s">
        <v>522</v>
      </c>
      <c r="L71" s="70" t="e">
        <f t="shared" ca="1" si="8"/>
        <v>#REF!</v>
      </c>
      <c r="M71" s="47" t="e">
        <f t="shared" ca="1" si="9"/>
        <v>#REF!</v>
      </c>
      <c r="N71" s="47" t="e">
        <f t="shared" ca="1" si="12"/>
        <v>#REF!</v>
      </c>
      <c r="O71" s="319" t="e">
        <f t="shared" ca="1" si="13"/>
        <v>#REF!</v>
      </c>
      <c r="P71" s="47" t="e">
        <f t="shared" ca="1" si="10"/>
        <v>#REF!</v>
      </c>
      <c r="Q71" s="47" t="e">
        <f t="shared" ca="1" si="11"/>
        <v>#REF!</v>
      </c>
      <c r="R71" s="47" t="e">
        <f t="shared" ca="1" si="14"/>
        <v>#REF!</v>
      </c>
      <c r="S71" s="319" t="e">
        <f t="shared" ca="1" si="15"/>
        <v>#REF!</v>
      </c>
    </row>
    <row r="72" spans="11:19" s="288" customFormat="1" x14ac:dyDescent="0.2">
      <c r="K72" s="72" t="s">
        <v>523</v>
      </c>
      <c r="L72" s="70" t="e">
        <f t="shared" ca="1" si="8"/>
        <v>#REF!</v>
      </c>
      <c r="M72" s="47" t="e">
        <f t="shared" ca="1" si="9"/>
        <v>#REF!</v>
      </c>
      <c r="N72" s="47" t="e">
        <f t="shared" ca="1" si="12"/>
        <v>#REF!</v>
      </c>
      <c r="O72" s="319" t="e">
        <f t="shared" ca="1" si="13"/>
        <v>#REF!</v>
      </c>
      <c r="P72" s="47" t="e">
        <f t="shared" ca="1" si="10"/>
        <v>#REF!</v>
      </c>
      <c r="Q72" s="47" t="e">
        <f t="shared" ca="1" si="11"/>
        <v>#REF!</v>
      </c>
      <c r="R72" s="47" t="e">
        <f t="shared" ca="1" si="14"/>
        <v>#REF!</v>
      </c>
      <c r="S72" s="319" t="e">
        <f t="shared" ca="1" si="15"/>
        <v>#REF!</v>
      </c>
    </row>
    <row r="73" spans="11:19" s="288" customFormat="1" x14ac:dyDescent="0.2">
      <c r="K73" s="72" t="s">
        <v>524</v>
      </c>
      <c r="L73" s="70" t="e">
        <f t="shared" ca="1" si="8"/>
        <v>#REF!</v>
      </c>
      <c r="M73" s="47" t="e">
        <f t="shared" ca="1" si="9"/>
        <v>#REF!</v>
      </c>
      <c r="N73" s="47" t="e">
        <f t="shared" ca="1" si="12"/>
        <v>#REF!</v>
      </c>
      <c r="O73" s="319" t="e">
        <f t="shared" ca="1" si="13"/>
        <v>#REF!</v>
      </c>
      <c r="P73" s="47" t="e">
        <f t="shared" ca="1" si="10"/>
        <v>#REF!</v>
      </c>
      <c r="Q73" s="47" t="e">
        <f t="shared" ca="1" si="11"/>
        <v>#REF!</v>
      </c>
      <c r="R73" s="47" t="e">
        <f t="shared" ca="1" si="14"/>
        <v>#REF!</v>
      </c>
      <c r="S73" s="319" t="e">
        <f t="shared" ca="1" si="15"/>
        <v>#REF!</v>
      </c>
    </row>
    <row r="74" spans="11:19" s="288" customFormat="1" x14ac:dyDescent="0.2">
      <c r="K74" s="72" t="s">
        <v>525</v>
      </c>
      <c r="L74" s="70" t="e">
        <f t="shared" ca="1" si="8"/>
        <v>#REF!</v>
      </c>
      <c r="M74" s="47" t="e">
        <f t="shared" ca="1" si="9"/>
        <v>#REF!</v>
      </c>
      <c r="N74" s="47" t="e">
        <f t="shared" ca="1" si="12"/>
        <v>#REF!</v>
      </c>
      <c r="O74" s="319" t="e">
        <f t="shared" ca="1" si="13"/>
        <v>#REF!</v>
      </c>
      <c r="P74" s="47" t="e">
        <f t="shared" ca="1" si="10"/>
        <v>#REF!</v>
      </c>
      <c r="Q74" s="47" t="e">
        <f t="shared" ca="1" si="11"/>
        <v>#REF!</v>
      </c>
      <c r="R74" s="47" t="e">
        <f t="shared" ca="1" si="14"/>
        <v>#REF!</v>
      </c>
      <c r="S74" s="319" t="e">
        <f t="shared" ca="1" si="15"/>
        <v>#REF!</v>
      </c>
    </row>
    <row r="75" spans="11:19" s="288" customFormat="1" x14ac:dyDescent="0.2">
      <c r="K75" s="72" t="s">
        <v>526</v>
      </c>
      <c r="L75" s="70" t="e">
        <f t="shared" ca="1" si="8"/>
        <v>#REF!</v>
      </c>
      <c r="M75" s="47" t="e">
        <f t="shared" ca="1" si="9"/>
        <v>#REF!</v>
      </c>
      <c r="N75" s="47" t="e">
        <f t="shared" ca="1" si="12"/>
        <v>#REF!</v>
      </c>
      <c r="O75" s="319" t="e">
        <f t="shared" ca="1" si="13"/>
        <v>#REF!</v>
      </c>
      <c r="P75" s="47" t="e">
        <f t="shared" ca="1" si="10"/>
        <v>#REF!</v>
      </c>
      <c r="Q75" s="47" t="e">
        <f t="shared" ca="1" si="11"/>
        <v>#REF!</v>
      </c>
      <c r="R75" s="47" t="e">
        <f t="shared" ca="1" si="14"/>
        <v>#REF!</v>
      </c>
      <c r="S75" s="319" t="e">
        <f t="shared" ca="1" si="15"/>
        <v>#REF!</v>
      </c>
    </row>
    <row r="76" spans="11:19" s="288" customFormat="1" x14ac:dyDescent="0.2">
      <c r="K76" s="72" t="s">
        <v>527</v>
      </c>
      <c r="L76" s="70" t="e">
        <f t="shared" ca="1" si="8"/>
        <v>#REF!</v>
      </c>
      <c r="M76" s="47" t="e">
        <f t="shared" ca="1" si="9"/>
        <v>#REF!</v>
      </c>
      <c r="N76" s="47" t="e">
        <f t="shared" ca="1" si="12"/>
        <v>#REF!</v>
      </c>
      <c r="O76" s="319" t="e">
        <f t="shared" ca="1" si="13"/>
        <v>#REF!</v>
      </c>
      <c r="P76" s="47" t="e">
        <f t="shared" ca="1" si="10"/>
        <v>#REF!</v>
      </c>
      <c r="Q76" s="47" t="e">
        <f t="shared" ca="1" si="11"/>
        <v>#REF!</v>
      </c>
      <c r="R76" s="47" t="e">
        <f t="shared" ca="1" si="14"/>
        <v>#REF!</v>
      </c>
      <c r="S76" s="319" t="e">
        <f t="shared" ca="1" si="15"/>
        <v>#REF!</v>
      </c>
    </row>
    <row r="77" spans="11:19" s="288" customFormat="1" x14ac:dyDescent="0.2">
      <c r="K77" s="72" t="s">
        <v>528</v>
      </c>
      <c r="L77" s="70" t="e">
        <f t="shared" ca="1" si="8"/>
        <v>#REF!</v>
      </c>
      <c r="M77" s="47" t="e">
        <f t="shared" ca="1" si="9"/>
        <v>#REF!</v>
      </c>
      <c r="N77" s="47" t="e">
        <f ca="1">M77-L77</f>
        <v>#REF!</v>
      </c>
      <c r="O77" s="319" t="e">
        <f t="shared" ca="1" si="13"/>
        <v>#REF!</v>
      </c>
      <c r="P77" s="47" t="e">
        <f t="shared" ca="1" si="10"/>
        <v>#REF!</v>
      </c>
      <c r="Q77" s="47" t="e">
        <f t="shared" ca="1" si="11"/>
        <v>#REF!</v>
      </c>
      <c r="R77" s="47" t="e">
        <f ca="1">Q77-P77</f>
        <v>#REF!</v>
      </c>
      <c r="S77" s="319" t="e">
        <f t="shared" ca="1" si="15"/>
        <v>#REF!</v>
      </c>
    </row>
    <row r="78" spans="11:19" s="288" customFormat="1" x14ac:dyDescent="0.2">
      <c r="K78" s="343" t="s">
        <v>467</v>
      </c>
      <c r="L78" s="328" t="e">
        <f t="shared" ca="1" si="8"/>
        <v>#REF!</v>
      </c>
      <c r="M78" s="329" t="e">
        <f t="shared" ca="1" si="9"/>
        <v>#REF!</v>
      </c>
      <c r="N78" s="329" t="e">
        <f ca="1">M78-L78</f>
        <v>#REF!</v>
      </c>
      <c r="O78" s="330" t="e">
        <f t="shared" ca="1" si="13"/>
        <v>#REF!</v>
      </c>
      <c r="P78" s="329" t="e">
        <f t="shared" ca="1" si="10"/>
        <v>#REF!</v>
      </c>
      <c r="Q78" s="329" t="e">
        <f t="shared" ca="1" si="11"/>
        <v>#REF!</v>
      </c>
      <c r="R78" s="329" t="e">
        <f ca="1">Q78-P78</f>
        <v>#REF!</v>
      </c>
      <c r="S78" s="330" t="e">
        <f t="shared" ca="1" si="15"/>
        <v>#REF!</v>
      </c>
    </row>
    <row r="79" spans="11:19" s="288" customFormat="1" ht="13.5" thickBot="1" x14ac:dyDescent="0.25">
      <c r="K79" s="73" t="s">
        <v>37</v>
      </c>
      <c r="L79" s="71" t="e">
        <f ca="1">SUM(L46:L78)</f>
        <v>#REF!</v>
      </c>
      <c r="M79" s="67" t="e">
        <f ca="1">SUM(M46:M78)</f>
        <v>#REF!</v>
      </c>
      <c r="N79" s="67" t="e">
        <f ca="1">M79-L79</f>
        <v>#REF!</v>
      </c>
      <c r="O79" s="68" t="e">
        <f t="shared" ca="1" si="13"/>
        <v>#REF!</v>
      </c>
      <c r="P79" s="71" t="e">
        <f ca="1">SUM(P46:P78)</f>
        <v>#REF!</v>
      </c>
      <c r="Q79" s="67" t="e">
        <f ca="1">SUM(Q46:Q78)</f>
        <v>#REF!</v>
      </c>
      <c r="R79" s="67" t="e">
        <f ca="1">Q79-P79</f>
        <v>#REF!</v>
      </c>
      <c r="S79" s="68" t="e">
        <f t="shared" ca="1" si="15"/>
        <v>#REF!</v>
      </c>
    </row>
    <row r="80" spans="11:19" s="288" customFormat="1" x14ac:dyDescent="0.2">
      <c r="K80" s="327"/>
      <c r="L80" s="327"/>
      <c r="M80" s="327"/>
      <c r="N80" s="327"/>
      <c r="O80" s="327"/>
      <c r="P80" s="327"/>
      <c r="Q80" s="327"/>
      <c r="R80" s="327"/>
      <c r="S80" s="327"/>
    </row>
    <row r="81" spans="11:19" s="288" customFormat="1" hidden="1" outlineLevel="1" x14ac:dyDescent="0.2">
      <c r="K81" s="327"/>
      <c r="L81" s="327" t="s">
        <v>441</v>
      </c>
      <c r="M81" s="327"/>
      <c r="N81" s="327"/>
      <c r="O81" s="327"/>
      <c r="P81" s="327" t="s">
        <v>442</v>
      </c>
      <c r="Q81" s="327"/>
      <c r="R81" s="327"/>
      <c r="S81" s="327"/>
    </row>
    <row r="82" spans="11:19" s="288" customFormat="1" collapsed="1" x14ac:dyDescent="0.2">
      <c r="K82" s="327"/>
      <c r="M82" s="327"/>
      <c r="N82" s="286" t="s">
        <v>305</v>
      </c>
      <c r="O82" s="49">
        <v>0.01</v>
      </c>
      <c r="Q82" s="327"/>
      <c r="R82" s="327"/>
      <c r="S82" s="327"/>
    </row>
    <row r="83" spans="11:19" s="288" customFormat="1" ht="13.5" thickBot="1" x14ac:dyDescent="0.25">
      <c r="K83" s="336" t="s">
        <v>443</v>
      </c>
      <c r="L83" s="69"/>
      <c r="M83" s="69"/>
      <c r="N83" s="69"/>
      <c r="O83" s="69"/>
      <c r="P83" s="69"/>
      <c r="Q83" s="69"/>
      <c r="R83" s="69"/>
      <c r="S83" s="69"/>
    </row>
    <row r="84" spans="11:19" s="288" customFormat="1" x14ac:dyDescent="0.2">
      <c r="K84" s="335"/>
      <c r="L84" s="377" t="s">
        <v>19</v>
      </c>
      <c r="M84" s="378"/>
      <c r="N84" s="378"/>
      <c r="O84" s="379"/>
      <c r="P84" s="378" t="s">
        <v>20</v>
      </c>
      <c r="Q84" s="378"/>
      <c r="R84" s="378"/>
      <c r="S84" s="379"/>
    </row>
    <row r="85" spans="11:19" s="288" customFormat="1" x14ac:dyDescent="0.2">
      <c r="K85" s="74" t="s">
        <v>434</v>
      </c>
      <c r="L85" s="74" t="s">
        <v>48</v>
      </c>
      <c r="M85" s="75" t="s">
        <v>49</v>
      </c>
      <c r="N85" s="75" t="s">
        <v>54</v>
      </c>
      <c r="O85" s="76" t="s">
        <v>22</v>
      </c>
      <c r="P85" s="75" t="s">
        <v>48</v>
      </c>
      <c r="Q85" s="75" t="s">
        <v>49</v>
      </c>
      <c r="R85" s="75" t="s">
        <v>54</v>
      </c>
      <c r="S85" s="76" t="s">
        <v>22</v>
      </c>
    </row>
    <row r="86" spans="11:19" s="288" customFormat="1" x14ac:dyDescent="0.2">
      <c r="K86" s="72" t="s">
        <v>309</v>
      </c>
      <c r="L86" s="70" t="e">
        <f t="shared" ref="L86:L118" ca="1" si="16">IF(ISNA(VLOOKUP($K86,INDIRECT($L$81),4,0)),0,VLOOKUP($K86,INDIRECT($L$81),4,0))</f>
        <v>#REF!</v>
      </c>
      <c r="M86" s="47" t="e">
        <f t="shared" ref="M86:M118" ca="1" si="17">IF(ISNA(VLOOKUP($K86,INDIRECT($P$81),4,0)),0,VLOOKUP($K86,INDIRECT($P$81),4,0))</f>
        <v>#REF!</v>
      </c>
      <c r="N86" s="47" t="e">
        <f ca="1">M86-L86</f>
        <v>#REF!</v>
      </c>
      <c r="O86" s="319" t="e">
        <f ca="1">IF(N86=0,0,N86/L86)</f>
        <v>#REF!</v>
      </c>
      <c r="P86" s="70" t="e">
        <f t="shared" ref="P86:P118" ca="1" si="18">IF(ISNA(VLOOKUP($K86,INDIRECT($L$81),4,0)),0,VLOOKUP($K86,INDIRECT($L$81),5,0))</f>
        <v>#REF!</v>
      </c>
      <c r="Q86" s="47" t="e">
        <f t="shared" ref="Q86:Q118" ca="1" si="19">IF(ISNA(VLOOKUP($K86,INDIRECT($P$81),4,0)),0,VLOOKUP($K86,INDIRECT($P$81),5,0))</f>
        <v>#REF!</v>
      </c>
      <c r="R86" s="47" t="e">
        <f ca="1">Q86-P86</f>
        <v>#REF!</v>
      </c>
      <c r="S86" s="319" t="e">
        <f ca="1">IF(R86=0,0,R86/P86)</f>
        <v>#REF!</v>
      </c>
    </row>
    <row r="87" spans="11:19" s="288" customFormat="1" x14ac:dyDescent="0.2">
      <c r="K87" s="72" t="s">
        <v>468</v>
      </c>
      <c r="L87" s="70" t="e">
        <f t="shared" ca="1" si="16"/>
        <v>#REF!</v>
      </c>
      <c r="M87" s="47" t="e">
        <f t="shared" ca="1" si="17"/>
        <v>#REF!</v>
      </c>
      <c r="N87" s="47" t="e">
        <f t="shared" ref="N87:N116" ca="1" si="20">M87-L87</f>
        <v>#REF!</v>
      </c>
      <c r="O87" s="319" t="e">
        <f t="shared" ref="O87:O119" ca="1" si="21">IF(N87=0,0,N87/L87)</f>
        <v>#REF!</v>
      </c>
      <c r="P87" s="47" t="e">
        <f t="shared" ca="1" si="18"/>
        <v>#REF!</v>
      </c>
      <c r="Q87" s="47" t="e">
        <f t="shared" ca="1" si="19"/>
        <v>#REF!</v>
      </c>
      <c r="R87" s="47" t="e">
        <f t="shared" ref="R87:R116" ca="1" si="22">Q87-P87</f>
        <v>#REF!</v>
      </c>
      <c r="S87" s="319" t="e">
        <f t="shared" ref="S87:S119" ca="1" si="23">IF(R87=0,0,R87/P87)</f>
        <v>#REF!</v>
      </c>
    </row>
    <row r="88" spans="11:19" s="288" customFormat="1" x14ac:dyDescent="0.2">
      <c r="K88" s="72" t="s">
        <v>499</v>
      </c>
      <c r="L88" s="70" t="e">
        <f t="shared" ca="1" si="16"/>
        <v>#REF!</v>
      </c>
      <c r="M88" s="47" t="e">
        <f t="shared" ca="1" si="17"/>
        <v>#REF!</v>
      </c>
      <c r="N88" s="47" t="e">
        <f t="shared" ca="1" si="20"/>
        <v>#REF!</v>
      </c>
      <c r="O88" s="319" t="e">
        <f t="shared" ca="1" si="21"/>
        <v>#REF!</v>
      </c>
      <c r="P88" s="47" t="e">
        <f t="shared" ca="1" si="18"/>
        <v>#REF!</v>
      </c>
      <c r="Q88" s="47" t="e">
        <f t="shared" ca="1" si="19"/>
        <v>#REF!</v>
      </c>
      <c r="R88" s="47" t="e">
        <f t="shared" ca="1" si="22"/>
        <v>#REF!</v>
      </c>
      <c r="S88" s="319" t="e">
        <f t="shared" ca="1" si="23"/>
        <v>#REF!</v>
      </c>
    </row>
    <row r="89" spans="11:19" s="288" customFormat="1" x14ac:dyDescent="0.2">
      <c r="K89" s="72" t="s">
        <v>500</v>
      </c>
      <c r="L89" s="70" t="e">
        <f t="shared" ca="1" si="16"/>
        <v>#REF!</v>
      </c>
      <c r="M89" s="47" t="e">
        <f t="shared" ca="1" si="17"/>
        <v>#REF!</v>
      </c>
      <c r="N89" s="47" t="e">
        <f t="shared" ca="1" si="20"/>
        <v>#REF!</v>
      </c>
      <c r="O89" s="319" t="e">
        <f t="shared" ca="1" si="21"/>
        <v>#REF!</v>
      </c>
      <c r="P89" s="47" t="e">
        <f t="shared" ca="1" si="18"/>
        <v>#REF!</v>
      </c>
      <c r="Q89" s="47" t="e">
        <f t="shared" ca="1" si="19"/>
        <v>#REF!</v>
      </c>
      <c r="R89" s="47" t="e">
        <f t="shared" ca="1" si="22"/>
        <v>#REF!</v>
      </c>
      <c r="S89" s="319" t="e">
        <f t="shared" ca="1" si="23"/>
        <v>#REF!</v>
      </c>
    </row>
    <row r="90" spans="11:19" s="288" customFormat="1" x14ac:dyDescent="0.2">
      <c r="K90" s="72" t="s">
        <v>501</v>
      </c>
      <c r="L90" s="70" t="e">
        <f t="shared" ca="1" si="16"/>
        <v>#REF!</v>
      </c>
      <c r="M90" s="47" t="e">
        <f t="shared" ca="1" si="17"/>
        <v>#REF!</v>
      </c>
      <c r="N90" s="47" t="e">
        <f t="shared" ca="1" si="20"/>
        <v>#REF!</v>
      </c>
      <c r="O90" s="319" t="e">
        <f t="shared" ca="1" si="21"/>
        <v>#REF!</v>
      </c>
      <c r="P90" s="47" t="e">
        <f t="shared" ca="1" si="18"/>
        <v>#REF!</v>
      </c>
      <c r="Q90" s="47" t="e">
        <f t="shared" ca="1" si="19"/>
        <v>#REF!</v>
      </c>
      <c r="R90" s="47" t="e">
        <f t="shared" ca="1" si="22"/>
        <v>#REF!</v>
      </c>
      <c r="S90" s="319" t="e">
        <f t="shared" ca="1" si="23"/>
        <v>#REF!</v>
      </c>
    </row>
    <row r="91" spans="11:19" s="288" customFormat="1" x14ac:dyDescent="0.2">
      <c r="K91" s="72" t="s">
        <v>502</v>
      </c>
      <c r="L91" s="70" t="e">
        <f t="shared" ca="1" si="16"/>
        <v>#REF!</v>
      </c>
      <c r="M91" s="47" t="e">
        <f t="shared" ca="1" si="17"/>
        <v>#REF!</v>
      </c>
      <c r="N91" s="47" t="e">
        <f t="shared" ca="1" si="20"/>
        <v>#REF!</v>
      </c>
      <c r="O91" s="319" t="e">
        <f t="shared" ca="1" si="21"/>
        <v>#REF!</v>
      </c>
      <c r="P91" s="47" t="e">
        <f t="shared" ca="1" si="18"/>
        <v>#REF!</v>
      </c>
      <c r="Q91" s="47" t="e">
        <f t="shared" ca="1" si="19"/>
        <v>#REF!</v>
      </c>
      <c r="R91" s="47" t="e">
        <f t="shared" ca="1" si="22"/>
        <v>#REF!</v>
      </c>
      <c r="S91" s="319" t="e">
        <f t="shared" ca="1" si="23"/>
        <v>#REF!</v>
      </c>
    </row>
    <row r="92" spans="11:19" s="288" customFormat="1" x14ac:dyDescent="0.2">
      <c r="K92" s="72" t="s">
        <v>503</v>
      </c>
      <c r="L92" s="70" t="e">
        <f t="shared" ca="1" si="16"/>
        <v>#REF!</v>
      </c>
      <c r="M92" s="47" t="e">
        <f t="shared" ca="1" si="17"/>
        <v>#REF!</v>
      </c>
      <c r="N92" s="47" t="e">
        <f t="shared" ca="1" si="20"/>
        <v>#REF!</v>
      </c>
      <c r="O92" s="319" t="e">
        <f t="shared" ca="1" si="21"/>
        <v>#REF!</v>
      </c>
      <c r="P92" s="47" t="e">
        <f t="shared" ca="1" si="18"/>
        <v>#REF!</v>
      </c>
      <c r="Q92" s="47" t="e">
        <f t="shared" ca="1" si="19"/>
        <v>#REF!</v>
      </c>
      <c r="R92" s="47" t="e">
        <f t="shared" ca="1" si="22"/>
        <v>#REF!</v>
      </c>
      <c r="S92" s="319" t="e">
        <f t="shared" ca="1" si="23"/>
        <v>#REF!</v>
      </c>
    </row>
    <row r="93" spans="11:19" s="288" customFormat="1" x14ac:dyDescent="0.2">
      <c r="K93" s="72" t="s">
        <v>504</v>
      </c>
      <c r="L93" s="70" t="e">
        <f t="shared" ca="1" si="16"/>
        <v>#REF!</v>
      </c>
      <c r="M93" s="47" t="e">
        <f t="shared" ca="1" si="17"/>
        <v>#REF!</v>
      </c>
      <c r="N93" s="47" t="e">
        <f t="shared" ca="1" si="20"/>
        <v>#REF!</v>
      </c>
      <c r="O93" s="319" t="e">
        <f t="shared" ca="1" si="21"/>
        <v>#REF!</v>
      </c>
      <c r="P93" s="47" t="e">
        <f t="shared" ca="1" si="18"/>
        <v>#REF!</v>
      </c>
      <c r="Q93" s="47" t="e">
        <f t="shared" ca="1" si="19"/>
        <v>#REF!</v>
      </c>
      <c r="R93" s="47" t="e">
        <f t="shared" ca="1" si="22"/>
        <v>#REF!</v>
      </c>
      <c r="S93" s="319" t="e">
        <f t="shared" ca="1" si="23"/>
        <v>#REF!</v>
      </c>
    </row>
    <row r="94" spans="11:19" s="288" customFormat="1" x14ac:dyDescent="0.2">
      <c r="K94" s="72" t="s">
        <v>505</v>
      </c>
      <c r="L94" s="70" t="e">
        <f t="shared" ca="1" si="16"/>
        <v>#REF!</v>
      </c>
      <c r="M94" s="47" t="e">
        <f t="shared" ca="1" si="17"/>
        <v>#REF!</v>
      </c>
      <c r="N94" s="47" t="e">
        <f t="shared" ca="1" si="20"/>
        <v>#REF!</v>
      </c>
      <c r="O94" s="319" t="e">
        <f t="shared" ca="1" si="21"/>
        <v>#REF!</v>
      </c>
      <c r="P94" s="47" t="e">
        <f t="shared" ca="1" si="18"/>
        <v>#REF!</v>
      </c>
      <c r="Q94" s="47" t="e">
        <f t="shared" ca="1" si="19"/>
        <v>#REF!</v>
      </c>
      <c r="R94" s="47" t="e">
        <f t="shared" ca="1" si="22"/>
        <v>#REF!</v>
      </c>
      <c r="S94" s="319" t="e">
        <f t="shared" ca="1" si="23"/>
        <v>#REF!</v>
      </c>
    </row>
    <row r="95" spans="11:19" s="288" customFormat="1" x14ac:dyDescent="0.2">
      <c r="K95" s="72" t="s">
        <v>506</v>
      </c>
      <c r="L95" s="70" t="e">
        <f t="shared" ca="1" si="16"/>
        <v>#REF!</v>
      </c>
      <c r="M95" s="47" t="e">
        <f t="shared" ca="1" si="17"/>
        <v>#REF!</v>
      </c>
      <c r="N95" s="47" t="e">
        <f t="shared" ca="1" si="20"/>
        <v>#REF!</v>
      </c>
      <c r="O95" s="319" t="e">
        <f t="shared" ca="1" si="21"/>
        <v>#REF!</v>
      </c>
      <c r="P95" s="47" t="e">
        <f t="shared" ca="1" si="18"/>
        <v>#REF!</v>
      </c>
      <c r="Q95" s="47" t="e">
        <f t="shared" ca="1" si="19"/>
        <v>#REF!</v>
      </c>
      <c r="R95" s="47" t="e">
        <f t="shared" ca="1" si="22"/>
        <v>#REF!</v>
      </c>
      <c r="S95" s="319" t="e">
        <f t="shared" ca="1" si="23"/>
        <v>#REF!</v>
      </c>
    </row>
    <row r="96" spans="11:19" s="288" customFormat="1" x14ac:dyDescent="0.2">
      <c r="K96" s="72" t="s">
        <v>507</v>
      </c>
      <c r="L96" s="70" t="e">
        <f t="shared" ca="1" si="16"/>
        <v>#REF!</v>
      </c>
      <c r="M96" s="47" t="e">
        <f t="shared" ca="1" si="17"/>
        <v>#REF!</v>
      </c>
      <c r="N96" s="47" t="e">
        <f t="shared" ca="1" si="20"/>
        <v>#REF!</v>
      </c>
      <c r="O96" s="319" t="e">
        <f t="shared" ca="1" si="21"/>
        <v>#REF!</v>
      </c>
      <c r="P96" s="47" t="e">
        <f t="shared" ca="1" si="18"/>
        <v>#REF!</v>
      </c>
      <c r="Q96" s="47" t="e">
        <f t="shared" ca="1" si="19"/>
        <v>#REF!</v>
      </c>
      <c r="R96" s="47" t="e">
        <f t="shared" ca="1" si="22"/>
        <v>#REF!</v>
      </c>
      <c r="S96" s="319" t="e">
        <f t="shared" ca="1" si="23"/>
        <v>#REF!</v>
      </c>
    </row>
    <row r="97" spans="11:19" s="288" customFormat="1" x14ac:dyDescent="0.2">
      <c r="K97" s="72" t="s">
        <v>508</v>
      </c>
      <c r="L97" s="70" t="e">
        <f t="shared" ca="1" si="16"/>
        <v>#REF!</v>
      </c>
      <c r="M97" s="47" t="e">
        <f t="shared" ca="1" si="17"/>
        <v>#REF!</v>
      </c>
      <c r="N97" s="47" t="e">
        <f t="shared" ca="1" si="20"/>
        <v>#REF!</v>
      </c>
      <c r="O97" s="319" t="e">
        <f t="shared" ca="1" si="21"/>
        <v>#REF!</v>
      </c>
      <c r="P97" s="47" t="e">
        <f t="shared" ca="1" si="18"/>
        <v>#REF!</v>
      </c>
      <c r="Q97" s="47" t="e">
        <f t="shared" ca="1" si="19"/>
        <v>#REF!</v>
      </c>
      <c r="R97" s="47" t="e">
        <f t="shared" ca="1" si="22"/>
        <v>#REF!</v>
      </c>
      <c r="S97" s="319" t="e">
        <f t="shared" ca="1" si="23"/>
        <v>#REF!</v>
      </c>
    </row>
    <row r="98" spans="11:19" s="288" customFormat="1" x14ac:dyDescent="0.2">
      <c r="K98" s="72" t="s">
        <v>509</v>
      </c>
      <c r="L98" s="70" t="e">
        <f t="shared" ca="1" si="16"/>
        <v>#REF!</v>
      </c>
      <c r="M98" s="47" t="e">
        <f t="shared" ca="1" si="17"/>
        <v>#REF!</v>
      </c>
      <c r="N98" s="47" t="e">
        <f t="shared" ca="1" si="20"/>
        <v>#REF!</v>
      </c>
      <c r="O98" s="319" t="e">
        <f t="shared" ca="1" si="21"/>
        <v>#REF!</v>
      </c>
      <c r="P98" s="47" t="e">
        <f t="shared" ca="1" si="18"/>
        <v>#REF!</v>
      </c>
      <c r="Q98" s="47" t="e">
        <f t="shared" ca="1" si="19"/>
        <v>#REF!</v>
      </c>
      <c r="R98" s="47" t="e">
        <f t="shared" ca="1" si="22"/>
        <v>#REF!</v>
      </c>
      <c r="S98" s="319" t="e">
        <f t="shared" ca="1" si="23"/>
        <v>#REF!</v>
      </c>
    </row>
    <row r="99" spans="11:19" s="288" customFormat="1" x14ac:dyDescent="0.2">
      <c r="K99" s="72" t="s">
        <v>510</v>
      </c>
      <c r="L99" s="70" t="e">
        <f t="shared" ca="1" si="16"/>
        <v>#REF!</v>
      </c>
      <c r="M99" s="47" t="e">
        <f t="shared" ca="1" si="17"/>
        <v>#REF!</v>
      </c>
      <c r="N99" s="47" t="e">
        <f t="shared" ca="1" si="20"/>
        <v>#REF!</v>
      </c>
      <c r="O99" s="319" t="e">
        <f t="shared" ca="1" si="21"/>
        <v>#REF!</v>
      </c>
      <c r="P99" s="47" t="e">
        <f t="shared" ca="1" si="18"/>
        <v>#REF!</v>
      </c>
      <c r="Q99" s="47" t="e">
        <f t="shared" ca="1" si="19"/>
        <v>#REF!</v>
      </c>
      <c r="R99" s="47" t="e">
        <f t="shared" ca="1" si="22"/>
        <v>#REF!</v>
      </c>
      <c r="S99" s="319" t="e">
        <f t="shared" ca="1" si="23"/>
        <v>#REF!</v>
      </c>
    </row>
    <row r="100" spans="11:19" s="288" customFormat="1" x14ac:dyDescent="0.2">
      <c r="K100" s="72" t="s">
        <v>511</v>
      </c>
      <c r="L100" s="70" t="e">
        <f t="shared" ca="1" si="16"/>
        <v>#REF!</v>
      </c>
      <c r="M100" s="47" t="e">
        <f t="shared" ca="1" si="17"/>
        <v>#REF!</v>
      </c>
      <c r="N100" s="47" t="e">
        <f t="shared" ca="1" si="20"/>
        <v>#REF!</v>
      </c>
      <c r="O100" s="319" t="e">
        <f t="shared" ca="1" si="21"/>
        <v>#REF!</v>
      </c>
      <c r="P100" s="47" t="e">
        <f t="shared" ca="1" si="18"/>
        <v>#REF!</v>
      </c>
      <c r="Q100" s="47" t="e">
        <f t="shared" ca="1" si="19"/>
        <v>#REF!</v>
      </c>
      <c r="R100" s="47" t="e">
        <f t="shared" ca="1" si="22"/>
        <v>#REF!</v>
      </c>
      <c r="S100" s="319" t="e">
        <f t="shared" ca="1" si="23"/>
        <v>#REF!</v>
      </c>
    </row>
    <row r="101" spans="11:19" s="288" customFormat="1" x14ac:dyDescent="0.2">
      <c r="K101" s="72" t="s">
        <v>512</v>
      </c>
      <c r="L101" s="70" t="e">
        <f t="shared" ca="1" si="16"/>
        <v>#REF!</v>
      </c>
      <c r="M101" s="47" t="e">
        <f t="shared" ca="1" si="17"/>
        <v>#REF!</v>
      </c>
      <c r="N101" s="47" t="e">
        <f t="shared" ca="1" si="20"/>
        <v>#REF!</v>
      </c>
      <c r="O101" s="319" t="e">
        <f t="shared" ca="1" si="21"/>
        <v>#REF!</v>
      </c>
      <c r="P101" s="47" t="e">
        <f t="shared" ca="1" si="18"/>
        <v>#REF!</v>
      </c>
      <c r="Q101" s="47" t="e">
        <f t="shared" ca="1" si="19"/>
        <v>#REF!</v>
      </c>
      <c r="R101" s="47" t="e">
        <f t="shared" ca="1" si="22"/>
        <v>#REF!</v>
      </c>
      <c r="S101" s="319" t="e">
        <f t="shared" ca="1" si="23"/>
        <v>#REF!</v>
      </c>
    </row>
    <row r="102" spans="11:19" s="288" customFormat="1" x14ac:dyDescent="0.2">
      <c r="K102" s="72" t="s">
        <v>513</v>
      </c>
      <c r="L102" s="70" t="e">
        <f t="shared" ca="1" si="16"/>
        <v>#REF!</v>
      </c>
      <c r="M102" s="47" t="e">
        <f t="shared" ca="1" si="17"/>
        <v>#REF!</v>
      </c>
      <c r="N102" s="47" t="e">
        <f t="shared" ca="1" si="20"/>
        <v>#REF!</v>
      </c>
      <c r="O102" s="319" t="e">
        <f t="shared" ca="1" si="21"/>
        <v>#REF!</v>
      </c>
      <c r="P102" s="47" t="e">
        <f t="shared" ca="1" si="18"/>
        <v>#REF!</v>
      </c>
      <c r="Q102" s="47" t="e">
        <f t="shared" ca="1" si="19"/>
        <v>#REF!</v>
      </c>
      <c r="R102" s="47" t="e">
        <f t="shared" ca="1" si="22"/>
        <v>#REF!</v>
      </c>
      <c r="S102" s="319" t="e">
        <f t="shared" ca="1" si="23"/>
        <v>#REF!</v>
      </c>
    </row>
    <row r="103" spans="11:19" s="288" customFormat="1" x14ac:dyDescent="0.2">
      <c r="K103" s="72" t="s">
        <v>514</v>
      </c>
      <c r="L103" s="70" t="e">
        <f t="shared" ca="1" si="16"/>
        <v>#REF!</v>
      </c>
      <c r="M103" s="47" t="e">
        <f t="shared" ca="1" si="17"/>
        <v>#REF!</v>
      </c>
      <c r="N103" s="47" t="e">
        <f t="shared" ca="1" si="20"/>
        <v>#REF!</v>
      </c>
      <c r="O103" s="319" t="e">
        <f t="shared" ca="1" si="21"/>
        <v>#REF!</v>
      </c>
      <c r="P103" s="47" t="e">
        <f t="shared" ca="1" si="18"/>
        <v>#REF!</v>
      </c>
      <c r="Q103" s="47" t="e">
        <f t="shared" ca="1" si="19"/>
        <v>#REF!</v>
      </c>
      <c r="R103" s="47" t="e">
        <f t="shared" ca="1" si="22"/>
        <v>#REF!</v>
      </c>
      <c r="S103" s="319" t="e">
        <f t="shared" ca="1" si="23"/>
        <v>#REF!</v>
      </c>
    </row>
    <row r="104" spans="11:19" s="288" customFormat="1" x14ac:dyDescent="0.2">
      <c r="K104" s="72" t="s">
        <v>515</v>
      </c>
      <c r="L104" s="70" t="e">
        <f t="shared" ca="1" si="16"/>
        <v>#REF!</v>
      </c>
      <c r="M104" s="47" t="e">
        <f t="shared" ca="1" si="17"/>
        <v>#REF!</v>
      </c>
      <c r="N104" s="47" t="e">
        <f t="shared" ca="1" si="20"/>
        <v>#REF!</v>
      </c>
      <c r="O104" s="319" t="e">
        <f t="shared" ca="1" si="21"/>
        <v>#REF!</v>
      </c>
      <c r="P104" s="47" t="e">
        <f t="shared" ca="1" si="18"/>
        <v>#REF!</v>
      </c>
      <c r="Q104" s="47" t="e">
        <f t="shared" ca="1" si="19"/>
        <v>#REF!</v>
      </c>
      <c r="R104" s="47" t="e">
        <f t="shared" ca="1" si="22"/>
        <v>#REF!</v>
      </c>
      <c r="S104" s="319" t="e">
        <f t="shared" ca="1" si="23"/>
        <v>#REF!</v>
      </c>
    </row>
    <row r="105" spans="11:19" s="288" customFormat="1" x14ac:dyDescent="0.2">
      <c r="K105" s="72" t="s">
        <v>516</v>
      </c>
      <c r="L105" s="70" t="e">
        <f t="shared" ca="1" si="16"/>
        <v>#REF!</v>
      </c>
      <c r="M105" s="47" t="e">
        <f t="shared" ca="1" si="17"/>
        <v>#REF!</v>
      </c>
      <c r="N105" s="47" t="e">
        <f t="shared" ca="1" si="20"/>
        <v>#REF!</v>
      </c>
      <c r="O105" s="319" t="e">
        <f t="shared" ca="1" si="21"/>
        <v>#REF!</v>
      </c>
      <c r="P105" s="47" t="e">
        <f t="shared" ca="1" si="18"/>
        <v>#REF!</v>
      </c>
      <c r="Q105" s="47" t="e">
        <f t="shared" ca="1" si="19"/>
        <v>#REF!</v>
      </c>
      <c r="R105" s="47" t="e">
        <f t="shared" ca="1" si="22"/>
        <v>#REF!</v>
      </c>
      <c r="S105" s="319" t="e">
        <f t="shared" ca="1" si="23"/>
        <v>#REF!</v>
      </c>
    </row>
    <row r="106" spans="11:19" s="288" customFormat="1" x14ac:dyDescent="0.2">
      <c r="K106" s="72" t="s">
        <v>517</v>
      </c>
      <c r="L106" s="70" t="e">
        <f t="shared" ca="1" si="16"/>
        <v>#REF!</v>
      </c>
      <c r="M106" s="47" t="e">
        <f t="shared" ca="1" si="17"/>
        <v>#REF!</v>
      </c>
      <c r="N106" s="47" t="e">
        <f t="shared" ca="1" si="20"/>
        <v>#REF!</v>
      </c>
      <c r="O106" s="319" t="e">
        <f t="shared" ca="1" si="21"/>
        <v>#REF!</v>
      </c>
      <c r="P106" s="47" t="e">
        <f t="shared" ca="1" si="18"/>
        <v>#REF!</v>
      </c>
      <c r="Q106" s="47" t="e">
        <f t="shared" ca="1" si="19"/>
        <v>#REF!</v>
      </c>
      <c r="R106" s="47" t="e">
        <f t="shared" ca="1" si="22"/>
        <v>#REF!</v>
      </c>
      <c r="S106" s="319" t="e">
        <f t="shared" ca="1" si="23"/>
        <v>#REF!</v>
      </c>
    </row>
    <row r="107" spans="11:19" s="288" customFormat="1" x14ac:dyDescent="0.2">
      <c r="K107" s="72" t="s">
        <v>518</v>
      </c>
      <c r="L107" s="70" t="e">
        <f t="shared" ca="1" si="16"/>
        <v>#REF!</v>
      </c>
      <c r="M107" s="47" t="e">
        <f t="shared" ca="1" si="17"/>
        <v>#REF!</v>
      </c>
      <c r="N107" s="47" t="e">
        <f t="shared" ca="1" si="20"/>
        <v>#REF!</v>
      </c>
      <c r="O107" s="319" t="e">
        <f t="shared" ca="1" si="21"/>
        <v>#REF!</v>
      </c>
      <c r="P107" s="47" t="e">
        <f t="shared" ca="1" si="18"/>
        <v>#REF!</v>
      </c>
      <c r="Q107" s="47" t="e">
        <f t="shared" ca="1" si="19"/>
        <v>#REF!</v>
      </c>
      <c r="R107" s="47" t="e">
        <f t="shared" ca="1" si="22"/>
        <v>#REF!</v>
      </c>
      <c r="S107" s="319" t="e">
        <f t="shared" ca="1" si="23"/>
        <v>#REF!</v>
      </c>
    </row>
    <row r="108" spans="11:19" s="288" customFormat="1" x14ac:dyDescent="0.2">
      <c r="K108" s="72" t="s">
        <v>519</v>
      </c>
      <c r="L108" s="70" t="e">
        <f t="shared" ca="1" si="16"/>
        <v>#REF!</v>
      </c>
      <c r="M108" s="47" t="e">
        <f t="shared" ca="1" si="17"/>
        <v>#REF!</v>
      </c>
      <c r="N108" s="47" t="e">
        <f t="shared" ca="1" si="20"/>
        <v>#REF!</v>
      </c>
      <c r="O108" s="319" t="e">
        <f t="shared" ca="1" si="21"/>
        <v>#REF!</v>
      </c>
      <c r="P108" s="47" t="e">
        <f t="shared" ca="1" si="18"/>
        <v>#REF!</v>
      </c>
      <c r="Q108" s="47" t="e">
        <f t="shared" ca="1" si="19"/>
        <v>#REF!</v>
      </c>
      <c r="R108" s="47" t="e">
        <f t="shared" ca="1" si="22"/>
        <v>#REF!</v>
      </c>
      <c r="S108" s="319" t="e">
        <f t="shared" ca="1" si="23"/>
        <v>#REF!</v>
      </c>
    </row>
    <row r="109" spans="11:19" s="288" customFormat="1" x14ac:dyDescent="0.2">
      <c r="K109" s="72" t="s">
        <v>520</v>
      </c>
      <c r="L109" s="70" t="e">
        <f t="shared" ca="1" si="16"/>
        <v>#REF!</v>
      </c>
      <c r="M109" s="47" t="e">
        <f t="shared" ca="1" si="17"/>
        <v>#REF!</v>
      </c>
      <c r="N109" s="47" t="e">
        <f t="shared" ca="1" si="20"/>
        <v>#REF!</v>
      </c>
      <c r="O109" s="319" t="e">
        <f t="shared" ca="1" si="21"/>
        <v>#REF!</v>
      </c>
      <c r="P109" s="47" t="e">
        <f t="shared" ca="1" si="18"/>
        <v>#REF!</v>
      </c>
      <c r="Q109" s="47" t="e">
        <f t="shared" ca="1" si="19"/>
        <v>#REF!</v>
      </c>
      <c r="R109" s="47" t="e">
        <f t="shared" ca="1" si="22"/>
        <v>#REF!</v>
      </c>
      <c r="S109" s="319" t="e">
        <f t="shared" ca="1" si="23"/>
        <v>#REF!</v>
      </c>
    </row>
    <row r="110" spans="11:19" s="288" customFormat="1" x14ac:dyDescent="0.2">
      <c r="K110" s="72" t="s">
        <v>521</v>
      </c>
      <c r="L110" s="70" t="e">
        <f t="shared" ca="1" si="16"/>
        <v>#REF!</v>
      </c>
      <c r="M110" s="47" t="e">
        <f t="shared" ca="1" si="17"/>
        <v>#REF!</v>
      </c>
      <c r="N110" s="47" t="e">
        <f t="shared" ca="1" si="20"/>
        <v>#REF!</v>
      </c>
      <c r="O110" s="319" t="e">
        <f t="shared" ca="1" si="21"/>
        <v>#REF!</v>
      </c>
      <c r="P110" s="47" t="e">
        <f t="shared" ca="1" si="18"/>
        <v>#REF!</v>
      </c>
      <c r="Q110" s="47" t="e">
        <f t="shared" ca="1" si="19"/>
        <v>#REF!</v>
      </c>
      <c r="R110" s="47" t="e">
        <f t="shared" ca="1" si="22"/>
        <v>#REF!</v>
      </c>
      <c r="S110" s="319" t="e">
        <f t="shared" ca="1" si="23"/>
        <v>#REF!</v>
      </c>
    </row>
    <row r="111" spans="11:19" s="288" customFormat="1" x14ac:dyDescent="0.2">
      <c r="K111" s="72" t="s">
        <v>522</v>
      </c>
      <c r="L111" s="70" t="e">
        <f t="shared" ca="1" si="16"/>
        <v>#REF!</v>
      </c>
      <c r="M111" s="47" t="e">
        <f t="shared" ca="1" si="17"/>
        <v>#REF!</v>
      </c>
      <c r="N111" s="47" t="e">
        <f t="shared" ca="1" si="20"/>
        <v>#REF!</v>
      </c>
      <c r="O111" s="319" t="e">
        <f t="shared" ca="1" si="21"/>
        <v>#REF!</v>
      </c>
      <c r="P111" s="47" t="e">
        <f t="shared" ca="1" si="18"/>
        <v>#REF!</v>
      </c>
      <c r="Q111" s="47" t="e">
        <f t="shared" ca="1" si="19"/>
        <v>#REF!</v>
      </c>
      <c r="R111" s="47" t="e">
        <f t="shared" ca="1" si="22"/>
        <v>#REF!</v>
      </c>
      <c r="S111" s="319" t="e">
        <f t="shared" ca="1" si="23"/>
        <v>#REF!</v>
      </c>
    </row>
    <row r="112" spans="11:19" s="288" customFormat="1" x14ac:dyDescent="0.2">
      <c r="K112" s="72" t="s">
        <v>523</v>
      </c>
      <c r="L112" s="70" t="e">
        <f t="shared" ca="1" si="16"/>
        <v>#REF!</v>
      </c>
      <c r="M112" s="47" t="e">
        <f t="shared" ca="1" si="17"/>
        <v>#REF!</v>
      </c>
      <c r="N112" s="47" t="e">
        <f t="shared" ca="1" si="20"/>
        <v>#REF!</v>
      </c>
      <c r="O112" s="319" t="e">
        <f t="shared" ca="1" si="21"/>
        <v>#REF!</v>
      </c>
      <c r="P112" s="47" t="e">
        <f t="shared" ca="1" si="18"/>
        <v>#REF!</v>
      </c>
      <c r="Q112" s="47" t="e">
        <f t="shared" ca="1" si="19"/>
        <v>#REF!</v>
      </c>
      <c r="R112" s="47" t="e">
        <f t="shared" ca="1" si="22"/>
        <v>#REF!</v>
      </c>
      <c r="S112" s="319" t="e">
        <f t="shared" ca="1" si="23"/>
        <v>#REF!</v>
      </c>
    </row>
    <row r="113" spans="11:19" s="288" customFormat="1" x14ac:dyDescent="0.2">
      <c r="K113" s="72" t="s">
        <v>524</v>
      </c>
      <c r="L113" s="70" t="e">
        <f t="shared" ca="1" si="16"/>
        <v>#REF!</v>
      </c>
      <c r="M113" s="47" t="e">
        <f t="shared" ca="1" si="17"/>
        <v>#REF!</v>
      </c>
      <c r="N113" s="47" t="e">
        <f t="shared" ca="1" si="20"/>
        <v>#REF!</v>
      </c>
      <c r="O113" s="319" t="e">
        <f t="shared" ca="1" si="21"/>
        <v>#REF!</v>
      </c>
      <c r="P113" s="47" t="e">
        <f t="shared" ca="1" si="18"/>
        <v>#REF!</v>
      </c>
      <c r="Q113" s="47" t="e">
        <f t="shared" ca="1" si="19"/>
        <v>#REF!</v>
      </c>
      <c r="R113" s="47" t="e">
        <f t="shared" ca="1" si="22"/>
        <v>#REF!</v>
      </c>
      <c r="S113" s="319" t="e">
        <f t="shared" ca="1" si="23"/>
        <v>#REF!</v>
      </c>
    </row>
    <row r="114" spans="11:19" s="288" customFormat="1" x14ac:dyDescent="0.2">
      <c r="K114" s="72" t="s">
        <v>525</v>
      </c>
      <c r="L114" s="70" t="e">
        <f t="shared" ca="1" si="16"/>
        <v>#REF!</v>
      </c>
      <c r="M114" s="47" t="e">
        <f t="shared" ca="1" si="17"/>
        <v>#REF!</v>
      </c>
      <c r="N114" s="47" t="e">
        <f t="shared" ca="1" si="20"/>
        <v>#REF!</v>
      </c>
      <c r="O114" s="319" t="e">
        <f t="shared" ca="1" si="21"/>
        <v>#REF!</v>
      </c>
      <c r="P114" s="47" t="e">
        <f t="shared" ca="1" si="18"/>
        <v>#REF!</v>
      </c>
      <c r="Q114" s="47" t="e">
        <f t="shared" ca="1" si="19"/>
        <v>#REF!</v>
      </c>
      <c r="R114" s="47" t="e">
        <f t="shared" ca="1" si="22"/>
        <v>#REF!</v>
      </c>
      <c r="S114" s="319" t="e">
        <f t="shared" ca="1" si="23"/>
        <v>#REF!</v>
      </c>
    </row>
    <row r="115" spans="11:19" s="288" customFormat="1" x14ac:dyDescent="0.2">
      <c r="K115" s="72" t="s">
        <v>526</v>
      </c>
      <c r="L115" s="70" t="e">
        <f t="shared" ca="1" si="16"/>
        <v>#REF!</v>
      </c>
      <c r="M115" s="47" t="e">
        <f t="shared" ca="1" si="17"/>
        <v>#REF!</v>
      </c>
      <c r="N115" s="47" t="e">
        <f t="shared" ca="1" si="20"/>
        <v>#REF!</v>
      </c>
      <c r="O115" s="319" t="e">
        <f t="shared" ca="1" si="21"/>
        <v>#REF!</v>
      </c>
      <c r="P115" s="47" t="e">
        <f t="shared" ca="1" si="18"/>
        <v>#REF!</v>
      </c>
      <c r="Q115" s="47" t="e">
        <f t="shared" ca="1" si="19"/>
        <v>#REF!</v>
      </c>
      <c r="R115" s="47" t="e">
        <f t="shared" ca="1" si="22"/>
        <v>#REF!</v>
      </c>
      <c r="S115" s="319" t="e">
        <f t="shared" ca="1" si="23"/>
        <v>#REF!</v>
      </c>
    </row>
    <row r="116" spans="11:19" s="288" customFormat="1" x14ac:dyDescent="0.2">
      <c r="K116" s="72" t="s">
        <v>527</v>
      </c>
      <c r="L116" s="70" t="e">
        <f t="shared" ca="1" si="16"/>
        <v>#REF!</v>
      </c>
      <c r="M116" s="47" t="e">
        <f t="shared" ca="1" si="17"/>
        <v>#REF!</v>
      </c>
      <c r="N116" s="47" t="e">
        <f t="shared" ca="1" si="20"/>
        <v>#REF!</v>
      </c>
      <c r="O116" s="319" t="e">
        <f t="shared" ca="1" si="21"/>
        <v>#REF!</v>
      </c>
      <c r="P116" s="47" t="e">
        <f t="shared" ca="1" si="18"/>
        <v>#REF!</v>
      </c>
      <c r="Q116" s="47" t="e">
        <f t="shared" ca="1" si="19"/>
        <v>#REF!</v>
      </c>
      <c r="R116" s="47" t="e">
        <f t="shared" ca="1" si="22"/>
        <v>#REF!</v>
      </c>
      <c r="S116" s="319" t="e">
        <f t="shared" ca="1" si="23"/>
        <v>#REF!</v>
      </c>
    </row>
    <row r="117" spans="11:19" s="288" customFormat="1" x14ac:dyDescent="0.2">
      <c r="K117" s="72" t="s">
        <v>528</v>
      </c>
      <c r="L117" s="70" t="e">
        <f t="shared" ca="1" si="16"/>
        <v>#REF!</v>
      </c>
      <c r="M117" s="47" t="e">
        <f t="shared" ca="1" si="17"/>
        <v>#REF!</v>
      </c>
      <c r="N117" s="47" t="e">
        <f ca="1">M117-L117</f>
        <v>#REF!</v>
      </c>
      <c r="O117" s="319" t="e">
        <f t="shared" ca="1" si="21"/>
        <v>#REF!</v>
      </c>
      <c r="P117" s="47" t="e">
        <f t="shared" ca="1" si="18"/>
        <v>#REF!</v>
      </c>
      <c r="Q117" s="47" t="e">
        <f t="shared" ca="1" si="19"/>
        <v>#REF!</v>
      </c>
      <c r="R117" s="47" t="e">
        <f ca="1">Q117-P117</f>
        <v>#REF!</v>
      </c>
      <c r="S117" s="319" t="e">
        <f t="shared" ca="1" si="23"/>
        <v>#REF!</v>
      </c>
    </row>
    <row r="118" spans="11:19" s="288" customFormat="1" x14ac:dyDescent="0.2">
      <c r="K118" s="343" t="s">
        <v>467</v>
      </c>
      <c r="L118" s="328" t="e">
        <f t="shared" ca="1" si="16"/>
        <v>#REF!</v>
      </c>
      <c r="M118" s="329" t="e">
        <f t="shared" ca="1" si="17"/>
        <v>#REF!</v>
      </c>
      <c r="N118" s="329" t="e">
        <f ca="1">M118-L118</f>
        <v>#REF!</v>
      </c>
      <c r="O118" s="330" t="e">
        <f t="shared" ca="1" si="21"/>
        <v>#REF!</v>
      </c>
      <c r="P118" s="329" t="e">
        <f t="shared" ca="1" si="18"/>
        <v>#REF!</v>
      </c>
      <c r="Q118" s="329" t="e">
        <f t="shared" ca="1" si="19"/>
        <v>#REF!</v>
      </c>
      <c r="R118" s="329" t="e">
        <f ca="1">Q118-P118</f>
        <v>#REF!</v>
      </c>
      <c r="S118" s="330" t="e">
        <f t="shared" ca="1" si="23"/>
        <v>#REF!</v>
      </c>
    </row>
    <row r="119" spans="11:19" s="288" customFormat="1" ht="13.5" thickBot="1" x14ac:dyDescent="0.25">
      <c r="K119" s="73" t="s">
        <v>37</v>
      </c>
      <c r="L119" s="71" t="e">
        <f ca="1">SUM(L86:L118)</f>
        <v>#REF!</v>
      </c>
      <c r="M119" s="67" t="e">
        <f ca="1">SUM(M86:M118)</f>
        <v>#REF!</v>
      </c>
      <c r="N119" s="67" t="e">
        <f ca="1">M119-L119</f>
        <v>#REF!</v>
      </c>
      <c r="O119" s="68" t="e">
        <f t="shared" ca="1" si="21"/>
        <v>#REF!</v>
      </c>
      <c r="P119" s="71" t="e">
        <f ca="1">SUM(P86:P118)</f>
        <v>#REF!</v>
      </c>
      <c r="Q119" s="67" t="e">
        <f ca="1">SUM(Q86:Q118)</f>
        <v>#REF!</v>
      </c>
      <c r="R119" s="67" t="e">
        <f ca="1">Q119-P119</f>
        <v>#REF!</v>
      </c>
      <c r="S119" s="68" t="e">
        <f t="shared" ca="1" si="23"/>
        <v>#REF!</v>
      </c>
    </row>
    <row r="120" spans="11:19" s="288" customFormat="1" x14ac:dyDescent="0.2">
      <c r="K120" s="327"/>
      <c r="L120" s="327"/>
      <c r="M120" s="327"/>
      <c r="N120" s="327"/>
      <c r="O120" s="327"/>
      <c r="P120" s="327"/>
      <c r="Q120" s="327"/>
      <c r="R120" s="327"/>
      <c r="S120" s="327"/>
    </row>
    <row r="121" spans="11:19" s="288" customFormat="1" hidden="1" outlineLevel="1" x14ac:dyDescent="0.2">
      <c r="K121" s="327"/>
      <c r="L121" s="327" t="s">
        <v>425</v>
      </c>
      <c r="M121" s="327"/>
      <c r="N121" s="327"/>
      <c r="O121" s="327"/>
      <c r="P121" s="327" t="s">
        <v>426</v>
      </c>
      <c r="Q121" s="327"/>
      <c r="R121" s="327"/>
      <c r="S121" s="327"/>
    </row>
    <row r="122" spans="11:19" collapsed="1" x14ac:dyDescent="0.2">
      <c r="N122" s="286" t="s">
        <v>305</v>
      </c>
      <c r="O122" s="49">
        <v>0.01</v>
      </c>
    </row>
    <row r="123" spans="11:19" ht="13.5" thickBot="1" x14ac:dyDescent="0.25">
      <c r="K123" s="332" t="s">
        <v>428</v>
      </c>
      <c r="L123" s="69"/>
      <c r="M123" s="69"/>
      <c r="N123" s="69"/>
      <c r="O123" s="69"/>
      <c r="P123" s="69"/>
      <c r="Q123" s="69"/>
      <c r="R123" s="69"/>
      <c r="S123" s="69"/>
    </row>
    <row r="124" spans="11:19" x14ac:dyDescent="0.2">
      <c r="K124" s="331"/>
      <c r="L124" s="377" t="s">
        <v>19</v>
      </c>
      <c r="M124" s="378"/>
      <c r="N124" s="378"/>
      <c r="O124" s="379"/>
      <c r="P124" s="378" t="s">
        <v>20</v>
      </c>
      <c r="Q124" s="378"/>
      <c r="R124" s="378"/>
      <c r="S124" s="379"/>
    </row>
    <row r="125" spans="11:19" x14ac:dyDescent="0.2">
      <c r="K125" s="74" t="s">
        <v>434</v>
      </c>
      <c r="L125" s="74" t="s">
        <v>48</v>
      </c>
      <c r="M125" s="75" t="s">
        <v>49</v>
      </c>
      <c r="N125" s="75" t="s">
        <v>54</v>
      </c>
      <c r="O125" s="76" t="s">
        <v>22</v>
      </c>
      <c r="P125" s="75" t="s">
        <v>48</v>
      </c>
      <c r="Q125" s="75" t="s">
        <v>49</v>
      </c>
      <c r="R125" s="75" t="s">
        <v>54</v>
      </c>
      <c r="S125" s="76" t="s">
        <v>22</v>
      </c>
    </row>
    <row r="126" spans="11:19" x14ac:dyDescent="0.2">
      <c r="K126" s="72" t="s">
        <v>309</v>
      </c>
      <c r="L126" s="70" t="e">
        <f t="shared" ref="L126:L158" ca="1" si="24">IF(ISNA(VLOOKUP($K126,INDIRECT($L$121),4,0)),0,VLOOKUP($K126,INDIRECT($L$121),4,0))</f>
        <v>#REF!</v>
      </c>
      <c r="M126" s="47" t="e">
        <f t="shared" ref="M126:M158" ca="1" si="25">IF(ISNA(VLOOKUP($K126,INDIRECT($P$121),4,0)),0,VLOOKUP($K126,INDIRECT($P$121),4,0))</f>
        <v>#REF!</v>
      </c>
      <c r="N126" s="47" t="e">
        <f ca="1">M126-L126</f>
        <v>#REF!</v>
      </c>
      <c r="O126" s="319" t="e">
        <f ca="1">IF(N126=0,0,N126/L126)</f>
        <v>#REF!</v>
      </c>
      <c r="P126" s="70" t="e">
        <f t="shared" ref="P126:P158" ca="1" si="26">IF(ISNA(VLOOKUP($K126,INDIRECT($L$121),4,0)),0,VLOOKUP($K126,INDIRECT($L$121),5,0))</f>
        <v>#REF!</v>
      </c>
      <c r="Q126" s="47" t="e">
        <f t="shared" ref="Q126:Q158" ca="1" si="27">IF(ISNA(VLOOKUP($K126,INDIRECT($P$121),4,0)),0,VLOOKUP($K126,INDIRECT($P$121),5,0))</f>
        <v>#REF!</v>
      </c>
      <c r="R126" s="47" t="e">
        <f ca="1">Q126-P126</f>
        <v>#REF!</v>
      </c>
      <c r="S126" s="319" t="e">
        <f ca="1">IF(R126=0,0,R126/P126)</f>
        <v>#REF!</v>
      </c>
    </row>
    <row r="127" spans="11:19" x14ac:dyDescent="0.2">
      <c r="K127" s="72" t="s">
        <v>468</v>
      </c>
      <c r="L127" s="70" t="e">
        <f t="shared" ca="1" si="24"/>
        <v>#REF!</v>
      </c>
      <c r="M127" s="47" t="e">
        <f t="shared" ca="1" si="25"/>
        <v>#REF!</v>
      </c>
      <c r="N127" s="47" t="e">
        <f t="shared" ref="N127:N156" ca="1" si="28">M127-L127</f>
        <v>#REF!</v>
      </c>
      <c r="O127" s="319" t="e">
        <f t="shared" ref="O127:O159" ca="1" si="29">IF(N127=0,0,N127/L127)</f>
        <v>#REF!</v>
      </c>
      <c r="P127" s="47" t="e">
        <f t="shared" ca="1" si="26"/>
        <v>#REF!</v>
      </c>
      <c r="Q127" s="47" t="e">
        <f t="shared" ca="1" si="27"/>
        <v>#REF!</v>
      </c>
      <c r="R127" s="47" t="e">
        <f t="shared" ref="R127:R156" ca="1" si="30">Q127-P127</f>
        <v>#REF!</v>
      </c>
      <c r="S127" s="319" t="e">
        <f t="shared" ref="S127:S159" ca="1" si="31">IF(R127=0,0,R127/P127)</f>
        <v>#REF!</v>
      </c>
    </row>
    <row r="128" spans="11:19" x14ac:dyDescent="0.2">
      <c r="K128" s="72" t="s">
        <v>499</v>
      </c>
      <c r="L128" s="70" t="e">
        <f t="shared" ca="1" si="24"/>
        <v>#REF!</v>
      </c>
      <c r="M128" s="47" t="e">
        <f t="shared" ca="1" si="25"/>
        <v>#REF!</v>
      </c>
      <c r="N128" s="47" t="e">
        <f t="shared" ca="1" si="28"/>
        <v>#REF!</v>
      </c>
      <c r="O128" s="319" t="e">
        <f t="shared" ca="1" si="29"/>
        <v>#REF!</v>
      </c>
      <c r="P128" s="47" t="e">
        <f t="shared" ca="1" si="26"/>
        <v>#REF!</v>
      </c>
      <c r="Q128" s="47" t="e">
        <f t="shared" ca="1" si="27"/>
        <v>#REF!</v>
      </c>
      <c r="R128" s="47" t="e">
        <f t="shared" ca="1" si="30"/>
        <v>#REF!</v>
      </c>
      <c r="S128" s="319" t="e">
        <f t="shared" ca="1" si="31"/>
        <v>#REF!</v>
      </c>
    </row>
    <row r="129" spans="11:19" x14ac:dyDescent="0.2">
      <c r="K129" s="72" t="s">
        <v>500</v>
      </c>
      <c r="L129" s="70" t="e">
        <f t="shared" ca="1" si="24"/>
        <v>#REF!</v>
      </c>
      <c r="M129" s="47" t="e">
        <f t="shared" ca="1" si="25"/>
        <v>#REF!</v>
      </c>
      <c r="N129" s="47" t="e">
        <f t="shared" ca="1" si="28"/>
        <v>#REF!</v>
      </c>
      <c r="O129" s="319" t="e">
        <f t="shared" ca="1" si="29"/>
        <v>#REF!</v>
      </c>
      <c r="P129" s="47" t="e">
        <f t="shared" ca="1" si="26"/>
        <v>#REF!</v>
      </c>
      <c r="Q129" s="47" t="e">
        <f t="shared" ca="1" si="27"/>
        <v>#REF!</v>
      </c>
      <c r="R129" s="47" t="e">
        <f t="shared" ca="1" si="30"/>
        <v>#REF!</v>
      </c>
      <c r="S129" s="319" t="e">
        <f t="shared" ca="1" si="31"/>
        <v>#REF!</v>
      </c>
    </row>
    <row r="130" spans="11:19" x14ac:dyDescent="0.2">
      <c r="K130" s="72" t="s">
        <v>501</v>
      </c>
      <c r="L130" s="70" t="e">
        <f t="shared" ca="1" si="24"/>
        <v>#REF!</v>
      </c>
      <c r="M130" s="47" t="e">
        <f t="shared" ca="1" si="25"/>
        <v>#REF!</v>
      </c>
      <c r="N130" s="47" t="e">
        <f t="shared" ca="1" si="28"/>
        <v>#REF!</v>
      </c>
      <c r="O130" s="319" t="e">
        <f t="shared" ca="1" si="29"/>
        <v>#REF!</v>
      </c>
      <c r="P130" s="47" t="e">
        <f t="shared" ca="1" si="26"/>
        <v>#REF!</v>
      </c>
      <c r="Q130" s="47" t="e">
        <f t="shared" ca="1" si="27"/>
        <v>#REF!</v>
      </c>
      <c r="R130" s="47" t="e">
        <f t="shared" ca="1" si="30"/>
        <v>#REF!</v>
      </c>
      <c r="S130" s="319" t="e">
        <f t="shared" ca="1" si="31"/>
        <v>#REF!</v>
      </c>
    </row>
    <row r="131" spans="11:19" x14ac:dyDescent="0.2">
      <c r="K131" s="72" t="s">
        <v>502</v>
      </c>
      <c r="L131" s="70" t="e">
        <f t="shared" ca="1" si="24"/>
        <v>#REF!</v>
      </c>
      <c r="M131" s="47" t="e">
        <f t="shared" ca="1" si="25"/>
        <v>#REF!</v>
      </c>
      <c r="N131" s="47" t="e">
        <f t="shared" ca="1" si="28"/>
        <v>#REF!</v>
      </c>
      <c r="O131" s="319" t="e">
        <f t="shared" ca="1" si="29"/>
        <v>#REF!</v>
      </c>
      <c r="P131" s="47" t="e">
        <f t="shared" ca="1" si="26"/>
        <v>#REF!</v>
      </c>
      <c r="Q131" s="47" t="e">
        <f t="shared" ca="1" si="27"/>
        <v>#REF!</v>
      </c>
      <c r="R131" s="47" t="e">
        <f t="shared" ca="1" si="30"/>
        <v>#REF!</v>
      </c>
      <c r="S131" s="319" t="e">
        <f t="shared" ca="1" si="31"/>
        <v>#REF!</v>
      </c>
    </row>
    <row r="132" spans="11:19" x14ac:dyDescent="0.2">
      <c r="K132" s="72" t="s">
        <v>503</v>
      </c>
      <c r="L132" s="70" t="e">
        <f t="shared" ca="1" si="24"/>
        <v>#REF!</v>
      </c>
      <c r="M132" s="47" t="e">
        <f t="shared" ca="1" si="25"/>
        <v>#REF!</v>
      </c>
      <c r="N132" s="47" t="e">
        <f t="shared" ca="1" si="28"/>
        <v>#REF!</v>
      </c>
      <c r="O132" s="319" t="e">
        <f t="shared" ca="1" si="29"/>
        <v>#REF!</v>
      </c>
      <c r="P132" s="47" t="e">
        <f t="shared" ca="1" si="26"/>
        <v>#REF!</v>
      </c>
      <c r="Q132" s="47" t="e">
        <f t="shared" ca="1" si="27"/>
        <v>#REF!</v>
      </c>
      <c r="R132" s="47" t="e">
        <f t="shared" ca="1" si="30"/>
        <v>#REF!</v>
      </c>
      <c r="S132" s="319" t="e">
        <f t="shared" ca="1" si="31"/>
        <v>#REF!</v>
      </c>
    </row>
    <row r="133" spans="11:19" x14ac:dyDescent="0.2">
      <c r="K133" s="72" t="s">
        <v>504</v>
      </c>
      <c r="L133" s="70" t="e">
        <f t="shared" ca="1" si="24"/>
        <v>#REF!</v>
      </c>
      <c r="M133" s="47" t="e">
        <f t="shared" ca="1" si="25"/>
        <v>#REF!</v>
      </c>
      <c r="N133" s="47" t="e">
        <f t="shared" ca="1" si="28"/>
        <v>#REF!</v>
      </c>
      <c r="O133" s="319" t="e">
        <f t="shared" ca="1" si="29"/>
        <v>#REF!</v>
      </c>
      <c r="P133" s="47" t="e">
        <f t="shared" ca="1" si="26"/>
        <v>#REF!</v>
      </c>
      <c r="Q133" s="47" t="e">
        <f t="shared" ca="1" si="27"/>
        <v>#REF!</v>
      </c>
      <c r="R133" s="47" t="e">
        <f t="shared" ca="1" si="30"/>
        <v>#REF!</v>
      </c>
      <c r="S133" s="319" t="e">
        <f t="shared" ca="1" si="31"/>
        <v>#REF!</v>
      </c>
    </row>
    <row r="134" spans="11:19" x14ac:dyDescent="0.2">
      <c r="K134" s="72" t="s">
        <v>505</v>
      </c>
      <c r="L134" s="70" t="e">
        <f t="shared" ca="1" si="24"/>
        <v>#REF!</v>
      </c>
      <c r="M134" s="47" t="e">
        <f t="shared" ca="1" si="25"/>
        <v>#REF!</v>
      </c>
      <c r="N134" s="47" t="e">
        <f t="shared" ca="1" si="28"/>
        <v>#REF!</v>
      </c>
      <c r="O134" s="319" t="e">
        <f t="shared" ca="1" si="29"/>
        <v>#REF!</v>
      </c>
      <c r="P134" s="47" t="e">
        <f t="shared" ca="1" si="26"/>
        <v>#REF!</v>
      </c>
      <c r="Q134" s="47" t="e">
        <f t="shared" ca="1" si="27"/>
        <v>#REF!</v>
      </c>
      <c r="R134" s="47" t="e">
        <f t="shared" ca="1" si="30"/>
        <v>#REF!</v>
      </c>
      <c r="S134" s="319" t="e">
        <f t="shared" ca="1" si="31"/>
        <v>#REF!</v>
      </c>
    </row>
    <row r="135" spans="11:19" x14ac:dyDescent="0.2">
      <c r="K135" s="72" t="s">
        <v>506</v>
      </c>
      <c r="L135" s="70" t="e">
        <f t="shared" ca="1" si="24"/>
        <v>#REF!</v>
      </c>
      <c r="M135" s="47" t="e">
        <f t="shared" ca="1" si="25"/>
        <v>#REF!</v>
      </c>
      <c r="N135" s="47" t="e">
        <f t="shared" ca="1" si="28"/>
        <v>#REF!</v>
      </c>
      <c r="O135" s="319" t="e">
        <f t="shared" ca="1" si="29"/>
        <v>#REF!</v>
      </c>
      <c r="P135" s="47" t="e">
        <f t="shared" ca="1" si="26"/>
        <v>#REF!</v>
      </c>
      <c r="Q135" s="47" t="e">
        <f t="shared" ca="1" si="27"/>
        <v>#REF!</v>
      </c>
      <c r="R135" s="47" t="e">
        <f t="shared" ca="1" si="30"/>
        <v>#REF!</v>
      </c>
      <c r="S135" s="319" t="e">
        <f t="shared" ca="1" si="31"/>
        <v>#REF!</v>
      </c>
    </row>
    <row r="136" spans="11:19" x14ac:dyDescent="0.2">
      <c r="K136" s="72" t="s">
        <v>507</v>
      </c>
      <c r="L136" s="70" t="e">
        <f t="shared" ca="1" si="24"/>
        <v>#REF!</v>
      </c>
      <c r="M136" s="47" t="e">
        <f t="shared" ca="1" si="25"/>
        <v>#REF!</v>
      </c>
      <c r="N136" s="47" t="e">
        <f t="shared" ca="1" si="28"/>
        <v>#REF!</v>
      </c>
      <c r="O136" s="319" t="e">
        <f t="shared" ca="1" si="29"/>
        <v>#REF!</v>
      </c>
      <c r="P136" s="47" t="e">
        <f t="shared" ca="1" si="26"/>
        <v>#REF!</v>
      </c>
      <c r="Q136" s="47" t="e">
        <f t="shared" ca="1" si="27"/>
        <v>#REF!</v>
      </c>
      <c r="R136" s="47" t="e">
        <f t="shared" ca="1" si="30"/>
        <v>#REF!</v>
      </c>
      <c r="S136" s="319" t="e">
        <f t="shared" ca="1" si="31"/>
        <v>#REF!</v>
      </c>
    </row>
    <row r="137" spans="11:19" x14ac:dyDescent="0.2">
      <c r="K137" s="72" t="s">
        <v>508</v>
      </c>
      <c r="L137" s="70" t="e">
        <f t="shared" ca="1" si="24"/>
        <v>#REF!</v>
      </c>
      <c r="M137" s="47" t="e">
        <f t="shared" ca="1" si="25"/>
        <v>#REF!</v>
      </c>
      <c r="N137" s="47" t="e">
        <f t="shared" ca="1" si="28"/>
        <v>#REF!</v>
      </c>
      <c r="O137" s="319" t="e">
        <f t="shared" ca="1" si="29"/>
        <v>#REF!</v>
      </c>
      <c r="P137" s="47" t="e">
        <f t="shared" ca="1" si="26"/>
        <v>#REF!</v>
      </c>
      <c r="Q137" s="47" t="e">
        <f t="shared" ca="1" si="27"/>
        <v>#REF!</v>
      </c>
      <c r="R137" s="47" t="e">
        <f t="shared" ca="1" si="30"/>
        <v>#REF!</v>
      </c>
      <c r="S137" s="319" t="e">
        <f t="shared" ca="1" si="31"/>
        <v>#REF!</v>
      </c>
    </row>
    <row r="138" spans="11:19" x14ac:dyDescent="0.2">
      <c r="K138" s="72" t="s">
        <v>509</v>
      </c>
      <c r="L138" s="70" t="e">
        <f t="shared" ca="1" si="24"/>
        <v>#REF!</v>
      </c>
      <c r="M138" s="47" t="e">
        <f t="shared" ca="1" si="25"/>
        <v>#REF!</v>
      </c>
      <c r="N138" s="47" t="e">
        <f t="shared" ca="1" si="28"/>
        <v>#REF!</v>
      </c>
      <c r="O138" s="319" t="e">
        <f t="shared" ca="1" si="29"/>
        <v>#REF!</v>
      </c>
      <c r="P138" s="47" t="e">
        <f t="shared" ca="1" si="26"/>
        <v>#REF!</v>
      </c>
      <c r="Q138" s="47" t="e">
        <f t="shared" ca="1" si="27"/>
        <v>#REF!</v>
      </c>
      <c r="R138" s="47" t="e">
        <f t="shared" ca="1" si="30"/>
        <v>#REF!</v>
      </c>
      <c r="S138" s="319" t="e">
        <f t="shared" ca="1" si="31"/>
        <v>#REF!</v>
      </c>
    </row>
    <row r="139" spans="11:19" x14ac:dyDescent="0.2">
      <c r="K139" s="72" t="s">
        <v>510</v>
      </c>
      <c r="L139" s="70" t="e">
        <f t="shared" ca="1" si="24"/>
        <v>#REF!</v>
      </c>
      <c r="M139" s="47" t="e">
        <f t="shared" ca="1" si="25"/>
        <v>#REF!</v>
      </c>
      <c r="N139" s="47" t="e">
        <f t="shared" ca="1" si="28"/>
        <v>#REF!</v>
      </c>
      <c r="O139" s="319" t="e">
        <f t="shared" ca="1" si="29"/>
        <v>#REF!</v>
      </c>
      <c r="P139" s="47" t="e">
        <f t="shared" ca="1" si="26"/>
        <v>#REF!</v>
      </c>
      <c r="Q139" s="47" t="e">
        <f t="shared" ca="1" si="27"/>
        <v>#REF!</v>
      </c>
      <c r="R139" s="47" t="e">
        <f t="shared" ca="1" si="30"/>
        <v>#REF!</v>
      </c>
      <c r="S139" s="319" t="e">
        <f t="shared" ca="1" si="31"/>
        <v>#REF!</v>
      </c>
    </row>
    <row r="140" spans="11:19" x14ac:dyDescent="0.2">
      <c r="K140" s="72" t="s">
        <v>511</v>
      </c>
      <c r="L140" s="70" t="e">
        <f t="shared" ca="1" si="24"/>
        <v>#REF!</v>
      </c>
      <c r="M140" s="47" t="e">
        <f t="shared" ca="1" si="25"/>
        <v>#REF!</v>
      </c>
      <c r="N140" s="47" t="e">
        <f t="shared" ca="1" si="28"/>
        <v>#REF!</v>
      </c>
      <c r="O140" s="319" t="e">
        <f t="shared" ca="1" si="29"/>
        <v>#REF!</v>
      </c>
      <c r="P140" s="47" t="e">
        <f t="shared" ca="1" si="26"/>
        <v>#REF!</v>
      </c>
      <c r="Q140" s="47" t="e">
        <f t="shared" ca="1" si="27"/>
        <v>#REF!</v>
      </c>
      <c r="R140" s="47" t="e">
        <f t="shared" ca="1" si="30"/>
        <v>#REF!</v>
      </c>
      <c r="S140" s="319" t="e">
        <f t="shared" ca="1" si="31"/>
        <v>#REF!</v>
      </c>
    </row>
    <row r="141" spans="11:19" x14ac:dyDescent="0.2">
      <c r="K141" s="72" t="s">
        <v>512</v>
      </c>
      <c r="L141" s="70" t="e">
        <f t="shared" ca="1" si="24"/>
        <v>#REF!</v>
      </c>
      <c r="M141" s="47" t="e">
        <f t="shared" ca="1" si="25"/>
        <v>#REF!</v>
      </c>
      <c r="N141" s="47" t="e">
        <f t="shared" ca="1" si="28"/>
        <v>#REF!</v>
      </c>
      <c r="O141" s="319" t="e">
        <f t="shared" ca="1" si="29"/>
        <v>#REF!</v>
      </c>
      <c r="P141" s="47" t="e">
        <f t="shared" ca="1" si="26"/>
        <v>#REF!</v>
      </c>
      <c r="Q141" s="47" t="e">
        <f t="shared" ca="1" si="27"/>
        <v>#REF!</v>
      </c>
      <c r="R141" s="47" t="e">
        <f t="shared" ca="1" si="30"/>
        <v>#REF!</v>
      </c>
      <c r="S141" s="319" t="e">
        <f t="shared" ca="1" si="31"/>
        <v>#REF!</v>
      </c>
    </row>
    <row r="142" spans="11:19" x14ac:dyDescent="0.2">
      <c r="K142" s="72" t="s">
        <v>513</v>
      </c>
      <c r="L142" s="70" t="e">
        <f t="shared" ca="1" si="24"/>
        <v>#REF!</v>
      </c>
      <c r="M142" s="47" t="e">
        <f t="shared" ca="1" si="25"/>
        <v>#REF!</v>
      </c>
      <c r="N142" s="47" t="e">
        <f t="shared" ca="1" si="28"/>
        <v>#REF!</v>
      </c>
      <c r="O142" s="319" t="e">
        <f t="shared" ca="1" si="29"/>
        <v>#REF!</v>
      </c>
      <c r="P142" s="47" t="e">
        <f t="shared" ca="1" si="26"/>
        <v>#REF!</v>
      </c>
      <c r="Q142" s="47" t="e">
        <f t="shared" ca="1" si="27"/>
        <v>#REF!</v>
      </c>
      <c r="R142" s="47" t="e">
        <f t="shared" ca="1" si="30"/>
        <v>#REF!</v>
      </c>
      <c r="S142" s="319" t="e">
        <f t="shared" ca="1" si="31"/>
        <v>#REF!</v>
      </c>
    </row>
    <row r="143" spans="11:19" x14ac:dyDescent="0.2">
      <c r="K143" s="72" t="s">
        <v>514</v>
      </c>
      <c r="L143" s="70" t="e">
        <f t="shared" ca="1" si="24"/>
        <v>#REF!</v>
      </c>
      <c r="M143" s="47" t="e">
        <f t="shared" ca="1" si="25"/>
        <v>#REF!</v>
      </c>
      <c r="N143" s="47" t="e">
        <f t="shared" ca="1" si="28"/>
        <v>#REF!</v>
      </c>
      <c r="O143" s="319" t="e">
        <f t="shared" ca="1" si="29"/>
        <v>#REF!</v>
      </c>
      <c r="P143" s="47" t="e">
        <f t="shared" ca="1" si="26"/>
        <v>#REF!</v>
      </c>
      <c r="Q143" s="47" t="e">
        <f t="shared" ca="1" si="27"/>
        <v>#REF!</v>
      </c>
      <c r="R143" s="47" t="e">
        <f t="shared" ca="1" si="30"/>
        <v>#REF!</v>
      </c>
      <c r="S143" s="319" t="e">
        <f t="shared" ca="1" si="31"/>
        <v>#REF!</v>
      </c>
    </row>
    <row r="144" spans="11:19" x14ac:dyDescent="0.2">
      <c r="K144" s="72" t="s">
        <v>515</v>
      </c>
      <c r="L144" s="70" t="e">
        <f t="shared" ca="1" si="24"/>
        <v>#REF!</v>
      </c>
      <c r="M144" s="47" t="e">
        <f t="shared" ca="1" si="25"/>
        <v>#REF!</v>
      </c>
      <c r="N144" s="47" t="e">
        <f t="shared" ca="1" si="28"/>
        <v>#REF!</v>
      </c>
      <c r="O144" s="319" t="e">
        <f t="shared" ca="1" si="29"/>
        <v>#REF!</v>
      </c>
      <c r="P144" s="47" t="e">
        <f t="shared" ca="1" si="26"/>
        <v>#REF!</v>
      </c>
      <c r="Q144" s="47" t="e">
        <f t="shared" ca="1" si="27"/>
        <v>#REF!</v>
      </c>
      <c r="R144" s="47" t="e">
        <f t="shared" ca="1" si="30"/>
        <v>#REF!</v>
      </c>
      <c r="S144" s="319" t="e">
        <f t="shared" ca="1" si="31"/>
        <v>#REF!</v>
      </c>
    </row>
    <row r="145" spans="11:19" x14ac:dyDescent="0.2">
      <c r="K145" s="72" t="s">
        <v>516</v>
      </c>
      <c r="L145" s="70" t="e">
        <f t="shared" ca="1" si="24"/>
        <v>#REF!</v>
      </c>
      <c r="M145" s="47" t="e">
        <f t="shared" ca="1" si="25"/>
        <v>#REF!</v>
      </c>
      <c r="N145" s="47" t="e">
        <f t="shared" ca="1" si="28"/>
        <v>#REF!</v>
      </c>
      <c r="O145" s="319" t="e">
        <f t="shared" ca="1" si="29"/>
        <v>#REF!</v>
      </c>
      <c r="P145" s="47" t="e">
        <f t="shared" ca="1" si="26"/>
        <v>#REF!</v>
      </c>
      <c r="Q145" s="47" t="e">
        <f t="shared" ca="1" si="27"/>
        <v>#REF!</v>
      </c>
      <c r="R145" s="47" t="e">
        <f t="shared" ca="1" si="30"/>
        <v>#REF!</v>
      </c>
      <c r="S145" s="319" t="e">
        <f t="shared" ca="1" si="31"/>
        <v>#REF!</v>
      </c>
    </row>
    <row r="146" spans="11:19" x14ac:dyDescent="0.2">
      <c r="K146" s="72" t="s">
        <v>517</v>
      </c>
      <c r="L146" s="70" t="e">
        <f t="shared" ca="1" si="24"/>
        <v>#REF!</v>
      </c>
      <c r="M146" s="47" t="e">
        <f t="shared" ca="1" si="25"/>
        <v>#REF!</v>
      </c>
      <c r="N146" s="47" t="e">
        <f t="shared" ca="1" si="28"/>
        <v>#REF!</v>
      </c>
      <c r="O146" s="319" t="e">
        <f t="shared" ca="1" si="29"/>
        <v>#REF!</v>
      </c>
      <c r="P146" s="47" t="e">
        <f t="shared" ca="1" si="26"/>
        <v>#REF!</v>
      </c>
      <c r="Q146" s="47" t="e">
        <f t="shared" ca="1" si="27"/>
        <v>#REF!</v>
      </c>
      <c r="R146" s="47" t="e">
        <f t="shared" ca="1" si="30"/>
        <v>#REF!</v>
      </c>
      <c r="S146" s="319" t="e">
        <f t="shared" ca="1" si="31"/>
        <v>#REF!</v>
      </c>
    </row>
    <row r="147" spans="11:19" x14ac:dyDescent="0.2">
      <c r="K147" s="72" t="s">
        <v>518</v>
      </c>
      <c r="L147" s="70" t="e">
        <f t="shared" ca="1" si="24"/>
        <v>#REF!</v>
      </c>
      <c r="M147" s="47" t="e">
        <f t="shared" ca="1" si="25"/>
        <v>#REF!</v>
      </c>
      <c r="N147" s="47" t="e">
        <f t="shared" ca="1" si="28"/>
        <v>#REF!</v>
      </c>
      <c r="O147" s="319" t="e">
        <f t="shared" ca="1" si="29"/>
        <v>#REF!</v>
      </c>
      <c r="P147" s="47" t="e">
        <f t="shared" ca="1" si="26"/>
        <v>#REF!</v>
      </c>
      <c r="Q147" s="47" t="e">
        <f t="shared" ca="1" si="27"/>
        <v>#REF!</v>
      </c>
      <c r="R147" s="47" t="e">
        <f t="shared" ca="1" si="30"/>
        <v>#REF!</v>
      </c>
      <c r="S147" s="319" t="e">
        <f t="shared" ca="1" si="31"/>
        <v>#REF!</v>
      </c>
    </row>
    <row r="148" spans="11:19" x14ac:dyDescent="0.2">
      <c r="K148" s="72" t="s">
        <v>519</v>
      </c>
      <c r="L148" s="70" t="e">
        <f t="shared" ca="1" si="24"/>
        <v>#REF!</v>
      </c>
      <c r="M148" s="47" t="e">
        <f t="shared" ca="1" si="25"/>
        <v>#REF!</v>
      </c>
      <c r="N148" s="47" t="e">
        <f t="shared" ca="1" si="28"/>
        <v>#REF!</v>
      </c>
      <c r="O148" s="319" t="e">
        <f t="shared" ca="1" si="29"/>
        <v>#REF!</v>
      </c>
      <c r="P148" s="47" t="e">
        <f t="shared" ca="1" si="26"/>
        <v>#REF!</v>
      </c>
      <c r="Q148" s="47" t="e">
        <f t="shared" ca="1" si="27"/>
        <v>#REF!</v>
      </c>
      <c r="R148" s="47" t="e">
        <f t="shared" ca="1" si="30"/>
        <v>#REF!</v>
      </c>
      <c r="S148" s="319" t="e">
        <f t="shared" ca="1" si="31"/>
        <v>#REF!</v>
      </c>
    </row>
    <row r="149" spans="11:19" x14ac:dyDescent="0.2">
      <c r="K149" s="72" t="s">
        <v>520</v>
      </c>
      <c r="L149" s="70" t="e">
        <f t="shared" ca="1" si="24"/>
        <v>#REF!</v>
      </c>
      <c r="M149" s="47" t="e">
        <f t="shared" ca="1" si="25"/>
        <v>#REF!</v>
      </c>
      <c r="N149" s="47" t="e">
        <f t="shared" ca="1" si="28"/>
        <v>#REF!</v>
      </c>
      <c r="O149" s="319" t="e">
        <f t="shared" ca="1" si="29"/>
        <v>#REF!</v>
      </c>
      <c r="P149" s="47" t="e">
        <f t="shared" ca="1" si="26"/>
        <v>#REF!</v>
      </c>
      <c r="Q149" s="47" t="e">
        <f t="shared" ca="1" si="27"/>
        <v>#REF!</v>
      </c>
      <c r="R149" s="47" t="e">
        <f t="shared" ca="1" si="30"/>
        <v>#REF!</v>
      </c>
      <c r="S149" s="319" t="e">
        <f t="shared" ca="1" si="31"/>
        <v>#REF!</v>
      </c>
    </row>
    <row r="150" spans="11:19" x14ac:dyDescent="0.2">
      <c r="K150" s="72" t="s">
        <v>521</v>
      </c>
      <c r="L150" s="70" t="e">
        <f t="shared" ca="1" si="24"/>
        <v>#REF!</v>
      </c>
      <c r="M150" s="47" t="e">
        <f t="shared" ca="1" si="25"/>
        <v>#REF!</v>
      </c>
      <c r="N150" s="47" t="e">
        <f t="shared" ca="1" si="28"/>
        <v>#REF!</v>
      </c>
      <c r="O150" s="319" t="e">
        <f t="shared" ca="1" si="29"/>
        <v>#REF!</v>
      </c>
      <c r="P150" s="47" t="e">
        <f t="shared" ca="1" si="26"/>
        <v>#REF!</v>
      </c>
      <c r="Q150" s="47" t="e">
        <f t="shared" ca="1" si="27"/>
        <v>#REF!</v>
      </c>
      <c r="R150" s="47" t="e">
        <f t="shared" ca="1" si="30"/>
        <v>#REF!</v>
      </c>
      <c r="S150" s="319" t="e">
        <f t="shared" ca="1" si="31"/>
        <v>#REF!</v>
      </c>
    </row>
    <row r="151" spans="11:19" x14ac:dyDescent="0.2">
      <c r="K151" s="72" t="s">
        <v>522</v>
      </c>
      <c r="L151" s="70" t="e">
        <f t="shared" ca="1" si="24"/>
        <v>#REF!</v>
      </c>
      <c r="M151" s="47" t="e">
        <f t="shared" ca="1" si="25"/>
        <v>#REF!</v>
      </c>
      <c r="N151" s="47" t="e">
        <f t="shared" ca="1" si="28"/>
        <v>#REF!</v>
      </c>
      <c r="O151" s="319" t="e">
        <f t="shared" ca="1" si="29"/>
        <v>#REF!</v>
      </c>
      <c r="P151" s="47" t="e">
        <f t="shared" ca="1" si="26"/>
        <v>#REF!</v>
      </c>
      <c r="Q151" s="47" t="e">
        <f t="shared" ca="1" si="27"/>
        <v>#REF!</v>
      </c>
      <c r="R151" s="47" t="e">
        <f t="shared" ca="1" si="30"/>
        <v>#REF!</v>
      </c>
      <c r="S151" s="319" t="e">
        <f t="shared" ca="1" si="31"/>
        <v>#REF!</v>
      </c>
    </row>
    <row r="152" spans="11:19" x14ac:dyDescent="0.2">
      <c r="K152" s="72" t="s">
        <v>523</v>
      </c>
      <c r="L152" s="70" t="e">
        <f t="shared" ca="1" si="24"/>
        <v>#REF!</v>
      </c>
      <c r="M152" s="47" t="e">
        <f t="shared" ca="1" si="25"/>
        <v>#REF!</v>
      </c>
      <c r="N152" s="47" t="e">
        <f t="shared" ca="1" si="28"/>
        <v>#REF!</v>
      </c>
      <c r="O152" s="319" t="e">
        <f t="shared" ca="1" si="29"/>
        <v>#REF!</v>
      </c>
      <c r="P152" s="47" t="e">
        <f t="shared" ca="1" si="26"/>
        <v>#REF!</v>
      </c>
      <c r="Q152" s="47" t="e">
        <f t="shared" ca="1" si="27"/>
        <v>#REF!</v>
      </c>
      <c r="R152" s="47" t="e">
        <f t="shared" ca="1" si="30"/>
        <v>#REF!</v>
      </c>
      <c r="S152" s="319" t="e">
        <f t="shared" ca="1" si="31"/>
        <v>#REF!</v>
      </c>
    </row>
    <row r="153" spans="11:19" x14ac:dyDescent="0.2">
      <c r="K153" s="72" t="s">
        <v>524</v>
      </c>
      <c r="L153" s="70" t="e">
        <f t="shared" ca="1" si="24"/>
        <v>#REF!</v>
      </c>
      <c r="M153" s="47" t="e">
        <f t="shared" ca="1" si="25"/>
        <v>#REF!</v>
      </c>
      <c r="N153" s="47" t="e">
        <f t="shared" ca="1" si="28"/>
        <v>#REF!</v>
      </c>
      <c r="O153" s="319" t="e">
        <f t="shared" ca="1" si="29"/>
        <v>#REF!</v>
      </c>
      <c r="P153" s="47" t="e">
        <f t="shared" ca="1" si="26"/>
        <v>#REF!</v>
      </c>
      <c r="Q153" s="47" t="e">
        <f t="shared" ca="1" si="27"/>
        <v>#REF!</v>
      </c>
      <c r="R153" s="47" t="e">
        <f t="shared" ca="1" si="30"/>
        <v>#REF!</v>
      </c>
      <c r="S153" s="319" t="e">
        <f t="shared" ca="1" si="31"/>
        <v>#REF!</v>
      </c>
    </row>
    <row r="154" spans="11:19" x14ac:dyDescent="0.2">
      <c r="K154" s="72" t="s">
        <v>525</v>
      </c>
      <c r="L154" s="70" t="e">
        <f t="shared" ca="1" si="24"/>
        <v>#REF!</v>
      </c>
      <c r="M154" s="47" t="e">
        <f t="shared" ca="1" si="25"/>
        <v>#REF!</v>
      </c>
      <c r="N154" s="47" t="e">
        <f t="shared" ca="1" si="28"/>
        <v>#REF!</v>
      </c>
      <c r="O154" s="319" t="e">
        <f t="shared" ca="1" si="29"/>
        <v>#REF!</v>
      </c>
      <c r="P154" s="47" t="e">
        <f t="shared" ca="1" si="26"/>
        <v>#REF!</v>
      </c>
      <c r="Q154" s="47" t="e">
        <f t="shared" ca="1" si="27"/>
        <v>#REF!</v>
      </c>
      <c r="R154" s="47" t="e">
        <f t="shared" ca="1" si="30"/>
        <v>#REF!</v>
      </c>
      <c r="S154" s="319" t="e">
        <f t="shared" ca="1" si="31"/>
        <v>#REF!</v>
      </c>
    </row>
    <row r="155" spans="11:19" x14ac:dyDescent="0.2">
      <c r="K155" s="72" t="s">
        <v>526</v>
      </c>
      <c r="L155" s="70" t="e">
        <f t="shared" ca="1" si="24"/>
        <v>#REF!</v>
      </c>
      <c r="M155" s="47" t="e">
        <f t="shared" ca="1" si="25"/>
        <v>#REF!</v>
      </c>
      <c r="N155" s="47" t="e">
        <f t="shared" ca="1" si="28"/>
        <v>#REF!</v>
      </c>
      <c r="O155" s="319" t="e">
        <f t="shared" ca="1" si="29"/>
        <v>#REF!</v>
      </c>
      <c r="P155" s="47" t="e">
        <f t="shared" ca="1" si="26"/>
        <v>#REF!</v>
      </c>
      <c r="Q155" s="47" t="e">
        <f t="shared" ca="1" si="27"/>
        <v>#REF!</v>
      </c>
      <c r="R155" s="47" t="e">
        <f t="shared" ca="1" si="30"/>
        <v>#REF!</v>
      </c>
      <c r="S155" s="319" t="e">
        <f t="shared" ca="1" si="31"/>
        <v>#REF!</v>
      </c>
    </row>
    <row r="156" spans="11:19" x14ac:dyDescent="0.2">
      <c r="K156" s="72" t="s">
        <v>527</v>
      </c>
      <c r="L156" s="70" t="e">
        <f t="shared" ca="1" si="24"/>
        <v>#REF!</v>
      </c>
      <c r="M156" s="47" t="e">
        <f t="shared" ca="1" si="25"/>
        <v>#REF!</v>
      </c>
      <c r="N156" s="47" t="e">
        <f t="shared" ca="1" si="28"/>
        <v>#REF!</v>
      </c>
      <c r="O156" s="319" t="e">
        <f t="shared" ca="1" si="29"/>
        <v>#REF!</v>
      </c>
      <c r="P156" s="47" t="e">
        <f t="shared" ca="1" si="26"/>
        <v>#REF!</v>
      </c>
      <c r="Q156" s="47" t="e">
        <f t="shared" ca="1" si="27"/>
        <v>#REF!</v>
      </c>
      <c r="R156" s="47" t="e">
        <f t="shared" ca="1" si="30"/>
        <v>#REF!</v>
      </c>
      <c r="S156" s="319" t="e">
        <f t="shared" ca="1" si="31"/>
        <v>#REF!</v>
      </c>
    </row>
    <row r="157" spans="11:19" x14ac:dyDescent="0.2">
      <c r="K157" s="72" t="s">
        <v>528</v>
      </c>
      <c r="L157" s="70" t="e">
        <f t="shared" ca="1" si="24"/>
        <v>#REF!</v>
      </c>
      <c r="M157" s="47" t="e">
        <f t="shared" ca="1" si="25"/>
        <v>#REF!</v>
      </c>
      <c r="N157" s="47" t="e">
        <f ca="1">M157-L157</f>
        <v>#REF!</v>
      </c>
      <c r="O157" s="319" t="e">
        <f t="shared" ca="1" si="29"/>
        <v>#REF!</v>
      </c>
      <c r="P157" s="47" t="e">
        <f t="shared" ca="1" si="26"/>
        <v>#REF!</v>
      </c>
      <c r="Q157" s="47" t="e">
        <f t="shared" ca="1" si="27"/>
        <v>#REF!</v>
      </c>
      <c r="R157" s="47" t="e">
        <f ca="1">Q157-P157</f>
        <v>#REF!</v>
      </c>
      <c r="S157" s="319" t="e">
        <f t="shared" ca="1" si="31"/>
        <v>#REF!</v>
      </c>
    </row>
    <row r="158" spans="11:19" x14ac:dyDescent="0.2">
      <c r="K158" s="343" t="s">
        <v>467</v>
      </c>
      <c r="L158" s="328" t="e">
        <f t="shared" ca="1" si="24"/>
        <v>#REF!</v>
      </c>
      <c r="M158" s="329" t="e">
        <f t="shared" ca="1" si="25"/>
        <v>#REF!</v>
      </c>
      <c r="N158" s="329" t="e">
        <f ca="1">M158-L158</f>
        <v>#REF!</v>
      </c>
      <c r="O158" s="330" t="e">
        <f t="shared" ca="1" si="29"/>
        <v>#REF!</v>
      </c>
      <c r="P158" s="329" t="e">
        <f t="shared" ca="1" si="26"/>
        <v>#REF!</v>
      </c>
      <c r="Q158" s="329" t="e">
        <f t="shared" ca="1" si="27"/>
        <v>#REF!</v>
      </c>
      <c r="R158" s="329" t="e">
        <f ca="1">Q158-P158</f>
        <v>#REF!</v>
      </c>
      <c r="S158" s="330" t="e">
        <f t="shared" ca="1" si="31"/>
        <v>#REF!</v>
      </c>
    </row>
    <row r="159" spans="11:19" ht="13.5" thickBot="1" x14ac:dyDescent="0.25">
      <c r="K159" s="73" t="s">
        <v>37</v>
      </c>
      <c r="L159" s="71" t="e">
        <f ca="1">SUM(L126:L158)</f>
        <v>#REF!</v>
      </c>
      <c r="M159" s="67" t="e">
        <f ca="1">SUM(M126:M158)</f>
        <v>#REF!</v>
      </c>
      <c r="N159" s="67" t="e">
        <f ca="1">M159-L159</f>
        <v>#REF!</v>
      </c>
      <c r="O159" s="68" t="e">
        <f t="shared" ca="1" si="29"/>
        <v>#REF!</v>
      </c>
      <c r="P159" s="71" t="e">
        <f ca="1">SUM(P126:P158)</f>
        <v>#REF!</v>
      </c>
      <c r="Q159" s="67" t="e">
        <f ca="1">SUM(Q126:Q158)</f>
        <v>#REF!</v>
      </c>
      <c r="R159" s="67" t="e">
        <f ca="1">Q159-P159</f>
        <v>#REF!</v>
      </c>
      <c r="S159" s="68" t="e">
        <f t="shared" ca="1" si="31"/>
        <v>#REF!</v>
      </c>
    </row>
    <row r="161" spans="11:19" s="288" customFormat="1" hidden="1" outlineLevel="1" x14ac:dyDescent="0.2">
      <c r="K161" s="327"/>
      <c r="L161" s="327" t="s">
        <v>446</v>
      </c>
      <c r="M161" s="327"/>
      <c r="N161" s="327"/>
      <c r="O161" s="327"/>
      <c r="P161" s="327" t="s">
        <v>447</v>
      </c>
      <c r="Q161" s="327"/>
      <c r="R161" s="327"/>
      <c r="S161" s="327"/>
    </row>
    <row r="162" spans="11:19" s="288" customFormat="1" collapsed="1" x14ac:dyDescent="0.2">
      <c r="K162" s="327"/>
      <c r="M162" s="327"/>
      <c r="N162" s="286" t="s">
        <v>305</v>
      </c>
      <c r="O162" s="49">
        <v>0.01</v>
      </c>
      <c r="Q162" s="327"/>
      <c r="R162" s="327"/>
      <c r="S162" s="327"/>
    </row>
    <row r="163" spans="11:19" s="288" customFormat="1" ht="13.5" thickBot="1" x14ac:dyDescent="0.25">
      <c r="K163" s="336" t="s">
        <v>448</v>
      </c>
      <c r="L163" s="69"/>
      <c r="M163" s="69"/>
      <c r="N163" s="69"/>
      <c r="O163" s="69"/>
      <c r="P163" s="69"/>
      <c r="Q163" s="69"/>
      <c r="R163" s="69"/>
      <c r="S163" s="69"/>
    </row>
    <row r="164" spans="11:19" s="288" customFormat="1" x14ac:dyDescent="0.2">
      <c r="K164" s="335"/>
      <c r="L164" s="377" t="s">
        <v>19</v>
      </c>
      <c r="M164" s="378"/>
      <c r="N164" s="378"/>
      <c r="O164" s="379"/>
      <c r="P164" s="378" t="s">
        <v>20</v>
      </c>
      <c r="Q164" s="378"/>
      <c r="R164" s="378"/>
      <c r="S164" s="379"/>
    </row>
    <row r="165" spans="11:19" s="288" customFormat="1" x14ac:dyDescent="0.2">
      <c r="K165" s="74" t="s">
        <v>434</v>
      </c>
      <c r="L165" s="74" t="s">
        <v>48</v>
      </c>
      <c r="M165" s="75" t="s">
        <v>49</v>
      </c>
      <c r="N165" s="75" t="s">
        <v>54</v>
      </c>
      <c r="O165" s="76" t="s">
        <v>22</v>
      </c>
      <c r="P165" s="75" t="s">
        <v>48</v>
      </c>
      <c r="Q165" s="75" t="s">
        <v>49</v>
      </c>
      <c r="R165" s="75" t="s">
        <v>54</v>
      </c>
      <c r="S165" s="76" t="s">
        <v>22</v>
      </c>
    </row>
    <row r="166" spans="11:19" s="288" customFormat="1" x14ac:dyDescent="0.2">
      <c r="K166" s="72" t="s">
        <v>309</v>
      </c>
      <c r="L166" s="70" t="e">
        <f t="shared" ref="L166:L198" ca="1" si="32">IF(ISNA(VLOOKUP($K166,INDIRECT($L$161),4,0)),0,VLOOKUP($K166,INDIRECT($L$161),4,0))</f>
        <v>#REF!</v>
      </c>
      <c r="M166" s="47" t="e">
        <f t="shared" ref="M166:M198" ca="1" si="33">IF(ISNA(VLOOKUP($K166,INDIRECT($P$161),4,0)),0,VLOOKUP($K166,INDIRECT($P$161),4,0))</f>
        <v>#REF!</v>
      </c>
      <c r="N166" s="47" t="e">
        <f ca="1">M166-L166</f>
        <v>#REF!</v>
      </c>
      <c r="O166" s="319" t="e">
        <f ca="1">IF(N166=0,0,N166/L166)</f>
        <v>#REF!</v>
      </c>
      <c r="P166" s="70" t="e">
        <f t="shared" ref="P166:P198" ca="1" si="34">IF(ISNA(VLOOKUP($K166,INDIRECT($L$161),4,0)),0,VLOOKUP($K166,INDIRECT($L$161),5,0))</f>
        <v>#REF!</v>
      </c>
      <c r="Q166" s="47" t="e">
        <f t="shared" ref="Q166:Q198" ca="1" si="35">IF(ISNA(VLOOKUP($K166,INDIRECT($P$161),4,0)),0,VLOOKUP($K166,INDIRECT($P$161),5,0))</f>
        <v>#REF!</v>
      </c>
      <c r="R166" s="47" t="e">
        <f ca="1">Q166-P166</f>
        <v>#REF!</v>
      </c>
      <c r="S166" s="319" t="e">
        <f ca="1">IF(R166=0,0,R166/P166)</f>
        <v>#REF!</v>
      </c>
    </row>
    <row r="167" spans="11:19" s="288" customFormat="1" x14ac:dyDescent="0.2">
      <c r="K167" s="72" t="s">
        <v>468</v>
      </c>
      <c r="L167" s="70" t="e">
        <f t="shared" ca="1" si="32"/>
        <v>#REF!</v>
      </c>
      <c r="M167" s="47" t="e">
        <f t="shared" ca="1" si="33"/>
        <v>#REF!</v>
      </c>
      <c r="N167" s="47" t="e">
        <f t="shared" ref="N167:N196" ca="1" si="36">M167-L167</f>
        <v>#REF!</v>
      </c>
      <c r="O167" s="319" t="e">
        <f t="shared" ref="O167:O199" ca="1" si="37">IF(N167=0,0,N167/L167)</f>
        <v>#REF!</v>
      </c>
      <c r="P167" s="47" t="e">
        <f t="shared" ca="1" si="34"/>
        <v>#REF!</v>
      </c>
      <c r="Q167" s="47" t="e">
        <f t="shared" ca="1" si="35"/>
        <v>#REF!</v>
      </c>
      <c r="R167" s="47" t="e">
        <f t="shared" ref="R167:R196" ca="1" si="38">Q167-P167</f>
        <v>#REF!</v>
      </c>
      <c r="S167" s="319" t="e">
        <f t="shared" ref="S167:S199" ca="1" si="39">IF(R167=0,0,R167/P167)</f>
        <v>#REF!</v>
      </c>
    </row>
    <row r="168" spans="11:19" s="288" customFormat="1" x14ac:dyDescent="0.2">
      <c r="K168" s="72" t="s">
        <v>499</v>
      </c>
      <c r="L168" s="70" t="e">
        <f t="shared" ca="1" si="32"/>
        <v>#REF!</v>
      </c>
      <c r="M168" s="47" t="e">
        <f t="shared" ca="1" si="33"/>
        <v>#REF!</v>
      </c>
      <c r="N168" s="47" t="e">
        <f t="shared" ca="1" si="36"/>
        <v>#REF!</v>
      </c>
      <c r="O168" s="319" t="e">
        <f t="shared" ca="1" si="37"/>
        <v>#REF!</v>
      </c>
      <c r="P168" s="47" t="e">
        <f t="shared" ca="1" si="34"/>
        <v>#REF!</v>
      </c>
      <c r="Q168" s="47" t="e">
        <f t="shared" ca="1" si="35"/>
        <v>#REF!</v>
      </c>
      <c r="R168" s="47" t="e">
        <f t="shared" ca="1" si="38"/>
        <v>#REF!</v>
      </c>
      <c r="S168" s="319" t="e">
        <f t="shared" ca="1" si="39"/>
        <v>#REF!</v>
      </c>
    </row>
    <row r="169" spans="11:19" s="288" customFormat="1" x14ac:dyDescent="0.2">
      <c r="K169" s="72" t="s">
        <v>500</v>
      </c>
      <c r="L169" s="70" t="e">
        <f t="shared" ca="1" si="32"/>
        <v>#REF!</v>
      </c>
      <c r="M169" s="47" t="e">
        <f t="shared" ca="1" si="33"/>
        <v>#REF!</v>
      </c>
      <c r="N169" s="47" t="e">
        <f t="shared" ca="1" si="36"/>
        <v>#REF!</v>
      </c>
      <c r="O169" s="319" t="e">
        <f t="shared" ca="1" si="37"/>
        <v>#REF!</v>
      </c>
      <c r="P169" s="47" t="e">
        <f t="shared" ca="1" si="34"/>
        <v>#REF!</v>
      </c>
      <c r="Q169" s="47" t="e">
        <f t="shared" ca="1" si="35"/>
        <v>#REF!</v>
      </c>
      <c r="R169" s="47" t="e">
        <f t="shared" ca="1" si="38"/>
        <v>#REF!</v>
      </c>
      <c r="S169" s="319" t="e">
        <f t="shared" ca="1" si="39"/>
        <v>#REF!</v>
      </c>
    </row>
    <row r="170" spans="11:19" s="288" customFormat="1" x14ac:dyDescent="0.2">
      <c r="K170" s="72" t="s">
        <v>501</v>
      </c>
      <c r="L170" s="70" t="e">
        <f t="shared" ca="1" si="32"/>
        <v>#REF!</v>
      </c>
      <c r="M170" s="47" t="e">
        <f t="shared" ca="1" si="33"/>
        <v>#REF!</v>
      </c>
      <c r="N170" s="47" t="e">
        <f t="shared" ca="1" si="36"/>
        <v>#REF!</v>
      </c>
      <c r="O170" s="319" t="e">
        <f t="shared" ca="1" si="37"/>
        <v>#REF!</v>
      </c>
      <c r="P170" s="47" t="e">
        <f t="shared" ca="1" si="34"/>
        <v>#REF!</v>
      </c>
      <c r="Q170" s="47" t="e">
        <f t="shared" ca="1" si="35"/>
        <v>#REF!</v>
      </c>
      <c r="R170" s="47" t="e">
        <f t="shared" ca="1" si="38"/>
        <v>#REF!</v>
      </c>
      <c r="S170" s="319" t="e">
        <f t="shared" ca="1" si="39"/>
        <v>#REF!</v>
      </c>
    </row>
    <row r="171" spans="11:19" s="288" customFormat="1" x14ac:dyDescent="0.2">
      <c r="K171" s="72" t="s">
        <v>502</v>
      </c>
      <c r="L171" s="70" t="e">
        <f t="shared" ca="1" si="32"/>
        <v>#REF!</v>
      </c>
      <c r="M171" s="47" t="e">
        <f t="shared" ca="1" si="33"/>
        <v>#REF!</v>
      </c>
      <c r="N171" s="47" t="e">
        <f t="shared" ca="1" si="36"/>
        <v>#REF!</v>
      </c>
      <c r="O171" s="319" t="e">
        <f t="shared" ca="1" si="37"/>
        <v>#REF!</v>
      </c>
      <c r="P171" s="47" t="e">
        <f t="shared" ca="1" si="34"/>
        <v>#REF!</v>
      </c>
      <c r="Q171" s="47" t="e">
        <f t="shared" ca="1" si="35"/>
        <v>#REF!</v>
      </c>
      <c r="R171" s="47" t="e">
        <f t="shared" ca="1" si="38"/>
        <v>#REF!</v>
      </c>
      <c r="S171" s="319" t="e">
        <f t="shared" ca="1" si="39"/>
        <v>#REF!</v>
      </c>
    </row>
    <row r="172" spans="11:19" s="288" customFormat="1" x14ac:dyDescent="0.2">
      <c r="K172" s="72" t="s">
        <v>503</v>
      </c>
      <c r="L172" s="70" t="e">
        <f t="shared" ca="1" si="32"/>
        <v>#REF!</v>
      </c>
      <c r="M172" s="47" t="e">
        <f t="shared" ca="1" si="33"/>
        <v>#REF!</v>
      </c>
      <c r="N172" s="47" t="e">
        <f t="shared" ca="1" si="36"/>
        <v>#REF!</v>
      </c>
      <c r="O172" s="319" t="e">
        <f t="shared" ca="1" si="37"/>
        <v>#REF!</v>
      </c>
      <c r="P172" s="47" t="e">
        <f t="shared" ca="1" si="34"/>
        <v>#REF!</v>
      </c>
      <c r="Q172" s="47" t="e">
        <f t="shared" ca="1" si="35"/>
        <v>#REF!</v>
      </c>
      <c r="R172" s="47" t="e">
        <f t="shared" ca="1" si="38"/>
        <v>#REF!</v>
      </c>
      <c r="S172" s="319" t="e">
        <f t="shared" ca="1" si="39"/>
        <v>#REF!</v>
      </c>
    </row>
    <row r="173" spans="11:19" s="288" customFormat="1" x14ac:dyDescent="0.2">
      <c r="K173" s="72" t="s">
        <v>504</v>
      </c>
      <c r="L173" s="70" t="e">
        <f t="shared" ca="1" si="32"/>
        <v>#REF!</v>
      </c>
      <c r="M173" s="47" t="e">
        <f t="shared" ca="1" si="33"/>
        <v>#REF!</v>
      </c>
      <c r="N173" s="47" t="e">
        <f t="shared" ca="1" si="36"/>
        <v>#REF!</v>
      </c>
      <c r="O173" s="319" t="e">
        <f t="shared" ca="1" si="37"/>
        <v>#REF!</v>
      </c>
      <c r="P173" s="47" t="e">
        <f t="shared" ca="1" si="34"/>
        <v>#REF!</v>
      </c>
      <c r="Q173" s="47" t="e">
        <f t="shared" ca="1" si="35"/>
        <v>#REF!</v>
      </c>
      <c r="R173" s="47" t="e">
        <f t="shared" ca="1" si="38"/>
        <v>#REF!</v>
      </c>
      <c r="S173" s="319" t="e">
        <f t="shared" ca="1" si="39"/>
        <v>#REF!</v>
      </c>
    </row>
    <row r="174" spans="11:19" s="288" customFormat="1" x14ac:dyDescent="0.2">
      <c r="K174" s="72" t="s">
        <v>505</v>
      </c>
      <c r="L174" s="70" t="e">
        <f t="shared" ca="1" si="32"/>
        <v>#REF!</v>
      </c>
      <c r="M174" s="47" t="e">
        <f t="shared" ca="1" si="33"/>
        <v>#REF!</v>
      </c>
      <c r="N174" s="47" t="e">
        <f t="shared" ca="1" si="36"/>
        <v>#REF!</v>
      </c>
      <c r="O174" s="319" t="e">
        <f t="shared" ca="1" si="37"/>
        <v>#REF!</v>
      </c>
      <c r="P174" s="47" t="e">
        <f t="shared" ca="1" si="34"/>
        <v>#REF!</v>
      </c>
      <c r="Q174" s="47" t="e">
        <f t="shared" ca="1" si="35"/>
        <v>#REF!</v>
      </c>
      <c r="R174" s="47" t="e">
        <f t="shared" ca="1" si="38"/>
        <v>#REF!</v>
      </c>
      <c r="S174" s="319" t="e">
        <f t="shared" ca="1" si="39"/>
        <v>#REF!</v>
      </c>
    </row>
    <row r="175" spans="11:19" s="288" customFormat="1" x14ac:dyDescent="0.2">
      <c r="K175" s="72" t="s">
        <v>506</v>
      </c>
      <c r="L175" s="70" t="e">
        <f t="shared" ca="1" si="32"/>
        <v>#REF!</v>
      </c>
      <c r="M175" s="47" t="e">
        <f t="shared" ca="1" si="33"/>
        <v>#REF!</v>
      </c>
      <c r="N175" s="47" t="e">
        <f t="shared" ca="1" si="36"/>
        <v>#REF!</v>
      </c>
      <c r="O175" s="319" t="e">
        <f t="shared" ca="1" si="37"/>
        <v>#REF!</v>
      </c>
      <c r="P175" s="47" t="e">
        <f t="shared" ca="1" si="34"/>
        <v>#REF!</v>
      </c>
      <c r="Q175" s="47" t="e">
        <f t="shared" ca="1" si="35"/>
        <v>#REF!</v>
      </c>
      <c r="R175" s="47" t="e">
        <f t="shared" ca="1" si="38"/>
        <v>#REF!</v>
      </c>
      <c r="S175" s="319" t="e">
        <f t="shared" ca="1" si="39"/>
        <v>#REF!</v>
      </c>
    </row>
    <row r="176" spans="11:19" s="288" customFormat="1" x14ac:dyDescent="0.2">
      <c r="K176" s="72" t="s">
        <v>507</v>
      </c>
      <c r="L176" s="70" t="e">
        <f t="shared" ca="1" si="32"/>
        <v>#REF!</v>
      </c>
      <c r="M176" s="47" t="e">
        <f t="shared" ca="1" si="33"/>
        <v>#REF!</v>
      </c>
      <c r="N176" s="47" t="e">
        <f t="shared" ca="1" si="36"/>
        <v>#REF!</v>
      </c>
      <c r="O176" s="319" t="e">
        <f t="shared" ca="1" si="37"/>
        <v>#REF!</v>
      </c>
      <c r="P176" s="47" t="e">
        <f t="shared" ca="1" si="34"/>
        <v>#REF!</v>
      </c>
      <c r="Q176" s="47" t="e">
        <f t="shared" ca="1" si="35"/>
        <v>#REF!</v>
      </c>
      <c r="R176" s="47" t="e">
        <f t="shared" ca="1" si="38"/>
        <v>#REF!</v>
      </c>
      <c r="S176" s="319" t="e">
        <f t="shared" ca="1" si="39"/>
        <v>#REF!</v>
      </c>
    </row>
    <row r="177" spans="11:19" s="288" customFormat="1" x14ac:dyDescent="0.2">
      <c r="K177" s="72" t="s">
        <v>508</v>
      </c>
      <c r="L177" s="70" t="e">
        <f t="shared" ca="1" si="32"/>
        <v>#REF!</v>
      </c>
      <c r="M177" s="47" t="e">
        <f t="shared" ca="1" si="33"/>
        <v>#REF!</v>
      </c>
      <c r="N177" s="47" t="e">
        <f t="shared" ca="1" si="36"/>
        <v>#REF!</v>
      </c>
      <c r="O177" s="319" t="e">
        <f t="shared" ca="1" si="37"/>
        <v>#REF!</v>
      </c>
      <c r="P177" s="47" t="e">
        <f t="shared" ca="1" si="34"/>
        <v>#REF!</v>
      </c>
      <c r="Q177" s="47" t="e">
        <f t="shared" ca="1" si="35"/>
        <v>#REF!</v>
      </c>
      <c r="R177" s="47" t="e">
        <f t="shared" ca="1" si="38"/>
        <v>#REF!</v>
      </c>
      <c r="S177" s="319" t="e">
        <f t="shared" ca="1" si="39"/>
        <v>#REF!</v>
      </c>
    </row>
    <row r="178" spans="11:19" s="288" customFormat="1" x14ac:dyDescent="0.2">
      <c r="K178" s="72" t="s">
        <v>509</v>
      </c>
      <c r="L178" s="70" t="e">
        <f t="shared" ca="1" si="32"/>
        <v>#REF!</v>
      </c>
      <c r="M178" s="47" t="e">
        <f t="shared" ca="1" si="33"/>
        <v>#REF!</v>
      </c>
      <c r="N178" s="47" t="e">
        <f t="shared" ca="1" si="36"/>
        <v>#REF!</v>
      </c>
      <c r="O178" s="319" t="e">
        <f t="shared" ca="1" si="37"/>
        <v>#REF!</v>
      </c>
      <c r="P178" s="47" t="e">
        <f t="shared" ca="1" si="34"/>
        <v>#REF!</v>
      </c>
      <c r="Q178" s="47" t="e">
        <f t="shared" ca="1" si="35"/>
        <v>#REF!</v>
      </c>
      <c r="R178" s="47" t="e">
        <f t="shared" ca="1" si="38"/>
        <v>#REF!</v>
      </c>
      <c r="S178" s="319" t="e">
        <f t="shared" ca="1" si="39"/>
        <v>#REF!</v>
      </c>
    </row>
    <row r="179" spans="11:19" s="288" customFormat="1" x14ac:dyDescent="0.2">
      <c r="K179" s="72" t="s">
        <v>510</v>
      </c>
      <c r="L179" s="70" t="e">
        <f t="shared" ca="1" si="32"/>
        <v>#REF!</v>
      </c>
      <c r="M179" s="47" t="e">
        <f t="shared" ca="1" si="33"/>
        <v>#REF!</v>
      </c>
      <c r="N179" s="47" t="e">
        <f t="shared" ca="1" si="36"/>
        <v>#REF!</v>
      </c>
      <c r="O179" s="319" t="e">
        <f t="shared" ca="1" si="37"/>
        <v>#REF!</v>
      </c>
      <c r="P179" s="47" t="e">
        <f t="shared" ca="1" si="34"/>
        <v>#REF!</v>
      </c>
      <c r="Q179" s="47" t="e">
        <f t="shared" ca="1" si="35"/>
        <v>#REF!</v>
      </c>
      <c r="R179" s="47" t="e">
        <f t="shared" ca="1" si="38"/>
        <v>#REF!</v>
      </c>
      <c r="S179" s="319" t="e">
        <f t="shared" ca="1" si="39"/>
        <v>#REF!</v>
      </c>
    </row>
    <row r="180" spans="11:19" s="288" customFormat="1" x14ac:dyDescent="0.2">
      <c r="K180" s="72" t="s">
        <v>511</v>
      </c>
      <c r="L180" s="70" t="e">
        <f t="shared" ca="1" si="32"/>
        <v>#REF!</v>
      </c>
      <c r="M180" s="47" t="e">
        <f t="shared" ca="1" si="33"/>
        <v>#REF!</v>
      </c>
      <c r="N180" s="47" t="e">
        <f t="shared" ca="1" si="36"/>
        <v>#REF!</v>
      </c>
      <c r="O180" s="319" t="e">
        <f t="shared" ca="1" si="37"/>
        <v>#REF!</v>
      </c>
      <c r="P180" s="47" t="e">
        <f t="shared" ca="1" si="34"/>
        <v>#REF!</v>
      </c>
      <c r="Q180" s="47" t="e">
        <f t="shared" ca="1" si="35"/>
        <v>#REF!</v>
      </c>
      <c r="R180" s="47" t="e">
        <f t="shared" ca="1" si="38"/>
        <v>#REF!</v>
      </c>
      <c r="S180" s="319" t="e">
        <f t="shared" ca="1" si="39"/>
        <v>#REF!</v>
      </c>
    </row>
    <row r="181" spans="11:19" s="288" customFormat="1" x14ac:dyDescent="0.2">
      <c r="K181" s="72" t="s">
        <v>512</v>
      </c>
      <c r="L181" s="70" t="e">
        <f t="shared" ca="1" si="32"/>
        <v>#REF!</v>
      </c>
      <c r="M181" s="47" t="e">
        <f t="shared" ca="1" si="33"/>
        <v>#REF!</v>
      </c>
      <c r="N181" s="47" t="e">
        <f t="shared" ca="1" si="36"/>
        <v>#REF!</v>
      </c>
      <c r="O181" s="319" t="e">
        <f t="shared" ca="1" si="37"/>
        <v>#REF!</v>
      </c>
      <c r="P181" s="47" t="e">
        <f t="shared" ca="1" si="34"/>
        <v>#REF!</v>
      </c>
      <c r="Q181" s="47" t="e">
        <f t="shared" ca="1" si="35"/>
        <v>#REF!</v>
      </c>
      <c r="R181" s="47" t="e">
        <f t="shared" ca="1" si="38"/>
        <v>#REF!</v>
      </c>
      <c r="S181" s="319" t="e">
        <f t="shared" ca="1" si="39"/>
        <v>#REF!</v>
      </c>
    </row>
    <row r="182" spans="11:19" s="288" customFormat="1" x14ac:dyDescent="0.2">
      <c r="K182" s="72" t="s">
        <v>513</v>
      </c>
      <c r="L182" s="70" t="e">
        <f t="shared" ca="1" si="32"/>
        <v>#REF!</v>
      </c>
      <c r="M182" s="47" t="e">
        <f t="shared" ca="1" si="33"/>
        <v>#REF!</v>
      </c>
      <c r="N182" s="47" t="e">
        <f t="shared" ca="1" si="36"/>
        <v>#REF!</v>
      </c>
      <c r="O182" s="319" t="e">
        <f t="shared" ca="1" si="37"/>
        <v>#REF!</v>
      </c>
      <c r="P182" s="47" t="e">
        <f t="shared" ca="1" si="34"/>
        <v>#REF!</v>
      </c>
      <c r="Q182" s="47" t="e">
        <f t="shared" ca="1" si="35"/>
        <v>#REF!</v>
      </c>
      <c r="R182" s="47" t="e">
        <f t="shared" ca="1" si="38"/>
        <v>#REF!</v>
      </c>
      <c r="S182" s="319" t="e">
        <f t="shared" ca="1" si="39"/>
        <v>#REF!</v>
      </c>
    </row>
    <row r="183" spans="11:19" s="288" customFormat="1" x14ac:dyDescent="0.2">
      <c r="K183" s="72" t="s">
        <v>514</v>
      </c>
      <c r="L183" s="70" t="e">
        <f t="shared" ca="1" si="32"/>
        <v>#REF!</v>
      </c>
      <c r="M183" s="47" t="e">
        <f t="shared" ca="1" si="33"/>
        <v>#REF!</v>
      </c>
      <c r="N183" s="47" t="e">
        <f t="shared" ca="1" si="36"/>
        <v>#REF!</v>
      </c>
      <c r="O183" s="319" t="e">
        <f t="shared" ca="1" si="37"/>
        <v>#REF!</v>
      </c>
      <c r="P183" s="47" t="e">
        <f t="shared" ca="1" si="34"/>
        <v>#REF!</v>
      </c>
      <c r="Q183" s="47" t="e">
        <f t="shared" ca="1" si="35"/>
        <v>#REF!</v>
      </c>
      <c r="R183" s="47" t="e">
        <f t="shared" ca="1" si="38"/>
        <v>#REF!</v>
      </c>
      <c r="S183" s="319" t="e">
        <f t="shared" ca="1" si="39"/>
        <v>#REF!</v>
      </c>
    </row>
    <row r="184" spans="11:19" s="288" customFormat="1" x14ac:dyDescent="0.2">
      <c r="K184" s="72" t="s">
        <v>515</v>
      </c>
      <c r="L184" s="70" t="e">
        <f t="shared" ca="1" si="32"/>
        <v>#REF!</v>
      </c>
      <c r="M184" s="47" t="e">
        <f t="shared" ca="1" si="33"/>
        <v>#REF!</v>
      </c>
      <c r="N184" s="47" t="e">
        <f t="shared" ca="1" si="36"/>
        <v>#REF!</v>
      </c>
      <c r="O184" s="319" t="e">
        <f t="shared" ca="1" si="37"/>
        <v>#REF!</v>
      </c>
      <c r="P184" s="47" t="e">
        <f t="shared" ca="1" si="34"/>
        <v>#REF!</v>
      </c>
      <c r="Q184" s="47" t="e">
        <f t="shared" ca="1" si="35"/>
        <v>#REF!</v>
      </c>
      <c r="R184" s="47" t="e">
        <f t="shared" ca="1" si="38"/>
        <v>#REF!</v>
      </c>
      <c r="S184" s="319" t="e">
        <f t="shared" ca="1" si="39"/>
        <v>#REF!</v>
      </c>
    </row>
    <row r="185" spans="11:19" s="288" customFormat="1" x14ac:dyDescent="0.2">
      <c r="K185" s="72" t="s">
        <v>516</v>
      </c>
      <c r="L185" s="70" t="e">
        <f t="shared" ca="1" si="32"/>
        <v>#REF!</v>
      </c>
      <c r="M185" s="47" t="e">
        <f t="shared" ca="1" si="33"/>
        <v>#REF!</v>
      </c>
      <c r="N185" s="47" t="e">
        <f t="shared" ca="1" si="36"/>
        <v>#REF!</v>
      </c>
      <c r="O185" s="319" t="e">
        <f t="shared" ca="1" si="37"/>
        <v>#REF!</v>
      </c>
      <c r="P185" s="47" t="e">
        <f t="shared" ca="1" si="34"/>
        <v>#REF!</v>
      </c>
      <c r="Q185" s="47" t="e">
        <f t="shared" ca="1" si="35"/>
        <v>#REF!</v>
      </c>
      <c r="R185" s="47" t="e">
        <f t="shared" ca="1" si="38"/>
        <v>#REF!</v>
      </c>
      <c r="S185" s="319" t="e">
        <f t="shared" ca="1" si="39"/>
        <v>#REF!</v>
      </c>
    </row>
    <row r="186" spans="11:19" s="288" customFormat="1" x14ac:dyDescent="0.2">
      <c r="K186" s="72" t="s">
        <v>517</v>
      </c>
      <c r="L186" s="70" t="e">
        <f t="shared" ca="1" si="32"/>
        <v>#REF!</v>
      </c>
      <c r="M186" s="47" t="e">
        <f t="shared" ca="1" si="33"/>
        <v>#REF!</v>
      </c>
      <c r="N186" s="47" t="e">
        <f t="shared" ca="1" si="36"/>
        <v>#REF!</v>
      </c>
      <c r="O186" s="319" t="e">
        <f t="shared" ca="1" si="37"/>
        <v>#REF!</v>
      </c>
      <c r="P186" s="47" t="e">
        <f t="shared" ca="1" si="34"/>
        <v>#REF!</v>
      </c>
      <c r="Q186" s="47" t="e">
        <f t="shared" ca="1" si="35"/>
        <v>#REF!</v>
      </c>
      <c r="R186" s="47" t="e">
        <f t="shared" ca="1" si="38"/>
        <v>#REF!</v>
      </c>
      <c r="S186" s="319" t="e">
        <f t="shared" ca="1" si="39"/>
        <v>#REF!</v>
      </c>
    </row>
    <row r="187" spans="11:19" s="288" customFormat="1" x14ac:dyDescent="0.2">
      <c r="K187" s="72" t="s">
        <v>518</v>
      </c>
      <c r="L187" s="70" t="e">
        <f t="shared" ca="1" si="32"/>
        <v>#REF!</v>
      </c>
      <c r="M187" s="47" t="e">
        <f t="shared" ca="1" si="33"/>
        <v>#REF!</v>
      </c>
      <c r="N187" s="47" t="e">
        <f t="shared" ca="1" si="36"/>
        <v>#REF!</v>
      </c>
      <c r="O187" s="319" t="e">
        <f t="shared" ca="1" si="37"/>
        <v>#REF!</v>
      </c>
      <c r="P187" s="47" t="e">
        <f t="shared" ca="1" si="34"/>
        <v>#REF!</v>
      </c>
      <c r="Q187" s="47" t="e">
        <f t="shared" ca="1" si="35"/>
        <v>#REF!</v>
      </c>
      <c r="R187" s="47" t="e">
        <f t="shared" ca="1" si="38"/>
        <v>#REF!</v>
      </c>
      <c r="S187" s="319" t="e">
        <f t="shared" ca="1" si="39"/>
        <v>#REF!</v>
      </c>
    </row>
    <row r="188" spans="11:19" s="288" customFormat="1" x14ac:dyDescent="0.2">
      <c r="K188" s="72" t="s">
        <v>519</v>
      </c>
      <c r="L188" s="70" t="e">
        <f t="shared" ca="1" si="32"/>
        <v>#REF!</v>
      </c>
      <c r="M188" s="47" t="e">
        <f t="shared" ca="1" si="33"/>
        <v>#REF!</v>
      </c>
      <c r="N188" s="47" t="e">
        <f t="shared" ca="1" si="36"/>
        <v>#REF!</v>
      </c>
      <c r="O188" s="319" t="e">
        <f t="shared" ca="1" si="37"/>
        <v>#REF!</v>
      </c>
      <c r="P188" s="47" t="e">
        <f t="shared" ca="1" si="34"/>
        <v>#REF!</v>
      </c>
      <c r="Q188" s="47" t="e">
        <f t="shared" ca="1" si="35"/>
        <v>#REF!</v>
      </c>
      <c r="R188" s="47" t="e">
        <f t="shared" ca="1" si="38"/>
        <v>#REF!</v>
      </c>
      <c r="S188" s="319" t="e">
        <f t="shared" ca="1" si="39"/>
        <v>#REF!</v>
      </c>
    </row>
    <row r="189" spans="11:19" s="288" customFormat="1" x14ac:dyDescent="0.2">
      <c r="K189" s="72" t="s">
        <v>520</v>
      </c>
      <c r="L189" s="70" t="e">
        <f t="shared" ca="1" si="32"/>
        <v>#REF!</v>
      </c>
      <c r="M189" s="47" t="e">
        <f t="shared" ca="1" si="33"/>
        <v>#REF!</v>
      </c>
      <c r="N189" s="47" t="e">
        <f t="shared" ca="1" si="36"/>
        <v>#REF!</v>
      </c>
      <c r="O189" s="319" t="e">
        <f t="shared" ca="1" si="37"/>
        <v>#REF!</v>
      </c>
      <c r="P189" s="47" t="e">
        <f t="shared" ca="1" si="34"/>
        <v>#REF!</v>
      </c>
      <c r="Q189" s="47" t="e">
        <f t="shared" ca="1" si="35"/>
        <v>#REF!</v>
      </c>
      <c r="R189" s="47" t="e">
        <f t="shared" ca="1" si="38"/>
        <v>#REF!</v>
      </c>
      <c r="S189" s="319" t="e">
        <f t="shared" ca="1" si="39"/>
        <v>#REF!</v>
      </c>
    </row>
    <row r="190" spans="11:19" s="288" customFormat="1" x14ac:dyDescent="0.2">
      <c r="K190" s="72" t="s">
        <v>521</v>
      </c>
      <c r="L190" s="70" t="e">
        <f t="shared" ca="1" si="32"/>
        <v>#REF!</v>
      </c>
      <c r="M190" s="47" t="e">
        <f t="shared" ca="1" si="33"/>
        <v>#REF!</v>
      </c>
      <c r="N190" s="47" t="e">
        <f t="shared" ca="1" si="36"/>
        <v>#REF!</v>
      </c>
      <c r="O190" s="319" t="e">
        <f t="shared" ca="1" si="37"/>
        <v>#REF!</v>
      </c>
      <c r="P190" s="47" t="e">
        <f t="shared" ca="1" si="34"/>
        <v>#REF!</v>
      </c>
      <c r="Q190" s="47" t="e">
        <f t="shared" ca="1" si="35"/>
        <v>#REF!</v>
      </c>
      <c r="R190" s="47" t="e">
        <f t="shared" ca="1" si="38"/>
        <v>#REF!</v>
      </c>
      <c r="S190" s="319" t="e">
        <f t="shared" ca="1" si="39"/>
        <v>#REF!</v>
      </c>
    </row>
    <row r="191" spans="11:19" s="288" customFormat="1" x14ac:dyDescent="0.2">
      <c r="K191" s="72" t="s">
        <v>522</v>
      </c>
      <c r="L191" s="70" t="e">
        <f t="shared" ca="1" si="32"/>
        <v>#REF!</v>
      </c>
      <c r="M191" s="47" t="e">
        <f t="shared" ca="1" si="33"/>
        <v>#REF!</v>
      </c>
      <c r="N191" s="47" t="e">
        <f t="shared" ca="1" si="36"/>
        <v>#REF!</v>
      </c>
      <c r="O191" s="319" t="e">
        <f t="shared" ca="1" si="37"/>
        <v>#REF!</v>
      </c>
      <c r="P191" s="47" t="e">
        <f t="shared" ca="1" si="34"/>
        <v>#REF!</v>
      </c>
      <c r="Q191" s="47" t="e">
        <f t="shared" ca="1" si="35"/>
        <v>#REF!</v>
      </c>
      <c r="R191" s="47" t="e">
        <f t="shared" ca="1" si="38"/>
        <v>#REF!</v>
      </c>
      <c r="S191" s="319" t="e">
        <f t="shared" ca="1" si="39"/>
        <v>#REF!</v>
      </c>
    </row>
    <row r="192" spans="11:19" s="288" customFormat="1" x14ac:dyDescent="0.2">
      <c r="K192" s="72" t="s">
        <v>523</v>
      </c>
      <c r="L192" s="70" t="e">
        <f t="shared" ca="1" si="32"/>
        <v>#REF!</v>
      </c>
      <c r="M192" s="47" t="e">
        <f t="shared" ca="1" si="33"/>
        <v>#REF!</v>
      </c>
      <c r="N192" s="47" t="e">
        <f t="shared" ca="1" si="36"/>
        <v>#REF!</v>
      </c>
      <c r="O192" s="319" t="e">
        <f t="shared" ca="1" si="37"/>
        <v>#REF!</v>
      </c>
      <c r="P192" s="47" t="e">
        <f t="shared" ca="1" si="34"/>
        <v>#REF!</v>
      </c>
      <c r="Q192" s="47" t="e">
        <f t="shared" ca="1" si="35"/>
        <v>#REF!</v>
      </c>
      <c r="R192" s="47" t="e">
        <f t="shared" ca="1" si="38"/>
        <v>#REF!</v>
      </c>
      <c r="S192" s="319" t="e">
        <f t="shared" ca="1" si="39"/>
        <v>#REF!</v>
      </c>
    </row>
    <row r="193" spans="11:19" s="288" customFormat="1" x14ac:dyDescent="0.2">
      <c r="K193" s="72" t="s">
        <v>524</v>
      </c>
      <c r="L193" s="70" t="e">
        <f t="shared" ca="1" si="32"/>
        <v>#REF!</v>
      </c>
      <c r="M193" s="47" t="e">
        <f t="shared" ca="1" si="33"/>
        <v>#REF!</v>
      </c>
      <c r="N193" s="47" t="e">
        <f t="shared" ca="1" si="36"/>
        <v>#REF!</v>
      </c>
      <c r="O193" s="319" t="e">
        <f t="shared" ca="1" si="37"/>
        <v>#REF!</v>
      </c>
      <c r="P193" s="47" t="e">
        <f t="shared" ca="1" si="34"/>
        <v>#REF!</v>
      </c>
      <c r="Q193" s="47" t="e">
        <f t="shared" ca="1" si="35"/>
        <v>#REF!</v>
      </c>
      <c r="R193" s="47" t="e">
        <f t="shared" ca="1" si="38"/>
        <v>#REF!</v>
      </c>
      <c r="S193" s="319" t="e">
        <f t="shared" ca="1" si="39"/>
        <v>#REF!</v>
      </c>
    </row>
    <row r="194" spans="11:19" s="288" customFormat="1" x14ac:dyDescent="0.2">
      <c r="K194" s="72" t="s">
        <v>525</v>
      </c>
      <c r="L194" s="70" t="e">
        <f t="shared" ca="1" si="32"/>
        <v>#REF!</v>
      </c>
      <c r="M194" s="47" t="e">
        <f t="shared" ca="1" si="33"/>
        <v>#REF!</v>
      </c>
      <c r="N194" s="47" t="e">
        <f t="shared" ca="1" si="36"/>
        <v>#REF!</v>
      </c>
      <c r="O194" s="319" t="e">
        <f t="shared" ca="1" si="37"/>
        <v>#REF!</v>
      </c>
      <c r="P194" s="47" t="e">
        <f t="shared" ca="1" si="34"/>
        <v>#REF!</v>
      </c>
      <c r="Q194" s="47" t="e">
        <f t="shared" ca="1" si="35"/>
        <v>#REF!</v>
      </c>
      <c r="R194" s="47" t="e">
        <f t="shared" ca="1" si="38"/>
        <v>#REF!</v>
      </c>
      <c r="S194" s="319" t="e">
        <f t="shared" ca="1" si="39"/>
        <v>#REF!</v>
      </c>
    </row>
    <row r="195" spans="11:19" s="288" customFormat="1" x14ac:dyDescent="0.2">
      <c r="K195" s="72" t="s">
        <v>526</v>
      </c>
      <c r="L195" s="70" t="e">
        <f t="shared" ca="1" si="32"/>
        <v>#REF!</v>
      </c>
      <c r="M195" s="47" t="e">
        <f t="shared" ca="1" si="33"/>
        <v>#REF!</v>
      </c>
      <c r="N195" s="47" t="e">
        <f t="shared" ca="1" si="36"/>
        <v>#REF!</v>
      </c>
      <c r="O195" s="319" t="e">
        <f t="shared" ca="1" si="37"/>
        <v>#REF!</v>
      </c>
      <c r="P195" s="47" t="e">
        <f t="shared" ca="1" si="34"/>
        <v>#REF!</v>
      </c>
      <c r="Q195" s="47" t="e">
        <f t="shared" ca="1" si="35"/>
        <v>#REF!</v>
      </c>
      <c r="R195" s="47" t="e">
        <f t="shared" ca="1" si="38"/>
        <v>#REF!</v>
      </c>
      <c r="S195" s="319" t="e">
        <f t="shared" ca="1" si="39"/>
        <v>#REF!</v>
      </c>
    </row>
    <row r="196" spans="11:19" s="288" customFormat="1" x14ac:dyDescent="0.2">
      <c r="K196" s="72" t="s">
        <v>527</v>
      </c>
      <c r="L196" s="70" t="e">
        <f t="shared" ca="1" si="32"/>
        <v>#REF!</v>
      </c>
      <c r="M196" s="47" t="e">
        <f t="shared" ca="1" si="33"/>
        <v>#REF!</v>
      </c>
      <c r="N196" s="47" t="e">
        <f t="shared" ca="1" si="36"/>
        <v>#REF!</v>
      </c>
      <c r="O196" s="319" t="e">
        <f t="shared" ca="1" si="37"/>
        <v>#REF!</v>
      </c>
      <c r="P196" s="47" t="e">
        <f t="shared" ca="1" si="34"/>
        <v>#REF!</v>
      </c>
      <c r="Q196" s="47" t="e">
        <f t="shared" ca="1" si="35"/>
        <v>#REF!</v>
      </c>
      <c r="R196" s="47" t="e">
        <f t="shared" ca="1" si="38"/>
        <v>#REF!</v>
      </c>
      <c r="S196" s="319" t="e">
        <f t="shared" ca="1" si="39"/>
        <v>#REF!</v>
      </c>
    </row>
    <row r="197" spans="11:19" s="288" customFormat="1" x14ac:dyDescent="0.2">
      <c r="K197" s="72" t="s">
        <v>528</v>
      </c>
      <c r="L197" s="70" t="e">
        <f t="shared" ca="1" si="32"/>
        <v>#REF!</v>
      </c>
      <c r="M197" s="47" t="e">
        <f t="shared" ca="1" si="33"/>
        <v>#REF!</v>
      </c>
      <c r="N197" s="47" t="e">
        <f ca="1">M197-L197</f>
        <v>#REF!</v>
      </c>
      <c r="O197" s="319" t="e">
        <f t="shared" ca="1" si="37"/>
        <v>#REF!</v>
      </c>
      <c r="P197" s="47" t="e">
        <f t="shared" ca="1" si="34"/>
        <v>#REF!</v>
      </c>
      <c r="Q197" s="47" t="e">
        <f t="shared" ca="1" si="35"/>
        <v>#REF!</v>
      </c>
      <c r="R197" s="47" t="e">
        <f ca="1">Q197-P197</f>
        <v>#REF!</v>
      </c>
      <c r="S197" s="319" t="e">
        <f t="shared" ca="1" si="39"/>
        <v>#REF!</v>
      </c>
    </row>
    <row r="198" spans="11:19" s="288" customFormat="1" x14ac:dyDescent="0.2">
      <c r="K198" s="343" t="s">
        <v>467</v>
      </c>
      <c r="L198" s="328" t="e">
        <f t="shared" ca="1" si="32"/>
        <v>#REF!</v>
      </c>
      <c r="M198" s="329" t="e">
        <f t="shared" ca="1" si="33"/>
        <v>#REF!</v>
      </c>
      <c r="N198" s="329" t="e">
        <f ca="1">M198-L198</f>
        <v>#REF!</v>
      </c>
      <c r="O198" s="330" t="e">
        <f t="shared" ca="1" si="37"/>
        <v>#REF!</v>
      </c>
      <c r="P198" s="329" t="e">
        <f t="shared" ca="1" si="34"/>
        <v>#REF!</v>
      </c>
      <c r="Q198" s="329" t="e">
        <f t="shared" ca="1" si="35"/>
        <v>#REF!</v>
      </c>
      <c r="R198" s="329" t="e">
        <f ca="1">Q198-P198</f>
        <v>#REF!</v>
      </c>
      <c r="S198" s="330" t="e">
        <f t="shared" ca="1" si="39"/>
        <v>#REF!</v>
      </c>
    </row>
    <row r="199" spans="11:19" s="288" customFormat="1" ht="13.5" thickBot="1" x14ac:dyDescent="0.25">
      <c r="K199" s="73" t="s">
        <v>37</v>
      </c>
      <c r="L199" s="71" t="e">
        <f ca="1">SUM(L166:L198)</f>
        <v>#REF!</v>
      </c>
      <c r="M199" s="67" t="e">
        <f ca="1">SUM(M166:M198)</f>
        <v>#REF!</v>
      </c>
      <c r="N199" s="67" t="e">
        <f ca="1">M199-L199</f>
        <v>#REF!</v>
      </c>
      <c r="O199" s="68" t="e">
        <f t="shared" ca="1" si="37"/>
        <v>#REF!</v>
      </c>
      <c r="P199" s="71" t="e">
        <f ca="1">SUM(P166:P198)</f>
        <v>#REF!</v>
      </c>
      <c r="Q199" s="67" t="e">
        <f ca="1">SUM(Q166:Q198)</f>
        <v>#REF!</v>
      </c>
      <c r="R199" s="67" t="e">
        <f ca="1">Q199-P199</f>
        <v>#REF!</v>
      </c>
      <c r="S199" s="68" t="e">
        <f t="shared" ca="1" si="39"/>
        <v>#REF!</v>
      </c>
    </row>
    <row r="200" spans="11:19" s="288" customFormat="1" x14ac:dyDescent="0.2">
      <c r="K200" s="327"/>
      <c r="L200" s="327"/>
      <c r="M200" s="327"/>
      <c r="N200" s="327"/>
      <c r="O200" s="327"/>
      <c r="P200" s="327"/>
      <c r="Q200" s="327"/>
      <c r="R200" s="327"/>
      <c r="S200" s="327"/>
    </row>
    <row r="201" spans="11:19" s="288" customFormat="1" x14ac:dyDescent="0.2">
      <c r="K201" s="327"/>
      <c r="L201" s="327"/>
      <c r="M201" s="327"/>
      <c r="N201" s="327"/>
      <c r="O201" s="327"/>
      <c r="P201" s="327"/>
      <c r="Q201" s="327"/>
      <c r="R201" s="327"/>
      <c r="S201" s="327"/>
    </row>
    <row r="202" spans="11:19" s="288" customFormat="1" hidden="1" outlineLevel="1" x14ac:dyDescent="0.2">
      <c r="K202" s="327"/>
      <c r="L202" s="327" t="s">
        <v>436</v>
      </c>
      <c r="M202" s="327"/>
      <c r="N202" s="327"/>
      <c r="O202" s="327"/>
      <c r="P202" s="327" t="s">
        <v>437</v>
      </c>
      <c r="Q202" s="327"/>
      <c r="R202" s="327"/>
      <c r="S202" s="327"/>
    </row>
    <row r="203" spans="11:19" s="288" customFormat="1" collapsed="1" x14ac:dyDescent="0.2">
      <c r="K203" s="327"/>
      <c r="M203" s="327"/>
      <c r="N203" s="286" t="s">
        <v>305</v>
      </c>
      <c r="O203" s="49">
        <v>0.01</v>
      </c>
      <c r="Q203" s="327"/>
      <c r="R203" s="327"/>
      <c r="S203" s="327"/>
    </row>
    <row r="204" spans="11:19" s="288" customFormat="1" ht="13.5" thickBot="1" x14ac:dyDescent="0.25">
      <c r="K204" s="334" t="s">
        <v>435</v>
      </c>
      <c r="L204" s="69"/>
      <c r="M204" s="69"/>
      <c r="N204" s="69"/>
      <c r="O204" s="69"/>
      <c r="P204" s="69"/>
      <c r="Q204" s="69"/>
      <c r="R204" s="69"/>
      <c r="S204" s="69"/>
    </row>
    <row r="205" spans="11:19" s="288" customFormat="1" x14ac:dyDescent="0.2">
      <c r="K205" s="333"/>
      <c r="L205" s="377" t="s">
        <v>19</v>
      </c>
      <c r="M205" s="378"/>
      <c r="N205" s="378"/>
      <c r="O205" s="379"/>
      <c r="P205" s="378" t="s">
        <v>20</v>
      </c>
      <c r="Q205" s="378"/>
      <c r="R205" s="378"/>
      <c r="S205" s="379"/>
    </row>
    <row r="206" spans="11:19" s="288" customFormat="1" x14ac:dyDescent="0.2">
      <c r="K206" s="74" t="s">
        <v>434</v>
      </c>
      <c r="L206" s="74" t="s">
        <v>48</v>
      </c>
      <c r="M206" s="75" t="s">
        <v>49</v>
      </c>
      <c r="N206" s="75" t="s">
        <v>54</v>
      </c>
      <c r="O206" s="76" t="s">
        <v>22</v>
      </c>
      <c r="P206" s="75" t="s">
        <v>48</v>
      </c>
      <c r="Q206" s="75" t="s">
        <v>49</v>
      </c>
      <c r="R206" s="75" t="s">
        <v>54</v>
      </c>
      <c r="S206" s="76" t="s">
        <v>22</v>
      </c>
    </row>
    <row r="207" spans="11:19" s="288" customFormat="1" x14ac:dyDescent="0.2">
      <c r="K207" s="72" t="s">
        <v>309</v>
      </c>
      <c r="L207" s="70" t="e">
        <f t="shared" ref="L207:L239" ca="1" si="40">IF(ISNA(VLOOKUP($K207,INDIRECT($L$202),4,0)),0,VLOOKUP($K207,INDIRECT($L$202),4,0))</f>
        <v>#REF!</v>
      </c>
      <c r="M207" s="47" t="e">
        <f t="shared" ref="M207:M239" ca="1" si="41">IF(ISNA(VLOOKUP($K207,INDIRECT($P$202),4,0)),0,VLOOKUP($K207,INDIRECT($P$202),4,0))</f>
        <v>#REF!</v>
      </c>
      <c r="N207" s="47" t="e">
        <f ca="1">M207-L207</f>
        <v>#REF!</v>
      </c>
      <c r="O207" s="319" t="e">
        <f ca="1">IF(N207=0,0,N207/L207)</f>
        <v>#REF!</v>
      </c>
      <c r="P207" s="70" t="e">
        <f t="shared" ref="P207:P239" ca="1" si="42">IF(ISNA(VLOOKUP($K207,INDIRECT($L$202),4,0)),0,VLOOKUP($K207,INDIRECT($L$202),5,0))</f>
        <v>#REF!</v>
      </c>
      <c r="Q207" s="47" t="e">
        <f t="shared" ref="Q207:Q239" ca="1" si="43">IF(ISNA(VLOOKUP($K207,INDIRECT($P$202),4,0)),0,VLOOKUP($K207,INDIRECT($P$202),5,0))</f>
        <v>#REF!</v>
      </c>
      <c r="R207" s="47" t="e">
        <f ca="1">Q207-P207</f>
        <v>#REF!</v>
      </c>
      <c r="S207" s="319" t="e">
        <f ca="1">IF(R207=0,0,R207/P207)</f>
        <v>#REF!</v>
      </c>
    </row>
    <row r="208" spans="11:19" s="288" customFormat="1" x14ac:dyDescent="0.2">
      <c r="K208" s="72" t="s">
        <v>468</v>
      </c>
      <c r="L208" s="70" t="e">
        <f t="shared" ca="1" si="40"/>
        <v>#REF!</v>
      </c>
      <c r="M208" s="47" t="e">
        <f t="shared" ca="1" si="41"/>
        <v>#REF!</v>
      </c>
      <c r="N208" s="47" t="e">
        <f t="shared" ref="N208:N237" ca="1" si="44">M208-L208</f>
        <v>#REF!</v>
      </c>
      <c r="O208" s="319" t="e">
        <f t="shared" ref="O208:O240" ca="1" si="45">IF(N208=0,0,N208/L208)</f>
        <v>#REF!</v>
      </c>
      <c r="P208" s="47" t="e">
        <f t="shared" ca="1" si="42"/>
        <v>#REF!</v>
      </c>
      <c r="Q208" s="47" t="e">
        <f t="shared" ca="1" si="43"/>
        <v>#REF!</v>
      </c>
      <c r="R208" s="47" t="e">
        <f t="shared" ref="R208:R237" ca="1" si="46">Q208-P208</f>
        <v>#REF!</v>
      </c>
      <c r="S208" s="319" t="e">
        <f t="shared" ref="S208:S240" ca="1" si="47">IF(R208=0,0,R208/P208)</f>
        <v>#REF!</v>
      </c>
    </row>
    <row r="209" spans="11:19" s="288" customFormat="1" x14ac:dyDescent="0.2">
      <c r="K209" s="72" t="s">
        <v>499</v>
      </c>
      <c r="L209" s="70" t="e">
        <f t="shared" ca="1" si="40"/>
        <v>#REF!</v>
      </c>
      <c r="M209" s="47" t="e">
        <f t="shared" ca="1" si="41"/>
        <v>#REF!</v>
      </c>
      <c r="N209" s="47" t="e">
        <f t="shared" ca="1" si="44"/>
        <v>#REF!</v>
      </c>
      <c r="O209" s="319" t="e">
        <f t="shared" ca="1" si="45"/>
        <v>#REF!</v>
      </c>
      <c r="P209" s="47" t="e">
        <f t="shared" ca="1" si="42"/>
        <v>#REF!</v>
      </c>
      <c r="Q209" s="47" t="e">
        <f t="shared" ca="1" si="43"/>
        <v>#REF!</v>
      </c>
      <c r="R209" s="47" t="e">
        <f t="shared" ca="1" si="46"/>
        <v>#REF!</v>
      </c>
      <c r="S209" s="319" t="e">
        <f t="shared" ca="1" si="47"/>
        <v>#REF!</v>
      </c>
    </row>
    <row r="210" spans="11:19" s="288" customFormat="1" x14ac:dyDescent="0.2">
      <c r="K210" s="72" t="s">
        <v>500</v>
      </c>
      <c r="L210" s="70" t="e">
        <f t="shared" ca="1" si="40"/>
        <v>#REF!</v>
      </c>
      <c r="M210" s="47" t="e">
        <f t="shared" ca="1" si="41"/>
        <v>#REF!</v>
      </c>
      <c r="N210" s="47" t="e">
        <f t="shared" ca="1" si="44"/>
        <v>#REF!</v>
      </c>
      <c r="O210" s="319" t="e">
        <f t="shared" ca="1" si="45"/>
        <v>#REF!</v>
      </c>
      <c r="P210" s="47" t="e">
        <f t="shared" ca="1" si="42"/>
        <v>#REF!</v>
      </c>
      <c r="Q210" s="47" t="e">
        <f t="shared" ca="1" si="43"/>
        <v>#REF!</v>
      </c>
      <c r="R210" s="47" t="e">
        <f t="shared" ca="1" si="46"/>
        <v>#REF!</v>
      </c>
      <c r="S210" s="319" t="e">
        <f t="shared" ca="1" si="47"/>
        <v>#REF!</v>
      </c>
    </row>
    <row r="211" spans="11:19" s="288" customFormat="1" x14ac:dyDescent="0.2">
      <c r="K211" s="72" t="s">
        <v>501</v>
      </c>
      <c r="L211" s="70" t="e">
        <f t="shared" ca="1" si="40"/>
        <v>#REF!</v>
      </c>
      <c r="M211" s="47" t="e">
        <f t="shared" ca="1" si="41"/>
        <v>#REF!</v>
      </c>
      <c r="N211" s="47" t="e">
        <f t="shared" ca="1" si="44"/>
        <v>#REF!</v>
      </c>
      <c r="O211" s="319" t="e">
        <f t="shared" ca="1" si="45"/>
        <v>#REF!</v>
      </c>
      <c r="P211" s="47" t="e">
        <f t="shared" ca="1" si="42"/>
        <v>#REF!</v>
      </c>
      <c r="Q211" s="47" t="e">
        <f t="shared" ca="1" si="43"/>
        <v>#REF!</v>
      </c>
      <c r="R211" s="47" t="e">
        <f t="shared" ca="1" si="46"/>
        <v>#REF!</v>
      </c>
      <c r="S211" s="319" t="e">
        <f t="shared" ca="1" si="47"/>
        <v>#REF!</v>
      </c>
    </row>
    <row r="212" spans="11:19" s="288" customFormat="1" x14ac:dyDescent="0.2">
      <c r="K212" s="72" t="s">
        <v>502</v>
      </c>
      <c r="L212" s="70" t="e">
        <f t="shared" ca="1" si="40"/>
        <v>#REF!</v>
      </c>
      <c r="M212" s="47" t="e">
        <f t="shared" ca="1" si="41"/>
        <v>#REF!</v>
      </c>
      <c r="N212" s="47" t="e">
        <f t="shared" ca="1" si="44"/>
        <v>#REF!</v>
      </c>
      <c r="O212" s="319" t="e">
        <f t="shared" ca="1" si="45"/>
        <v>#REF!</v>
      </c>
      <c r="P212" s="47" t="e">
        <f t="shared" ca="1" si="42"/>
        <v>#REF!</v>
      </c>
      <c r="Q212" s="47" t="e">
        <f t="shared" ca="1" si="43"/>
        <v>#REF!</v>
      </c>
      <c r="R212" s="47" t="e">
        <f t="shared" ca="1" si="46"/>
        <v>#REF!</v>
      </c>
      <c r="S212" s="319" t="e">
        <f t="shared" ca="1" si="47"/>
        <v>#REF!</v>
      </c>
    </row>
    <row r="213" spans="11:19" s="288" customFormat="1" x14ac:dyDescent="0.2">
      <c r="K213" s="72" t="s">
        <v>503</v>
      </c>
      <c r="L213" s="70" t="e">
        <f t="shared" ca="1" si="40"/>
        <v>#REF!</v>
      </c>
      <c r="M213" s="47" t="e">
        <f t="shared" ca="1" si="41"/>
        <v>#REF!</v>
      </c>
      <c r="N213" s="47" t="e">
        <f t="shared" ca="1" si="44"/>
        <v>#REF!</v>
      </c>
      <c r="O213" s="319" t="e">
        <f t="shared" ca="1" si="45"/>
        <v>#REF!</v>
      </c>
      <c r="P213" s="47" t="e">
        <f t="shared" ca="1" si="42"/>
        <v>#REF!</v>
      </c>
      <c r="Q213" s="47" t="e">
        <f t="shared" ca="1" si="43"/>
        <v>#REF!</v>
      </c>
      <c r="R213" s="47" t="e">
        <f t="shared" ca="1" si="46"/>
        <v>#REF!</v>
      </c>
      <c r="S213" s="319" t="e">
        <f t="shared" ca="1" si="47"/>
        <v>#REF!</v>
      </c>
    </row>
    <row r="214" spans="11:19" s="288" customFormat="1" x14ac:dyDescent="0.2">
      <c r="K214" s="72" t="s">
        <v>504</v>
      </c>
      <c r="L214" s="70" t="e">
        <f t="shared" ca="1" si="40"/>
        <v>#REF!</v>
      </c>
      <c r="M214" s="47" t="e">
        <f t="shared" ca="1" si="41"/>
        <v>#REF!</v>
      </c>
      <c r="N214" s="47" t="e">
        <f t="shared" ca="1" si="44"/>
        <v>#REF!</v>
      </c>
      <c r="O214" s="319" t="e">
        <f t="shared" ca="1" si="45"/>
        <v>#REF!</v>
      </c>
      <c r="P214" s="47" t="e">
        <f t="shared" ca="1" si="42"/>
        <v>#REF!</v>
      </c>
      <c r="Q214" s="47" t="e">
        <f t="shared" ca="1" si="43"/>
        <v>#REF!</v>
      </c>
      <c r="R214" s="47" t="e">
        <f t="shared" ca="1" si="46"/>
        <v>#REF!</v>
      </c>
      <c r="S214" s="319" t="e">
        <f t="shared" ca="1" si="47"/>
        <v>#REF!</v>
      </c>
    </row>
    <row r="215" spans="11:19" s="288" customFormat="1" x14ac:dyDescent="0.2">
      <c r="K215" s="72" t="s">
        <v>505</v>
      </c>
      <c r="L215" s="70" t="e">
        <f t="shared" ca="1" si="40"/>
        <v>#REF!</v>
      </c>
      <c r="M215" s="47" t="e">
        <f t="shared" ca="1" si="41"/>
        <v>#REF!</v>
      </c>
      <c r="N215" s="47" t="e">
        <f t="shared" ca="1" si="44"/>
        <v>#REF!</v>
      </c>
      <c r="O215" s="319" t="e">
        <f t="shared" ca="1" si="45"/>
        <v>#REF!</v>
      </c>
      <c r="P215" s="47" t="e">
        <f t="shared" ca="1" si="42"/>
        <v>#REF!</v>
      </c>
      <c r="Q215" s="47" t="e">
        <f t="shared" ca="1" si="43"/>
        <v>#REF!</v>
      </c>
      <c r="R215" s="47" t="e">
        <f t="shared" ca="1" si="46"/>
        <v>#REF!</v>
      </c>
      <c r="S215" s="319" t="e">
        <f t="shared" ca="1" si="47"/>
        <v>#REF!</v>
      </c>
    </row>
    <row r="216" spans="11:19" s="288" customFormat="1" x14ac:dyDescent="0.2">
      <c r="K216" s="72" t="s">
        <v>506</v>
      </c>
      <c r="L216" s="70" t="e">
        <f t="shared" ca="1" si="40"/>
        <v>#REF!</v>
      </c>
      <c r="M216" s="47" t="e">
        <f t="shared" ca="1" si="41"/>
        <v>#REF!</v>
      </c>
      <c r="N216" s="47" t="e">
        <f t="shared" ca="1" si="44"/>
        <v>#REF!</v>
      </c>
      <c r="O216" s="319" t="e">
        <f t="shared" ca="1" si="45"/>
        <v>#REF!</v>
      </c>
      <c r="P216" s="47" t="e">
        <f t="shared" ca="1" si="42"/>
        <v>#REF!</v>
      </c>
      <c r="Q216" s="47" t="e">
        <f t="shared" ca="1" si="43"/>
        <v>#REF!</v>
      </c>
      <c r="R216" s="47" t="e">
        <f t="shared" ca="1" si="46"/>
        <v>#REF!</v>
      </c>
      <c r="S216" s="319" t="e">
        <f t="shared" ca="1" si="47"/>
        <v>#REF!</v>
      </c>
    </row>
    <row r="217" spans="11:19" s="288" customFormat="1" x14ac:dyDescent="0.2">
      <c r="K217" s="72" t="s">
        <v>507</v>
      </c>
      <c r="L217" s="70" t="e">
        <f t="shared" ca="1" si="40"/>
        <v>#REF!</v>
      </c>
      <c r="M217" s="47" t="e">
        <f t="shared" ca="1" si="41"/>
        <v>#REF!</v>
      </c>
      <c r="N217" s="47" t="e">
        <f t="shared" ca="1" si="44"/>
        <v>#REF!</v>
      </c>
      <c r="O217" s="319" t="e">
        <f t="shared" ca="1" si="45"/>
        <v>#REF!</v>
      </c>
      <c r="P217" s="47" t="e">
        <f t="shared" ca="1" si="42"/>
        <v>#REF!</v>
      </c>
      <c r="Q217" s="47" t="e">
        <f t="shared" ca="1" si="43"/>
        <v>#REF!</v>
      </c>
      <c r="R217" s="47" t="e">
        <f t="shared" ca="1" si="46"/>
        <v>#REF!</v>
      </c>
      <c r="S217" s="319" t="e">
        <f t="shared" ca="1" si="47"/>
        <v>#REF!</v>
      </c>
    </row>
    <row r="218" spans="11:19" s="288" customFormat="1" x14ac:dyDescent="0.2">
      <c r="K218" s="72" t="s">
        <v>508</v>
      </c>
      <c r="L218" s="70" t="e">
        <f t="shared" ca="1" si="40"/>
        <v>#REF!</v>
      </c>
      <c r="M218" s="47" t="e">
        <f t="shared" ca="1" si="41"/>
        <v>#REF!</v>
      </c>
      <c r="N218" s="47" t="e">
        <f t="shared" ca="1" si="44"/>
        <v>#REF!</v>
      </c>
      <c r="O218" s="319" t="e">
        <f t="shared" ca="1" si="45"/>
        <v>#REF!</v>
      </c>
      <c r="P218" s="47" t="e">
        <f t="shared" ca="1" si="42"/>
        <v>#REF!</v>
      </c>
      <c r="Q218" s="47" t="e">
        <f t="shared" ca="1" si="43"/>
        <v>#REF!</v>
      </c>
      <c r="R218" s="47" t="e">
        <f t="shared" ca="1" si="46"/>
        <v>#REF!</v>
      </c>
      <c r="S218" s="319" t="e">
        <f t="shared" ca="1" si="47"/>
        <v>#REF!</v>
      </c>
    </row>
    <row r="219" spans="11:19" s="288" customFormat="1" x14ac:dyDescent="0.2">
      <c r="K219" s="72" t="s">
        <v>509</v>
      </c>
      <c r="L219" s="70" t="e">
        <f t="shared" ca="1" si="40"/>
        <v>#REF!</v>
      </c>
      <c r="M219" s="47" t="e">
        <f t="shared" ca="1" si="41"/>
        <v>#REF!</v>
      </c>
      <c r="N219" s="47" t="e">
        <f t="shared" ca="1" si="44"/>
        <v>#REF!</v>
      </c>
      <c r="O219" s="319" t="e">
        <f t="shared" ca="1" si="45"/>
        <v>#REF!</v>
      </c>
      <c r="P219" s="47" t="e">
        <f t="shared" ca="1" si="42"/>
        <v>#REF!</v>
      </c>
      <c r="Q219" s="47" t="e">
        <f t="shared" ca="1" si="43"/>
        <v>#REF!</v>
      </c>
      <c r="R219" s="47" t="e">
        <f t="shared" ca="1" si="46"/>
        <v>#REF!</v>
      </c>
      <c r="S219" s="319" t="e">
        <f t="shared" ca="1" si="47"/>
        <v>#REF!</v>
      </c>
    </row>
    <row r="220" spans="11:19" s="288" customFormat="1" x14ac:dyDescent="0.2">
      <c r="K220" s="72" t="s">
        <v>510</v>
      </c>
      <c r="L220" s="70" t="e">
        <f t="shared" ca="1" si="40"/>
        <v>#REF!</v>
      </c>
      <c r="M220" s="47" t="e">
        <f t="shared" ca="1" si="41"/>
        <v>#REF!</v>
      </c>
      <c r="N220" s="47" t="e">
        <f t="shared" ca="1" si="44"/>
        <v>#REF!</v>
      </c>
      <c r="O220" s="319" t="e">
        <f t="shared" ca="1" si="45"/>
        <v>#REF!</v>
      </c>
      <c r="P220" s="47" t="e">
        <f t="shared" ca="1" si="42"/>
        <v>#REF!</v>
      </c>
      <c r="Q220" s="47" t="e">
        <f t="shared" ca="1" si="43"/>
        <v>#REF!</v>
      </c>
      <c r="R220" s="47" t="e">
        <f t="shared" ca="1" si="46"/>
        <v>#REF!</v>
      </c>
      <c r="S220" s="319" t="e">
        <f t="shared" ca="1" si="47"/>
        <v>#REF!</v>
      </c>
    </row>
    <row r="221" spans="11:19" s="288" customFormat="1" x14ac:dyDescent="0.2">
      <c r="K221" s="72" t="s">
        <v>511</v>
      </c>
      <c r="L221" s="70" t="e">
        <f t="shared" ca="1" si="40"/>
        <v>#REF!</v>
      </c>
      <c r="M221" s="47" t="e">
        <f t="shared" ca="1" si="41"/>
        <v>#REF!</v>
      </c>
      <c r="N221" s="47" t="e">
        <f t="shared" ca="1" si="44"/>
        <v>#REF!</v>
      </c>
      <c r="O221" s="319" t="e">
        <f t="shared" ca="1" si="45"/>
        <v>#REF!</v>
      </c>
      <c r="P221" s="47" t="e">
        <f t="shared" ca="1" si="42"/>
        <v>#REF!</v>
      </c>
      <c r="Q221" s="47" t="e">
        <f t="shared" ca="1" si="43"/>
        <v>#REF!</v>
      </c>
      <c r="R221" s="47" t="e">
        <f t="shared" ca="1" si="46"/>
        <v>#REF!</v>
      </c>
      <c r="S221" s="319" t="e">
        <f t="shared" ca="1" si="47"/>
        <v>#REF!</v>
      </c>
    </row>
    <row r="222" spans="11:19" s="288" customFormat="1" x14ac:dyDescent="0.2">
      <c r="K222" s="72" t="s">
        <v>512</v>
      </c>
      <c r="L222" s="70" t="e">
        <f t="shared" ca="1" si="40"/>
        <v>#REF!</v>
      </c>
      <c r="M222" s="47" t="e">
        <f t="shared" ca="1" si="41"/>
        <v>#REF!</v>
      </c>
      <c r="N222" s="47" t="e">
        <f t="shared" ca="1" si="44"/>
        <v>#REF!</v>
      </c>
      <c r="O222" s="319" t="e">
        <f t="shared" ca="1" si="45"/>
        <v>#REF!</v>
      </c>
      <c r="P222" s="47" t="e">
        <f t="shared" ca="1" si="42"/>
        <v>#REF!</v>
      </c>
      <c r="Q222" s="47" t="e">
        <f t="shared" ca="1" si="43"/>
        <v>#REF!</v>
      </c>
      <c r="R222" s="47" t="e">
        <f t="shared" ca="1" si="46"/>
        <v>#REF!</v>
      </c>
      <c r="S222" s="319" t="e">
        <f t="shared" ca="1" si="47"/>
        <v>#REF!</v>
      </c>
    </row>
    <row r="223" spans="11:19" s="288" customFormat="1" x14ac:dyDescent="0.2">
      <c r="K223" s="72" t="s">
        <v>513</v>
      </c>
      <c r="L223" s="70" t="e">
        <f t="shared" ca="1" si="40"/>
        <v>#REF!</v>
      </c>
      <c r="M223" s="47" t="e">
        <f t="shared" ca="1" si="41"/>
        <v>#REF!</v>
      </c>
      <c r="N223" s="47" t="e">
        <f t="shared" ca="1" si="44"/>
        <v>#REF!</v>
      </c>
      <c r="O223" s="319" t="e">
        <f t="shared" ca="1" si="45"/>
        <v>#REF!</v>
      </c>
      <c r="P223" s="47" t="e">
        <f t="shared" ca="1" si="42"/>
        <v>#REF!</v>
      </c>
      <c r="Q223" s="47" t="e">
        <f t="shared" ca="1" si="43"/>
        <v>#REF!</v>
      </c>
      <c r="R223" s="47" t="e">
        <f t="shared" ca="1" si="46"/>
        <v>#REF!</v>
      </c>
      <c r="S223" s="319" t="e">
        <f t="shared" ca="1" si="47"/>
        <v>#REF!</v>
      </c>
    </row>
    <row r="224" spans="11:19" s="288" customFormat="1" x14ac:dyDescent="0.2">
      <c r="K224" s="72" t="s">
        <v>514</v>
      </c>
      <c r="L224" s="70" t="e">
        <f t="shared" ca="1" si="40"/>
        <v>#REF!</v>
      </c>
      <c r="M224" s="47" t="e">
        <f t="shared" ca="1" si="41"/>
        <v>#REF!</v>
      </c>
      <c r="N224" s="47" t="e">
        <f t="shared" ca="1" si="44"/>
        <v>#REF!</v>
      </c>
      <c r="O224" s="319" t="e">
        <f t="shared" ca="1" si="45"/>
        <v>#REF!</v>
      </c>
      <c r="P224" s="47" t="e">
        <f t="shared" ca="1" si="42"/>
        <v>#REF!</v>
      </c>
      <c r="Q224" s="47" t="e">
        <f t="shared" ca="1" si="43"/>
        <v>#REF!</v>
      </c>
      <c r="R224" s="47" t="e">
        <f t="shared" ca="1" si="46"/>
        <v>#REF!</v>
      </c>
      <c r="S224" s="319" t="e">
        <f t="shared" ca="1" si="47"/>
        <v>#REF!</v>
      </c>
    </row>
    <row r="225" spans="11:19" s="288" customFormat="1" x14ac:dyDescent="0.2">
      <c r="K225" s="72" t="s">
        <v>515</v>
      </c>
      <c r="L225" s="70" t="e">
        <f t="shared" ca="1" si="40"/>
        <v>#REF!</v>
      </c>
      <c r="M225" s="47" t="e">
        <f t="shared" ca="1" si="41"/>
        <v>#REF!</v>
      </c>
      <c r="N225" s="47" t="e">
        <f t="shared" ca="1" si="44"/>
        <v>#REF!</v>
      </c>
      <c r="O225" s="319" t="e">
        <f t="shared" ca="1" si="45"/>
        <v>#REF!</v>
      </c>
      <c r="P225" s="47" t="e">
        <f t="shared" ca="1" si="42"/>
        <v>#REF!</v>
      </c>
      <c r="Q225" s="47" t="e">
        <f t="shared" ca="1" si="43"/>
        <v>#REF!</v>
      </c>
      <c r="R225" s="47" t="e">
        <f t="shared" ca="1" si="46"/>
        <v>#REF!</v>
      </c>
      <c r="S225" s="319" t="e">
        <f t="shared" ca="1" si="47"/>
        <v>#REF!</v>
      </c>
    </row>
    <row r="226" spans="11:19" s="288" customFormat="1" x14ac:dyDescent="0.2">
      <c r="K226" s="72" t="s">
        <v>516</v>
      </c>
      <c r="L226" s="70" t="e">
        <f t="shared" ca="1" si="40"/>
        <v>#REF!</v>
      </c>
      <c r="M226" s="47" t="e">
        <f t="shared" ca="1" si="41"/>
        <v>#REF!</v>
      </c>
      <c r="N226" s="47" t="e">
        <f t="shared" ca="1" si="44"/>
        <v>#REF!</v>
      </c>
      <c r="O226" s="319" t="e">
        <f t="shared" ca="1" si="45"/>
        <v>#REF!</v>
      </c>
      <c r="P226" s="47" t="e">
        <f t="shared" ca="1" si="42"/>
        <v>#REF!</v>
      </c>
      <c r="Q226" s="47" t="e">
        <f t="shared" ca="1" si="43"/>
        <v>#REF!</v>
      </c>
      <c r="R226" s="47" t="e">
        <f t="shared" ca="1" si="46"/>
        <v>#REF!</v>
      </c>
      <c r="S226" s="319" t="e">
        <f t="shared" ca="1" si="47"/>
        <v>#REF!</v>
      </c>
    </row>
    <row r="227" spans="11:19" s="288" customFormat="1" x14ac:dyDescent="0.2">
      <c r="K227" s="72" t="s">
        <v>517</v>
      </c>
      <c r="L227" s="70" t="e">
        <f t="shared" ca="1" si="40"/>
        <v>#REF!</v>
      </c>
      <c r="M227" s="47" t="e">
        <f t="shared" ca="1" si="41"/>
        <v>#REF!</v>
      </c>
      <c r="N227" s="47" t="e">
        <f t="shared" ca="1" si="44"/>
        <v>#REF!</v>
      </c>
      <c r="O227" s="319" t="e">
        <f t="shared" ca="1" si="45"/>
        <v>#REF!</v>
      </c>
      <c r="P227" s="47" t="e">
        <f t="shared" ca="1" si="42"/>
        <v>#REF!</v>
      </c>
      <c r="Q227" s="47" t="e">
        <f t="shared" ca="1" si="43"/>
        <v>#REF!</v>
      </c>
      <c r="R227" s="47" t="e">
        <f t="shared" ca="1" si="46"/>
        <v>#REF!</v>
      </c>
      <c r="S227" s="319" t="e">
        <f t="shared" ca="1" si="47"/>
        <v>#REF!</v>
      </c>
    </row>
    <row r="228" spans="11:19" s="288" customFormat="1" x14ac:dyDescent="0.2">
      <c r="K228" s="72" t="s">
        <v>518</v>
      </c>
      <c r="L228" s="70" t="e">
        <f t="shared" ca="1" si="40"/>
        <v>#REF!</v>
      </c>
      <c r="M228" s="47" t="e">
        <f t="shared" ca="1" si="41"/>
        <v>#REF!</v>
      </c>
      <c r="N228" s="47" t="e">
        <f t="shared" ca="1" si="44"/>
        <v>#REF!</v>
      </c>
      <c r="O228" s="319" t="e">
        <f t="shared" ca="1" si="45"/>
        <v>#REF!</v>
      </c>
      <c r="P228" s="47" t="e">
        <f t="shared" ca="1" si="42"/>
        <v>#REF!</v>
      </c>
      <c r="Q228" s="47" t="e">
        <f t="shared" ca="1" si="43"/>
        <v>#REF!</v>
      </c>
      <c r="R228" s="47" t="e">
        <f t="shared" ca="1" si="46"/>
        <v>#REF!</v>
      </c>
      <c r="S228" s="319" t="e">
        <f t="shared" ca="1" si="47"/>
        <v>#REF!</v>
      </c>
    </row>
    <row r="229" spans="11:19" s="288" customFormat="1" x14ac:dyDescent="0.2">
      <c r="K229" s="72" t="s">
        <v>519</v>
      </c>
      <c r="L229" s="70" t="e">
        <f t="shared" ca="1" si="40"/>
        <v>#REF!</v>
      </c>
      <c r="M229" s="47" t="e">
        <f t="shared" ca="1" si="41"/>
        <v>#REF!</v>
      </c>
      <c r="N229" s="47" t="e">
        <f t="shared" ca="1" si="44"/>
        <v>#REF!</v>
      </c>
      <c r="O229" s="319" t="e">
        <f t="shared" ca="1" si="45"/>
        <v>#REF!</v>
      </c>
      <c r="P229" s="47" t="e">
        <f t="shared" ca="1" si="42"/>
        <v>#REF!</v>
      </c>
      <c r="Q229" s="47" t="e">
        <f t="shared" ca="1" si="43"/>
        <v>#REF!</v>
      </c>
      <c r="R229" s="47" t="e">
        <f t="shared" ca="1" si="46"/>
        <v>#REF!</v>
      </c>
      <c r="S229" s="319" t="e">
        <f t="shared" ca="1" si="47"/>
        <v>#REF!</v>
      </c>
    </row>
    <row r="230" spans="11:19" s="288" customFormat="1" x14ac:dyDescent="0.2">
      <c r="K230" s="72" t="s">
        <v>520</v>
      </c>
      <c r="L230" s="70" t="e">
        <f t="shared" ca="1" si="40"/>
        <v>#REF!</v>
      </c>
      <c r="M230" s="47" t="e">
        <f t="shared" ca="1" si="41"/>
        <v>#REF!</v>
      </c>
      <c r="N230" s="47" t="e">
        <f t="shared" ca="1" si="44"/>
        <v>#REF!</v>
      </c>
      <c r="O230" s="319" t="e">
        <f t="shared" ca="1" si="45"/>
        <v>#REF!</v>
      </c>
      <c r="P230" s="47" t="e">
        <f t="shared" ca="1" si="42"/>
        <v>#REF!</v>
      </c>
      <c r="Q230" s="47" t="e">
        <f t="shared" ca="1" si="43"/>
        <v>#REF!</v>
      </c>
      <c r="R230" s="47" t="e">
        <f t="shared" ca="1" si="46"/>
        <v>#REF!</v>
      </c>
      <c r="S230" s="319" t="e">
        <f t="shared" ca="1" si="47"/>
        <v>#REF!</v>
      </c>
    </row>
    <row r="231" spans="11:19" s="288" customFormat="1" x14ac:dyDescent="0.2">
      <c r="K231" s="72" t="s">
        <v>521</v>
      </c>
      <c r="L231" s="70" t="e">
        <f t="shared" ca="1" si="40"/>
        <v>#REF!</v>
      </c>
      <c r="M231" s="47" t="e">
        <f t="shared" ca="1" si="41"/>
        <v>#REF!</v>
      </c>
      <c r="N231" s="47" t="e">
        <f t="shared" ca="1" si="44"/>
        <v>#REF!</v>
      </c>
      <c r="O231" s="319" t="e">
        <f t="shared" ca="1" si="45"/>
        <v>#REF!</v>
      </c>
      <c r="P231" s="47" t="e">
        <f t="shared" ca="1" si="42"/>
        <v>#REF!</v>
      </c>
      <c r="Q231" s="47" t="e">
        <f t="shared" ca="1" si="43"/>
        <v>#REF!</v>
      </c>
      <c r="R231" s="47" t="e">
        <f t="shared" ca="1" si="46"/>
        <v>#REF!</v>
      </c>
      <c r="S231" s="319" t="e">
        <f t="shared" ca="1" si="47"/>
        <v>#REF!</v>
      </c>
    </row>
    <row r="232" spans="11:19" s="288" customFormat="1" x14ac:dyDescent="0.2">
      <c r="K232" s="72" t="s">
        <v>522</v>
      </c>
      <c r="L232" s="70" t="e">
        <f t="shared" ca="1" si="40"/>
        <v>#REF!</v>
      </c>
      <c r="M232" s="47" t="e">
        <f t="shared" ca="1" si="41"/>
        <v>#REF!</v>
      </c>
      <c r="N232" s="47" t="e">
        <f t="shared" ca="1" si="44"/>
        <v>#REF!</v>
      </c>
      <c r="O232" s="319" t="e">
        <f t="shared" ca="1" si="45"/>
        <v>#REF!</v>
      </c>
      <c r="P232" s="47" t="e">
        <f t="shared" ca="1" si="42"/>
        <v>#REF!</v>
      </c>
      <c r="Q232" s="47" t="e">
        <f t="shared" ca="1" si="43"/>
        <v>#REF!</v>
      </c>
      <c r="R232" s="47" t="e">
        <f t="shared" ca="1" si="46"/>
        <v>#REF!</v>
      </c>
      <c r="S232" s="319" t="e">
        <f t="shared" ca="1" si="47"/>
        <v>#REF!</v>
      </c>
    </row>
    <row r="233" spans="11:19" s="288" customFormat="1" x14ac:dyDescent="0.2">
      <c r="K233" s="72" t="s">
        <v>523</v>
      </c>
      <c r="L233" s="70" t="e">
        <f t="shared" ca="1" si="40"/>
        <v>#REF!</v>
      </c>
      <c r="M233" s="47" t="e">
        <f t="shared" ca="1" si="41"/>
        <v>#REF!</v>
      </c>
      <c r="N233" s="47" t="e">
        <f t="shared" ca="1" si="44"/>
        <v>#REF!</v>
      </c>
      <c r="O233" s="319" t="e">
        <f t="shared" ca="1" si="45"/>
        <v>#REF!</v>
      </c>
      <c r="P233" s="47" t="e">
        <f t="shared" ca="1" si="42"/>
        <v>#REF!</v>
      </c>
      <c r="Q233" s="47" t="e">
        <f t="shared" ca="1" si="43"/>
        <v>#REF!</v>
      </c>
      <c r="R233" s="47" t="e">
        <f t="shared" ca="1" si="46"/>
        <v>#REF!</v>
      </c>
      <c r="S233" s="319" t="e">
        <f t="shared" ca="1" si="47"/>
        <v>#REF!</v>
      </c>
    </row>
    <row r="234" spans="11:19" s="288" customFormat="1" x14ac:dyDescent="0.2">
      <c r="K234" s="72" t="s">
        <v>524</v>
      </c>
      <c r="L234" s="70" t="e">
        <f t="shared" ca="1" si="40"/>
        <v>#REF!</v>
      </c>
      <c r="M234" s="47" t="e">
        <f t="shared" ca="1" si="41"/>
        <v>#REF!</v>
      </c>
      <c r="N234" s="47" t="e">
        <f t="shared" ca="1" si="44"/>
        <v>#REF!</v>
      </c>
      <c r="O234" s="319" t="e">
        <f t="shared" ca="1" si="45"/>
        <v>#REF!</v>
      </c>
      <c r="P234" s="47" t="e">
        <f t="shared" ca="1" si="42"/>
        <v>#REF!</v>
      </c>
      <c r="Q234" s="47" t="e">
        <f t="shared" ca="1" si="43"/>
        <v>#REF!</v>
      </c>
      <c r="R234" s="47" t="e">
        <f t="shared" ca="1" si="46"/>
        <v>#REF!</v>
      </c>
      <c r="S234" s="319" t="e">
        <f t="shared" ca="1" si="47"/>
        <v>#REF!</v>
      </c>
    </row>
    <row r="235" spans="11:19" s="288" customFormat="1" x14ac:dyDescent="0.2">
      <c r="K235" s="72" t="s">
        <v>525</v>
      </c>
      <c r="L235" s="70" t="e">
        <f t="shared" ca="1" si="40"/>
        <v>#REF!</v>
      </c>
      <c r="M235" s="47" t="e">
        <f t="shared" ca="1" si="41"/>
        <v>#REF!</v>
      </c>
      <c r="N235" s="47" t="e">
        <f t="shared" ca="1" si="44"/>
        <v>#REF!</v>
      </c>
      <c r="O235" s="319" t="e">
        <f t="shared" ca="1" si="45"/>
        <v>#REF!</v>
      </c>
      <c r="P235" s="47" t="e">
        <f t="shared" ca="1" si="42"/>
        <v>#REF!</v>
      </c>
      <c r="Q235" s="47" t="e">
        <f t="shared" ca="1" si="43"/>
        <v>#REF!</v>
      </c>
      <c r="R235" s="47" t="e">
        <f t="shared" ca="1" si="46"/>
        <v>#REF!</v>
      </c>
      <c r="S235" s="319" t="e">
        <f t="shared" ca="1" si="47"/>
        <v>#REF!</v>
      </c>
    </row>
    <row r="236" spans="11:19" s="288" customFormat="1" x14ac:dyDescent="0.2">
      <c r="K236" s="72" t="s">
        <v>526</v>
      </c>
      <c r="L236" s="70" t="e">
        <f t="shared" ca="1" si="40"/>
        <v>#REF!</v>
      </c>
      <c r="M236" s="47" t="e">
        <f t="shared" ca="1" si="41"/>
        <v>#REF!</v>
      </c>
      <c r="N236" s="47" t="e">
        <f t="shared" ca="1" si="44"/>
        <v>#REF!</v>
      </c>
      <c r="O236" s="319" t="e">
        <f t="shared" ca="1" si="45"/>
        <v>#REF!</v>
      </c>
      <c r="P236" s="47" t="e">
        <f t="shared" ca="1" si="42"/>
        <v>#REF!</v>
      </c>
      <c r="Q236" s="47" t="e">
        <f t="shared" ca="1" si="43"/>
        <v>#REF!</v>
      </c>
      <c r="R236" s="47" t="e">
        <f t="shared" ca="1" si="46"/>
        <v>#REF!</v>
      </c>
      <c r="S236" s="319" t="e">
        <f t="shared" ca="1" si="47"/>
        <v>#REF!</v>
      </c>
    </row>
    <row r="237" spans="11:19" s="288" customFormat="1" x14ac:dyDescent="0.2">
      <c r="K237" s="72" t="s">
        <v>527</v>
      </c>
      <c r="L237" s="70" t="e">
        <f t="shared" ca="1" si="40"/>
        <v>#REF!</v>
      </c>
      <c r="M237" s="47" t="e">
        <f t="shared" ca="1" si="41"/>
        <v>#REF!</v>
      </c>
      <c r="N237" s="47" t="e">
        <f t="shared" ca="1" si="44"/>
        <v>#REF!</v>
      </c>
      <c r="O237" s="319" t="e">
        <f t="shared" ca="1" si="45"/>
        <v>#REF!</v>
      </c>
      <c r="P237" s="47" t="e">
        <f t="shared" ca="1" si="42"/>
        <v>#REF!</v>
      </c>
      <c r="Q237" s="47" t="e">
        <f t="shared" ca="1" si="43"/>
        <v>#REF!</v>
      </c>
      <c r="R237" s="47" t="e">
        <f t="shared" ca="1" si="46"/>
        <v>#REF!</v>
      </c>
      <c r="S237" s="319" t="e">
        <f t="shared" ca="1" si="47"/>
        <v>#REF!</v>
      </c>
    </row>
    <row r="238" spans="11:19" s="288" customFormat="1" x14ac:dyDescent="0.2">
      <c r="K238" s="72" t="s">
        <v>528</v>
      </c>
      <c r="L238" s="70" t="e">
        <f t="shared" ca="1" si="40"/>
        <v>#REF!</v>
      </c>
      <c r="M238" s="47" t="e">
        <f t="shared" ca="1" si="41"/>
        <v>#REF!</v>
      </c>
      <c r="N238" s="47" t="e">
        <f ca="1">M238-L238</f>
        <v>#REF!</v>
      </c>
      <c r="O238" s="319" t="e">
        <f t="shared" ca="1" si="45"/>
        <v>#REF!</v>
      </c>
      <c r="P238" s="47" t="e">
        <f t="shared" ca="1" si="42"/>
        <v>#REF!</v>
      </c>
      <c r="Q238" s="47" t="e">
        <f t="shared" ca="1" si="43"/>
        <v>#REF!</v>
      </c>
      <c r="R238" s="47" t="e">
        <f ca="1">Q238-P238</f>
        <v>#REF!</v>
      </c>
      <c r="S238" s="319" t="e">
        <f t="shared" ca="1" si="47"/>
        <v>#REF!</v>
      </c>
    </row>
    <row r="239" spans="11:19" s="288" customFormat="1" x14ac:dyDescent="0.2">
      <c r="K239" s="343" t="s">
        <v>467</v>
      </c>
      <c r="L239" s="328" t="e">
        <f t="shared" ca="1" si="40"/>
        <v>#REF!</v>
      </c>
      <c r="M239" s="329" t="e">
        <f t="shared" ca="1" si="41"/>
        <v>#REF!</v>
      </c>
      <c r="N239" s="329" t="e">
        <f ca="1">M239-L239</f>
        <v>#REF!</v>
      </c>
      <c r="O239" s="330" t="e">
        <f t="shared" ca="1" si="45"/>
        <v>#REF!</v>
      </c>
      <c r="P239" s="329" t="e">
        <f t="shared" ca="1" si="42"/>
        <v>#REF!</v>
      </c>
      <c r="Q239" s="329" t="e">
        <f t="shared" ca="1" si="43"/>
        <v>#REF!</v>
      </c>
      <c r="R239" s="329" t="e">
        <f ca="1">Q239-P239</f>
        <v>#REF!</v>
      </c>
      <c r="S239" s="330" t="e">
        <f t="shared" ca="1" si="47"/>
        <v>#REF!</v>
      </c>
    </row>
    <row r="240" spans="11:19" s="288" customFormat="1" ht="13.5" thickBot="1" x14ac:dyDescent="0.25">
      <c r="K240" s="73" t="s">
        <v>37</v>
      </c>
      <c r="L240" s="71" t="e">
        <f ca="1">SUM(L207:L239)</f>
        <v>#REF!</v>
      </c>
      <c r="M240" s="67" t="e">
        <f ca="1">SUM(M207:M239)</f>
        <v>#REF!</v>
      </c>
      <c r="N240" s="67" t="e">
        <f ca="1">M240-L240</f>
        <v>#REF!</v>
      </c>
      <c r="O240" s="68" t="e">
        <f t="shared" ca="1" si="45"/>
        <v>#REF!</v>
      </c>
      <c r="P240" s="71" t="e">
        <f ca="1">SUM(P207:P239)</f>
        <v>#REF!</v>
      </c>
      <c r="Q240" s="67" t="e">
        <f ca="1">SUM(Q207:Q239)</f>
        <v>#REF!</v>
      </c>
      <c r="R240" s="67" t="e">
        <f ca="1">Q240-P240</f>
        <v>#REF!</v>
      </c>
      <c r="S240" s="68" t="e">
        <f t="shared" ca="1" si="47"/>
        <v>#REF!</v>
      </c>
    </row>
    <row r="241" spans="11:19" s="288" customFormat="1" x14ac:dyDescent="0.2">
      <c r="K241" s="327"/>
      <c r="L241" s="327"/>
      <c r="M241" s="327"/>
      <c r="N241" s="327"/>
      <c r="O241" s="327"/>
      <c r="P241" s="327"/>
      <c r="Q241" s="327"/>
      <c r="R241" s="327"/>
      <c r="S241" s="327"/>
    </row>
    <row r="242" spans="11:19" hidden="1" outlineLevel="1" x14ac:dyDescent="0.2">
      <c r="L242" s="327" t="s">
        <v>429</v>
      </c>
      <c r="P242" s="327" t="s">
        <v>430</v>
      </c>
    </row>
    <row r="243" spans="11:19" collapsed="1" x14ac:dyDescent="0.2">
      <c r="N243" s="286" t="s">
        <v>305</v>
      </c>
      <c r="O243" s="49">
        <v>0.01</v>
      </c>
    </row>
    <row r="244" spans="11:19" ht="13.5" thickBot="1" x14ac:dyDescent="0.25">
      <c r="K244" s="332" t="s">
        <v>433</v>
      </c>
      <c r="L244" s="69"/>
      <c r="M244" s="69"/>
      <c r="N244" s="69"/>
      <c r="O244" s="69"/>
      <c r="P244" s="69"/>
      <c r="Q244" s="69"/>
      <c r="R244" s="69"/>
      <c r="S244" s="69"/>
    </row>
    <row r="245" spans="11:19" x14ac:dyDescent="0.2">
      <c r="K245" s="331"/>
      <c r="L245" s="377" t="s">
        <v>19</v>
      </c>
      <c r="M245" s="378"/>
      <c r="N245" s="378"/>
      <c r="O245" s="379"/>
      <c r="P245" s="378" t="s">
        <v>20</v>
      </c>
      <c r="Q245" s="378"/>
      <c r="R245" s="378"/>
      <c r="S245" s="379"/>
    </row>
    <row r="246" spans="11:19" x14ac:dyDescent="0.2">
      <c r="K246" s="74" t="s">
        <v>21</v>
      </c>
      <c r="L246" s="74" t="s">
        <v>48</v>
      </c>
      <c r="M246" s="75" t="s">
        <v>49</v>
      </c>
      <c r="N246" s="75" t="s">
        <v>54</v>
      </c>
      <c r="O246" s="76" t="s">
        <v>22</v>
      </c>
      <c r="P246" s="75" t="s">
        <v>48</v>
      </c>
      <c r="Q246" s="75" t="s">
        <v>49</v>
      </c>
      <c r="R246" s="75" t="s">
        <v>54</v>
      </c>
      <c r="S246" s="76" t="s">
        <v>22</v>
      </c>
    </row>
    <row r="247" spans="11:19" x14ac:dyDescent="0.2">
      <c r="K247" s="72" t="s">
        <v>309</v>
      </c>
      <c r="L247" s="70" t="e">
        <f t="shared" ref="L247:L279" ca="1" si="48">IF(ISNA(VLOOKUP($K247,INDIRECT($L$242),4,0)),0,VLOOKUP($K247,INDIRECT($L$242),4,0))</f>
        <v>#REF!</v>
      </c>
      <c r="M247" s="47" t="e">
        <f t="shared" ref="M247:M279" ca="1" si="49">IF(ISNA(VLOOKUP($K247,INDIRECT($P$242),4,0)),0,VLOOKUP($K247,INDIRECT($P$242),4,0))</f>
        <v>#REF!</v>
      </c>
      <c r="N247" s="47" t="e">
        <f ca="1">M247-L247</f>
        <v>#REF!</v>
      </c>
      <c r="O247" s="319" t="e">
        <f ca="1">IF(N247=0,0,N247/L247)</f>
        <v>#REF!</v>
      </c>
      <c r="P247" s="70" t="e">
        <f t="shared" ref="P247:P279" ca="1" si="50">IF(ISNA(VLOOKUP($K247,INDIRECT($L$242),4,0)),0,VLOOKUP($K247,INDIRECT($L$242),5,0))</f>
        <v>#REF!</v>
      </c>
      <c r="Q247" s="47" t="e">
        <f t="shared" ref="Q247:Q279" ca="1" si="51">IF(ISNA(VLOOKUP($K247,INDIRECT($P$242),4,0)),0,VLOOKUP($K247,INDIRECT($P$242),5,0))</f>
        <v>#REF!</v>
      </c>
      <c r="R247" s="47" t="e">
        <f ca="1">Q247-P247</f>
        <v>#REF!</v>
      </c>
      <c r="S247" s="319" t="e">
        <f ca="1">IF(R247=0,0,R247/P247)</f>
        <v>#REF!</v>
      </c>
    </row>
    <row r="248" spans="11:19" x14ac:dyDescent="0.2">
      <c r="K248" s="72" t="s">
        <v>468</v>
      </c>
      <c r="L248" s="70" t="e">
        <f t="shared" ca="1" si="48"/>
        <v>#REF!</v>
      </c>
      <c r="M248" s="47" t="e">
        <f t="shared" ca="1" si="49"/>
        <v>#REF!</v>
      </c>
      <c r="N248" s="47" t="e">
        <f t="shared" ref="N248:N277" ca="1" si="52">M248-L248</f>
        <v>#REF!</v>
      </c>
      <c r="O248" s="319" t="e">
        <f t="shared" ref="O248:O280" ca="1" si="53">IF(N248=0,0,N248/L248)</f>
        <v>#REF!</v>
      </c>
      <c r="P248" s="47" t="e">
        <f t="shared" ca="1" si="50"/>
        <v>#REF!</v>
      </c>
      <c r="Q248" s="47" t="e">
        <f t="shared" ca="1" si="51"/>
        <v>#REF!</v>
      </c>
      <c r="R248" s="47" t="e">
        <f t="shared" ref="R248:R277" ca="1" si="54">Q248-P248</f>
        <v>#REF!</v>
      </c>
      <c r="S248" s="319" t="e">
        <f t="shared" ref="S248:S280" ca="1" si="55">IF(R248=0,0,R248/P248)</f>
        <v>#REF!</v>
      </c>
    </row>
    <row r="249" spans="11:19" x14ac:dyDescent="0.2">
      <c r="K249" s="72" t="s">
        <v>469</v>
      </c>
      <c r="L249" s="70" t="e">
        <f t="shared" ca="1" si="48"/>
        <v>#REF!</v>
      </c>
      <c r="M249" s="47" t="e">
        <f t="shared" ca="1" si="49"/>
        <v>#REF!</v>
      </c>
      <c r="N249" s="47" t="e">
        <f t="shared" ca="1" si="52"/>
        <v>#REF!</v>
      </c>
      <c r="O249" s="319" t="e">
        <f t="shared" ca="1" si="53"/>
        <v>#REF!</v>
      </c>
      <c r="P249" s="47" t="e">
        <f t="shared" ca="1" si="50"/>
        <v>#REF!</v>
      </c>
      <c r="Q249" s="47" t="e">
        <f t="shared" ca="1" si="51"/>
        <v>#REF!</v>
      </c>
      <c r="R249" s="47" t="e">
        <f t="shared" ca="1" si="54"/>
        <v>#REF!</v>
      </c>
      <c r="S249" s="319" t="e">
        <f t="shared" ca="1" si="55"/>
        <v>#REF!</v>
      </c>
    </row>
    <row r="250" spans="11:19" x14ac:dyDescent="0.2">
      <c r="K250" s="72" t="s">
        <v>470</v>
      </c>
      <c r="L250" s="70" t="e">
        <f t="shared" ca="1" si="48"/>
        <v>#REF!</v>
      </c>
      <c r="M250" s="47" t="e">
        <f t="shared" ca="1" si="49"/>
        <v>#REF!</v>
      </c>
      <c r="N250" s="47" t="e">
        <f t="shared" ca="1" si="52"/>
        <v>#REF!</v>
      </c>
      <c r="O250" s="319" t="e">
        <f t="shared" ca="1" si="53"/>
        <v>#REF!</v>
      </c>
      <c r="P250" s="47" t="e">
        <f t="shared" ca="1" si="50"/>
        <v>#REF!</v>
      </c>
      <c r="Q250" s="47" t="e">
        <f t="shared" ca="1" si="51"/>
        <v>#REF!</v>
      </c>
      <c r="R250" s="47" t="e">
        <f t="shared" ca="1" si="54"/>
        <v>#REF!</v>
      </c>
      <c r="S250" s="319" t="e">
        <f t="shared" ca="1" si="55"/>
        <v>#REF!</v>
      </c>
    </row>
    <row r="251" spans="11:19" x14ac:dyDescent="0.2">
      <c r="K251" s="72" t="s">
        <v>471</v>
      </c>
      <c r="L251" s="70" t="e">
        <f t="shared" ca="1" si="48"/>
        <v>#REF!</v>
      </c>
      <c r="M251" s="47" t="e">
        <f t="shared" ca="1" si="49"/>
        <v>#REF!</v>
      </c>
      <c r="N251" s="47" t="e">
        <f t="shared" ca="1" si="52"/>
        <v>#REF!</v>
      </c>
      <c r="O251" s="319" t="e">
        <f t="shared" ca="1" si="53"/>
        <v>#REF!</v>
      </c>
      <c r="P251" s="47" t="e">
        <f t="shared" ca="1" si="50"/>
        <v>#REF!</v>
      </c>
      <c r="Q251" s="47" t="e">
        <f t="shared" ca="1" si="51"/>
        <v>#REF!</v>
      </c>
      <c r="R251" s="47" t="e">
        <f t="shared" ca="1" si="54"/>
        <v>#REF!</v>
      </c>
      <c r="S251" s="319" t="e">
        <f t="shared" ca="1" si="55"/>
        <v>#REF!</v>
      </c>
    </row>
    <row r="252" spans="11:19" x14ac:dyDescent="0.2">
      <c r="K252" s="72" t="s">
        <v>472</v>
      </c>
      <c r="L252" s="70" t="e">
        <f t="shared" ca="1" si="48"/>
        <v>#REF!</v>
      </c>
      <c r="M252" s="47" t="e">
        <f t="shared" ca="1" si="49"/>
        <v>#REF!</v>
      </c>
      <c r="N252" s="47" t="e">
        <f t="shared" ca="1" si="52"/>
        <v>#REF!</v>
      </c>
      <c r="O252" s="319" t="e">
        <f t="shared" ca="1" si="53"/>
        <v>#REF!</v>
      </c>
      <c r="P252" s="47" t="e">
        <f t="shared" ca="1" si="50"/>
        <v>#REF!</v>
      </c>
      <c r="Q252" s="47" t="e">
        <f t="shared" ca="1" si="51"/>
        <v>#REF!</v>
      </c>
      <c r="R252" s="47" t="e">
        <f t="shared" ca="1" si="54"/>
        <v>#REF!</v>
      </c>
      <c r="S252" s="319" t="e">
        <f t="shared" ca="1" si="55"/>
        <v>#REF!</v>
      </c>
    </row>
    <row r="253" spans="11:19" x14ac:dyDescent="0.2">
      <c r="K253" s="72" t="s">
        <v>473</v>
      </c>
      <c r="L253" s="70" t="e">
        <f t="shared" ca="1" si="48"/>
        <v>#REF!</v>
      </c>
      <c r="M253" s="47" t="e">
        <f t="shared" ca="1" si="49"/>
        <v>#REF!</v>
      </c>
      <c r="N253" s="47" t="e">
        <f t="shared" ca="1" si="52"/>
        <v>#REF!</v>
      </c>
      <c r="O253" s="319" t="e">
        <f t="shared" ca="1" si="53"/>
        <v>#REF!</v>
      </c>
      <c r="P253" s="47" t="e">
        <f t="shared" ca="1" si="50"/>
        <v>#REF!</v>
      </c>
      <c r="Q253" s="47" t="e">
        <f t="shared" ca="1" si="51"/>
        <v>#REF!</v>
      </c>
      <c r="R253" s="47" t="e">
        <f t="shared" ca="1" si="54"/>
        <v>#REF!</v>
      </c>
      <c r="S253" s="319" t="e">
        <f t="shared" ca="1" si="55"/>
        <v>#REF!</v>
      </c>
    </row>
    <row r="254" spans="11:19" x14ac:dyDescent="0.2">
      <c r="K254" s="72" t="s">
        <v>474</v>
      </c>
      <c r="L254" s="70" t="e">
        <f t="shared" ca="1" si="48"/>
        <v>#REF!</v>
      </c>
      <c r="M254" s="47" t="e">
        <f t="shared" ca="1" si="49"/>
        <v>#REF!</v>
      </c>
      <c r="N254" s="47" t="e">
        <f t="shared" ca="1" si="52"/>
        <v>#REF!</v>
      </c>
      <c r="O254" s="319" t="e">
        <f t="shared" ca="1" si="53"/>
        <v>#REF!</v>
      </c>
      <c r="P254" s="47" t="e">
        <f t="shared" ca="1" si="50"/>
        <v>#REF!</v>
      </c>
      <c r="Q254" s="47" t="e">
        <f t="shared" ca="1" si="51"/>
        <v>#REF!</v>
      </c>
      <c r="R254" s="47" t="e">
        <f t="shared" ca="1" si="54"/>
        <v>#REF!</v>
      </c>
      <c r="S254" s="319" t="e">
        <f t="shared" ca="1" si="55"/>
        <v>#REF!</v>
      </c>
    </row>
    <row r="255" spans="11:19" x14ac:dyDescent="0.2">
      <c r="K255" s="72" t="s">
        <v>475</v>
      </c>
      <c r="L255" s="70" t="e">
        <f t="shared" ca="1" si="48"/>
        <v>#REF!</v>
      </c>
      <c r="M255" s="47" t="e">
        <f t="shared" ca="1" si="49"/>
        <v>#REF!</v>
      </c>
      <c r="N255" s="47" t="e">
        <f t="shared" ca="1" si="52"/>
        <v>#REF!</v>
      </c>
      <c r="O255" s="319" t="e">
        <f t="shared" ca="1" si="53"/>
        <v>#REF!</v>
      </c>
      <c r="P255" s="47" t="e">
        <f t="shared" ca="1" si="50"/>
        <v>#REF!</v>
      </c>
      <c r="Q255" s="47" t="e">
        <f t="shared" ca="1" si="51"/>
        <v>#REF!</v>
      </c>
      <c r="R255" s="47" t="e">
        <f t="shared" ca="1" si="54"/>
        <v>#REF!</v>
      </c>
      <c r="S255" s="319" t="e">
        <f t="shared" ca="1" si="55"/>
        <v>#REF!</v>
      </c>
    </row>
    <row r="256" spans="11:19" x14ac:dyDescent="0.2">
      <c r="K256" s="72" t="s">
        <v>476</v>
      </c>
      <c r="L256" s="70" t="e">
        <f t="shared" ca="1" si="48"/>
        <v>#REF!</v>
      </c>
      <c r="M256" s="47" t="e">
        <f t="shared" ca="1" si="49"/>
        <v>#REF!</v>
      </c>
      <c r="N256" s="47" t="e">
        <f t="shared" ca="1" si="52"/>
        <v>#REF!</v>
      </c>
      <c r="O256" s="319" t="e">
        <f t="shared" ca="1" si="53"/>
        <v>#REF!</v>
      </c>
      <c r="P256" s="47" t="e">
        <f t="shared" ca="1" si="50"/>
        <v>#REF!</v>
      </c>
      <c r="Q256" s="47" t="e">
        <f t="shared" ca="1" si="51"/>
        <v>#REF!</v>
      </c>
      <c r="R256" s="47" t="e">
        <f t="shared" ca="1" si="54"/>
        <v>#REF!</v>
      </c>
      <c r="S256" s="319" t="e">
        <f t="shared" ca="1" si="55"/>
        <v>#REF!</v>
      </c>
    </row>
    <row r="257" spans="11:19" x14ac:dyDescent="0.2">
      <c r="K257" s="72" t="s">
        <v>477</v>
      </c>
      <c r="L257" s="70" t="e">
        <f t="shared" ca="1" si="48"/>
        <v>#REF!</v>
      </c>
      <c r="M257" s="47" t="e">
        <f t="shared" ca="1" si="49"/>
        <v>#REF!</v>
      </c>
      <c r="N257" s="47" t="e">
        <f t="shared" ca="1" si="52"/>
        <v>#REF!</v>
      </c>
      <c r="O257" s="319" t="e">
        <f t="shared" ca="1" si="53"/>
        <v>#REF!</v>
      </c>
      <c r="P257" s="47" t="e">
        <f t="shared" ca="1" si="50"/>
        <v>#REF!</v>
      </c>
      <c r="Q257" s="47" t="e">
        <f t="shared" ca="1" si="51"/>
        <v>#REF!</v>
      </c>
      <c r="R257" s="47" t="e">
        <f t="shared" ca="1" si="54"/>
        <v>#REF!</v>
      </c>
      <c r="S257" s="319" t="e">
        <f t="shared" ca="1" si="55"/>
        <v>#REF!</v>
      </c>
    </row>
    <row r="258" spans="11:19" x14ac:dyDescent="0.2">
      <c r="K258" s="72" t="s">
        <v>478</v>
      </c>
      <c r="L258" s="70" t="e">
        <f t="shared" ca="1" si="48"/>
        <v>#REF!</v>
      </c>
      <c r="M258" s="47" t="e">
        <f t="shared" ca="1" si="49"/>
        <v>#REF!</v>
      </c>
      <c r="N258" s="47" t="e">
        <f t="shared" ca="1" si="52"/>
        <v>#REF!</v>
      </c>
      <c r="O258" s="319" t="e">
        <f t="shared" ca="1" si="53"/>
        <v>#REF!</v>
      </c>
      <c r="P258" s="47" t="e">
        <f t="shared" ca="1" si="50"/>
        <v>#REF!</v>
      </c>
      <c r="Q258" s="47" t="e">
        <f t="shared" ca="1" si="51"/>
        <v>#REF!</v>
      </c>
      <c r="R258" s="47" t="e">
        <f t="shared" ca="1" si="54"/>
        <v>#REF!</v>
      </c>
      <c r="S258" s="319" t="e">
        <f t="shared" ca="1" si="55"/>
        <v>#REF!</v>
      </c>
    </row>
    <row r="259" spans="11:19" x14ac:dyDescent="0.2">
      <c r="K259" s="72" t="s">
        <v>479</v>
      </c>
      <c r="L259" s="70" t="e">
        <f t="shared" ca="1" si="48"/>
        <v>#REF!</v>
      </c>
      <c r="M259" s="47" t="e">
        <f t="shared" ca="1" si="49"/>
        <v>#REF!</v>
      </c>
      <c r="N259" s="47" t="e">
        <f t="shared" ca="1" si="52"/>
        <v>#REF!</v>
      </c>
      <c r="O259" s="319" t="e">
        <f t="shared" ca="1" si="53"/>
        <v>#REF!</v>
      </c>
      <c r="P259" s="47" t="e">
        <f t="shared" ca="1" si="50"/>
        <v>#REF!</v>
      </c>
      <c r="Q259" s="47" t="e">
        <f t="shared" ca="1" si="51"/>
        <v>#REF!</v>
      </c>
      <c r="R259" s="47" t="e">
        <f t="shared" ca="1" si="54"/>
        <v>#REF!</v>
      </c>
      <c r="S259" s="319" t="e">
        <f t="shared" ca="1" si="55"/>
        <v>#REF!</v>
      </c>
    </row>
    <row r="260" spans="11:19" x14ac:dyDescent="0.2">
      <c r="K260" s="72" t="s">
        <v>480</v>
      </c>
      <c r="L260" s="70" t="e">
        <f t="shared" ca="1" si="48"/>
        <v>#REF!</v>
      </c>
      <c r="M260" s="47" t="e">
        <f t="shared" ca="1" si="49"/>
        <v>#REF!</v>
      </c>
      <c r="N260" s="47" t="e">
        <f t="shared" ca="1" si="52"/>
        <v>#REF!</v>
      </c>
      <c r="O260" s="319" t="e">
        <f t="shared" ca="1" si="53"/>
        <v>#REF!</v>
      </c>
      <c r="P260" s="47" t="e">
        <f t="shared" ca="1" si="50"/>
        <v>#REF!</v>
      </c>
      <c r="Q260" s="47" t="e">
        <f t="shared" ca="1" si="51"/>
        <v>#REF!</v>
      </c>
      <c r="R260" s="47" t="e">
        <f t="shared" ca="1" si="54"/>
        <v>#REF!</v>
      </c>
      <c r="S260" s="319" t="e">
        <f t="shared" ca="1" si="55"/>
        <v>#REF!</v>
      </c>
    </row>
    <row r="261" spans="11:19" x14ac:dyDescent="0.2">
      <c r="K261" s="72" t="s">
        <v>481</v>
      </c>
      <c r="L261" s="70" t="e">
        <f t="shared" ca="1" si="48"/>
        <v>#REF!</v>
      </c>
      <c r="M261" s="47" t="e">
        <f t="shared" ca="1" si="49"/>
        <v>#REF!</v>
      </c>
      <c r="N261" s="47" t="e">
        <f t="shared" ca="1" si="52"/>
        <v>#REF!</v>
      </c>
      <c r="O261" s="319" t="e">
        <f t="shared" ca="1" si="53"/>
        <v>#REF!</v>
      </c>
      <c r="P261" s="47" t="e">
        <f t="shared" ca="1" si="50"/>
        <v>#REF!</v>
      </c>
      <c r="Q261" s="47" t="e">
        <f t="shared" ca="1" si="51"/>
        <v>#REF!</v>
      </c>
      <c r="R261" s="47" t="e">
        <f t="shared" ca="1" si="54"/>
        <v>#REF!</v>
      </c>
      <c r="S261" s="319" t="e">
        <f t="shared" ca="1" si="55"/>
        <v>#REF!</v>
      </c>
    </row>
    <row r="262" spans="11:19" x14ac:dyDescent="0.2">
      <c r="K262" s="72" t="s">
        <v>482</v>
      </c>
      <c r="L262" s="70" t="e">
        <f t="shared" ca="1" si="48"/>
        <v>#REF!</v>
      </c>
      <c r="M262" s="47" t="e">
        <f t="shared" ca="1" si="49"/>
        <v>#REF!</v>
      </c>
      <c r="N262" s="47" t="e">
        <f t="shared" ca="1" si="52"/>
        <v>#REF!</v>
      </c>
      <c r="O262" s="319" t="e">
        <f t="shared" ca="1" si="53"/>
        <v>#REF!</v>
      </c>
      <c r="P262" s="47" t="e">
        <f t="shared" ca="1" si="50"/>
        <v>#REF!</v>
      </c>
      <c r="Q262" s="47" t="e">
        <f t="shared" ca="1" si="51"/>
        <v>#REF!</v>
      </c>
      <c r="R262" s="47" t="e">
        <f t="shared" ca="1" si="54"/>
        <v>#REF!</v>
      </c>
      <c r="S262" s="319" t="e">
        <f t="shared" ca="1" si="55"/>
        <v>#REF!</v>
      </c>
    </row>
    <row r="263" spans="11:19" x14ac:dyDescent="0.2">
      <c r="K263" s="72" t="s">
        <v>483</v>
      </c>
      <c r="L263" s="70" t="e">
        <f t="shared" ca="1" si="48"/>
        <v>#REF!</v>
      </c>
      <c r="M263" s="47" t="e">
        <f t="shared" ca="1" si="49"/>
        <v>#REF!</v>
      </c>
      <c r="N263" s="47" t="e">
        <f t="shared" ca="1" si="52"/>
        <v>#REF!</v>
      </c>
      <c r="O263" s="319" t="e">
        <f t="shared" ca="1" si="53"/>
        <v>#REF!</v>
      </c>
      <c r="P263" s="47" t="e">
        <f t="shared" ca="1" si="50"/>
        <v>#REF!</v>
      </c>
      <c r="Q263" s="47" t="e">
        <f t="shared" ca="1" si="51"/>
        <v>#REF!</v>
      </c>
      <c r="R263" s="47" t="e">
        <f t="shared" ca="1" si="54"/>
        <v>#REF!</v>
      </c>
      <c r="S263" s="319" t="e">
        <f t="shared" ca="1" si="55"/>
        <v>#REF!</v>
      </c>
    </row>
    <row r="264" spans="11:19" x14ac:dyDescent="0.2">
      <c r="K264" s="72" t="s">
        <v>484</v>
      </c>
      <c r="L264" s="70" t="e">
        <f t="shared" ca="1" si="48"/>
        <v>#REF!</v>
      </c>
      <c r="M264" s="47" t="e">
        <f t="shared" ca="1" si="49"/>
        <v>#REF!</v>
      </c>
      <c r="N264" s="47" t="e">
        <f t="shared" ca="1" si="52"/>
        <v>#REF!</v>
      </c>
      <c r="O264" s="319" t="e">
        <f t="shared" ca="1" si="53"/>
        <v>#REF!</v>
      </c>
      <c r="P264" s="47" t="e">
        <f t="shared" ca="1" si="50"/>
        <v>#REF!</v>
      </c>
      <c r="Q264" s="47" t="e">
        <f t="shared" ca="1" si="51"/>
        <v>#REF!</v>
      </c>
      <c r="R264" s="47" t="e">
        <f t="shared" ca="1" si="54"/>
        <v>#REF!</v>
      </c>
      <c r="S264" s="319" t="e">
        <f t="shared" ca="1" si="55"/>
        <v>#REF!</v>
      </c>
    </row>
    <row r="265" spans="11:19" x14ac:dyDescent="0.2">
      <c r="K265" s="72" t="s">
        <v>485</v>
      </c>
      <c r="L265" s="70" t="e">
        <f t="shared" ca="1" si="48"/>
        <v>#REF!</v>
      </c>
      <c r="M265" s="47" t="e">
        <f t="shared" ca="1" si="49"/>
        <v>#REF!</v>
      </c>
      <c r="N265" s="47" t="e">
        <f t="shared" ca="1" si="52"/>
        <v>#REF!</v>
      </c>
      <c r="O265" s="319" t="e">
        <f t="shared" ca="1" si="53"/>
        <v>#REF!</v>
      </c>
      <c r="P265" s="47" t="e">
        <f t="shared" ca="1" si="50"/>
        <v>#REF!</v>
      </c>
      <c r="Q265" s="47" t="e">
        <f t="shared" ca="1" si="51"/>
        <v>#REF!</v>
      </c>
      <c r="R265" s="47" t="e">
        <f t="shared" ca="1" si="54"/>
        <v>#REF!</v>
      </c>
      <c r="S265" s="319" t="e">
        <f t="shared" ca="1" si="55"/>
        <v>#REF!</v>
      </c>
    </row>
    <row r="266" spans="11:19" x14ac:dyDescent="0.2">
      <c r="K266" s="72" t="s">
        <v>486</v>
      </c>
      <c r="L266" s="70" t="e">
        <f t="shared" ca="1" si="48"/>
        <v>#REF!</v>
      </c>
      <c r="M266" s="47" t="e">
        <f t="shared" ca="1" si="49"/>
        <v>#REF!</v>
      </c>
      <c r="N266" s="47" t="e">
        <f t="shared" ca="1" si="52"/>
        <v>#REF!</v>
      </c>
      <c r="O266" s="319" t="e">
        <f t="shared" ca="1" si="53"/>
        <v>#REF!</v>
      </c>
      <c r="P266" s="47" t="e">
        <f t="shared" ca="1" si="50"/>
        <v>#REF!</v>
      </c>
      <c r="Q266" s="47" t="e">
        <f t="shared" ca="1" si="51"/>
        <v>#REF!</v>
      </c>
      <c r="R266" s="47" t="e">
        <f t="shared" ca="1" si="54"/>
        <v>#REF!</v>
      </c>
      <c r="S266" s="319" t="e">
        <f t="shared" ca="1" si="55"/>
        <v>#REF!</v>
      </c>
    </row>
    <row r="267" spans="11:19" x14ac:dyDescent="0.2">
      <c r="K267" s="72" t="s">
        <v>487</v>
      </c>
      <c r="L267" s="70" t="e">
        <f t="shared" ca="1" si="48"/>
        <v>#REF!</v>
      </c>
      <c r="M267" s="47" t="e">
        <f t="shared" ca="1" si="49"/>
        <v>#REF!</v>
      </c>
      <c r="N267" s="47" t="e">
        <f t="shared" ca="1" si="52"/>
        <v>#REF!</v>
      </c>
      <c r="O267" s="319" t="e">
        <f t="shared" ca="1" si="53"/>
        <v>#REF!</v>
      </c>
      <c r="P267" s="47" t="e">
        <f t="shared" ca="1" si="50"/>
        <v>#REF!</v>
      </c>
      <c r="Q267" s="47" t="e">
        <f t="shared" ca="1" si="51"/>
        <v>#REF!</v>
      </c>
      <c r="R267" s="47" t="e">
        <f t="shared" ca="1" si="54"/>
        <v>#REF!</v>
      </c>
      <c r="S267" s="319" t="e">
        <f t="shared" ca="1" si="55"/>
        <v>#REF!</v>
      </c>
    </row>
    <row r="268" spans="11:19" x14ac:dyDescent="0.2">
      <c r="K268" s="72" t="s">
        <v>488</v>
      </c>
      <c r="L268" s="70" t="e">
        <f t="shared" ca="1" si="48"/>
        <v>#REF!</v>
      </c>
      <c r="M268" s="47" t="e">
        <f t="shared" ca="1" si="49"/>
        <v>#REF!</v>
      </c>
      <c r="N268" s="47" t="e">
        <f t="shared" ca="1" si="52"/>
        <v>#REF!</v>
      </c>
      <c r="O268" s="319" t="e">
        <f t="shared" ca="1" si="53"/>
        <v>#REF!</v>
      </c>
      <c r="P268" s="47" t="e">
        <f t="shared" ca="1" si="50"/>
        <v>#REF!</v>
      </c>
      <c r="Q268" s="47" t="e">
        <f t="shared" ca="1" si="51"/>
        <v>#REF!</v>
      </c>
      <c r="R268" s="47" t="e">
        <f t="shared" ca="1" si="54"/>
        <v>#REF!</v>
      </c>
      <c r="S268" s="319" t="e">
        <f t="shared" ca="1" si="55"/>
        <v>#REF!</v>
      </c>
    </row>
    <row r="269" spans="11:19" x14ac:dyDescent="0.2">
      <c r="K269" s="72" t="s">
        <v>489</v>
      </c>
      <c r="L269" s="70" t="e">
        <f t="shared" ca="1" si="48"/>
        <v>#REF!</v>
      </c>
      <c r="M269" s="47" t="e">
        <f t="shared" ca="1" si="49"/>
        <v>#REF!</v>
      </c>
      <c r="N269" s="47" t="e">
        <f t="shared" ca="1" si="52"/>
        <v>#REF!</v>
      </c>
      <c r="O269" s="319" t="e">
        <f t="shared" ca="1" si="53"/>
        <v>#REF!</v>
      </c>
      <c r="P269" s="47" t="e">
        <f t="shared" ca="1" si="50"/>
        <v>#REF!</v>
      </c>
      <c r="Q269" s="47" t="e">
        <f t="shared" ca="1" si="51"/>
        <v>#REF!</v>
      </c>
      <c r="R269" s="47" t="e">
        <f t="shared" ca="1" si="54"/>
        <v>#REF!</v>
      </c>
      <c r="S269" s="319" t="e">
        <f t="shared" ca="1" si="55"/>
        <v>#REF!</v>
      </c>
    </row>
    <row r="270" spans="11:19" x14ac:dyDescent="0.2">
      <c r="K270" s="72" t="s">
        <v>490</v>
      </c>
      <c r="L270" s="70" t="e">
        <f t="shared" ca="1" si="48"/>
        <v>#REF!</v>
      </c>
      <c r="M270" s="47" t="e">
        <f t="shared" ca="1" si="49"/>
        <v>#REF!</v>
      </c>
      <c r="N270" s="47" t="e">
        <f t="shared" ca="1" si="52"/>
        <v>#REF!</v>
      </c>
      <c r="O270" s="319" t="e">
        <f t="shared" ca="1" si="53"/>
        <v>#REF!</v>
      </c>
      <c r="P270" s="47" t="e">
        <f t="shared" ca="1" si="50"/>
        <v>#REF!</v>
      </c>
      <c r="Q270" s="47" t="e">
        <f t="shared" ca="1" si="51"/>
        <v>#REF!</v>
      </c>
      <c r="R270" s="47" t="e">
        <f t="shared" ca="1" si="54"/>
        <v>#REF!</v>
      </c>
      <c r="S270" s="319" t="e">
        <f t="shared" ca="1" si="55"/>
        <v>#REF!</v>
      </c>
    </row>
    <row r="271" spans="11:19" x14ac:dyDescent="0.2">
      <c r="K271" s="72" t="s">
        <v>491</v>
      </c>
      <c r="L271" s="70" t="e">
        <f t="shared" ca="1" si="48"/>
        <v>#REF!</v>
      </c>
      <c r="M271" s="47" t="e">
        <f t="shared" ca="1" si="49"/>
        <v>#REF!</v>
      </c>
      <c r="N271" s="47" t="e">
        <f t="shared" ca="1" si="52"/>
        <v>#REF!</v>
      </c>
      <c r="O271" s="319" t="e">
        <f t="shared" ca="1" si="53"/>
        <v>#REF!</v>
      </c>
      <c r="P271" s="47" t="e">
        <f t="shared" ca="1" si="50"/>
        <v>#REF!</v>
      </c>
      <c r="Q271" s="47" t="e">
        <f t="shared" ca="1" si="51"/>
        <v>#REF!</v>
      </c>
      <c r="R271" s="47" t="e">
        <f t="shared" ca="1" si="54"/>
        <v>#REF!</v>
      </c>
      <c r="S271" s="319" t="e">
        <f t="shared" ca="1" si="55"/>
        <v>#REF!</v>
      </c>
    </row>
    <row r="272" spans="11:19" x14ac:dyDescent="0.2">
      <c r="K272" s="72" t="s">
        <v>492</v>
      </c>
      <c r="L272" s="70" t="e">
        <f t="shared" ca="1" si="48"/>
        <v>#REF!</v>
      </c>
      <c r="M272" s="47" t="e">
        <f t="shared" ca="1" si="49"/>
        <v>#REF!</v>
      </c>
      <c r="N272" s="47" t="e">
        <f t="shared" ca="1" si="52"/>
        <v>#REF!</v>
      </c>
      <c r="O272" s="319" t="e">
        <f t="shared" ca="1" si="53"/>
        <v>#REF!</v>
      </c>
      <c r="P272" s="47" t="e">
        <f t="shared" ca="1" si="50"/>
        <v>#REF!</v>
      </c>
      <c r="Q272" s="47" t="e">
        <f t="shared" ca="1" si="51"/>
        <v>#REF!</v>
      </c>
      <c r="R272" s="47" t="e">
        <f t="shared" ca="1" si="54"/>
        <v>#REF!</v>
      </c>
      <c r="S272" s="319" t="e">
        <f t="shared" ca="1" si="55"/>
        <v>#REF!</v>
      </c>
    </row>
    <row r="273" spans="11:19" x14ac:dyDescent="0.2">
      <c r="K273" s="72" t="s">
        <v>493</v>
      </c>
      <c r="L273" s="70" t="e">
        <f t="shared" ca="1" si="48"/>
        <v>#REF!</v>
      </c>
      <c r="M273" s="47" t="e">
        <f t="shared" ca="1" si="49"/>
        <v>#REF!</v>
      </c>
      <c r="N273" s="47" t="e">
        <f t="shared" ca="1" si="52"/>
        <v>#REF!</v>
      </c>
      <c r="O273" s="319" t="e">
        <f t="shared" ca="1" si="53"/>
        <v>#REF!</v>
      </c>
      <c r="P273" s="47" t="e">
        <f t="shared" ca="1" si="50"/>
        <v>#REF!</v>
      </c>
      <c r="Q273" s="47" t="e">
        <f t="shared" ca="1" si="51"/>
        <v>#REF!</v>
      </c>
      <c r="R273" s="47" t="e">
        <f t="shared" ca="1" si="54"/>
        <v>#REF!</v>
      </c>
      <c r="S273" s="319" t="e">
        <f t="shared" ca="1" si="55"/>
        <v>#REF!</v>
      </c>
    </row>
    <row r="274" spans="11:19" x14ac:dyDescent="0.2">
      <c r="K274" s="72" t="s">
        <v>494</v>
      </c>
      <c r="L274" s="70" t="e">
        <f t="shared" ca="1" si="48"/>
        <v>#REF!</v>
      </c>
      <c r="M274" s="47" t="e">
        <f t="shared" ca="1" si="49"/>
        <v>#REF!</v>
      </c>
      <c r="N274" s="47" t="e">
        <f t="shared" ca="1" si="52"/>
        <v>#REF!</v>
      </c>
      <c r="O274" s="319" t="e">
        <f t="shared" ca="1" si="53"/>
        <v>#REF!</v>
      </c>
      <c r="P274" s="47" t="e">
        <f t="shared" ca="1" si="50"/>
        <v>#REF!</v>
      </c>
      <c r="Q274" s="47" t="e">
        <f t="shared" ca="1" si="51"/>
        <v>#REF!</v>
      </c>
      <c r="R274" s="47" t="e">
        <f t="shared" ca="1" si="54"/>
        <v>#REF!</v>
      </c>
      <c r="S274" s="319" t="e">
        <f t="shared" ca="1" si="55"/>
        <v>#REF!</v>
      </c>
    </row>
    <row r="275" spans="11:19" x14ac:dyDescent="0.2">
      <c r="K275" s="72" t="s">
        <v>495</v>
      </c>
      <c r="L275" s="70" t="e">
        <f t="shared" ca="1" si="48"/>
        <v>#REF!</v>
      </c>
      <c r="M275" s="47" t="e">
        <f t="shared" ca="1" si="49"/>
        <v>#REF!</v>
      </c>
      <c r="N275" s="47" t="e">
        <f t="shared" ca="1" si="52"/>
        <v>#REF!</v>
      </c>
      <c r="O275" s="319" t="e">
        <f t="shared" ca="1" si="53"/>
        <v>#REF!</v>
      </c>
      <c r="P275" s="47" t="e">
        <f t="shared" ca="1" si="50"/>
        <v>#REF!</v>
      </c>
      <c r="Q275" s="47" t="e">
        <f t="shared" ca="1" si="51"/>
        <v>#REF!</v>
      </c>
      <c r="R275" s="47" t="e">
        <f t="shared" ca="1" si="54"/>
        <v>#REF!</v>
      </c>
      <c r="S275" s="319" t="e">
        <f t="shared" ca="1" si="55"/>
        <v>#REF!</v>
      </c>
    </row>
    <row r="276" spans="11:19" x14ac:dyDescent="0.2">
      <c r="K276" s="72" t="s">
        <v>496</v>
      </c>
      <c r="L276" s="70" t="e">
        <f t="shared" ca="1" si="48"/>
        <v>#REF!</v>
      </c>
      <c r="M276" s="47" t="e">
        <f t="shared" ca="1" si="49"/>
        <v>#REF!</v>
      </c>
      <c r="N276" s="47" t="e">
        <f t="shared" ca="1" si="52"/>
        <v>#REF!</v>
      </c>
      <c r="O276" s="319" t="e">
        <f t="shared" ca="1" si="53"/>
        <v>#REF!</v>
      </c>
      <c r="P276" s="47" t="e">
        <f t="shared" ca="1" si="50"/>
        <v>#REF!</v>
      </c>
      <c r="Q276" s="47" t="e">
        <f t="shared" ca="1" si="51"/>
        <v>#REF!</v>
      </c>
      <c r="R276" s="47" t="e">
        <f t="shared" ca="1" si="54"/>
        <v>#REF!</v>
      </c>
      <c r="S276" s="319" t="e">
        <f t="shared" ca="1" si="55"/>
        <v>#REF!</v>
      </c>
    </row>
    <row r="277" spans="11:19" x14ac:dyDescent="0.2">
      <c r="K277" s="72" t="s">
        <v>497</v>
      </c>
      <c r="L277" s="70" t="e">
        <f t="shared" ca="1" si="48"/>
        <v>#REF!</v>
      </c>
      <c r="M277" s="47" t="e">
        <f t="shared" ca="1" si="49"/>
        <v>#REF!</v>
      </c>
      <c r="N277" s="47" t="e">
        <f t="shared" ca="1" si="52"/>
        <v>#REF!</v>
      </c>
      <c r="O277" s="319" t="e">
        <f t="shared" ca="1" si="53"/>
        <v>#REF!</v>
      </c>
      <c r="P277" s="47" t="e">
        <f t="shared" ca="1" si="50"/>
        <v>#REF!</v>
      </c>
      <c r="Q277" s="47" t="e">
        <f t="shared" ca="1" si="51"/>
        <v>#REF!</v>
      </c>
      <c r="R277" s="47" t="e">
        <f t="shared" ca="1" si="54"/>
        <v>#REF!</v>
      </c>
      <c r="S277" s="319" t="e">
        <f t="shared" ca="1" si="55"/>
        <v>#REF!</v>
      </c>
    </row>
    <row r="278" spans="11:19" x14ac:dyDescent="0.2">
      <c r="K278" s="72" t="s">
        <v>498</v>
      </c>
      <c r="L278" s="70" t="e">
        <f t="shared" ca="1" si="48"/>
        <v>#REF!</v>
      </c>
      <c r="M278" s="47" t="e">
        <f t="shared" ca="1" si="49"/>
        <v>#REF!</v>
      </c>
      <c r="N278" s="47" t="e">
        <f ca="1">M278-L278</f>
        <v>#REF!</v>
      </c>
      <c r="O278" s="319" t="e">
        <f t="shared" ca="1" si="53"/>
        <v>#REF!</v>
      </c>
      <c r="P278" s="47" t="e">
        <f t="shared" ca="1" si="50"/>
        <v>#REF!</v>
      </c>
      <c r="Q278" s="47" t="e">
        <f t="shared" ca="1" si="51"/>
        <v>#REF!</v>
      </c>
      <c r="R278" s="47" t="e">
        <f ca="1">Q278-P278</f>
        <v>#REF!</v>
      </c>
      <c r="S278" s="319" t="e">
        <f t="shared" ca="1" si="55"/>
        <v>#REF!</v>
      </c>
    </row>
    <row r="279" spans="11:19" x14ac:dyDescent="0.2">
      <c r="K279" s="343" t="s">
        <v>422</v>
      </c>
      <c r="L279" s="328" t="e">
        <f t="shared" ca="1" si="48"/>
        <v>#REF!</v>
      </c>
      <c r="M279" s="329" t="e">
        <f t="shared" ca="1" si="49"/>
        <v>#REF!</v>
      </c>
      <c r="N279" s="329" t="e">
        <f ca="1">M279-L279</f>
        <v>#REF!</v>
      </c>
      <c r="O279" s="330" t="e">
        <f t="shared" ca="1" si="53"/>
        <v>#REF!</v>
      </c>
      <c r="P279" s="329" t="e">
        <f t="shared" ca="1" si="50"/>
        <v>#REF!</v>
      </c>
      <c r="Q279" s="329" t="e">
        <f t="shared" ca="1" si="51"/>
        <v>#REF!</v>
      </c>
      <c r="R279" s="329" t="e">
        <f ca="1">Q279-P279</f>
        <v>#REF!</v>
      </c>
      <c r="S279" s="330" t="e">
        <f t="shared" ca="1" si="55"/>
        <v>#REF!</v>
      </c>
    </row>
    <row r="280" spans="11:19" ht="13.5" thickBot="1" x14ac:dyDescent="0.25">
      <c r="K280" s="73" t="s">
        <v>37</v>
      </c>
      <c r="L280" s="71" t="e">
        <f ca="1">SUM(L247:L279)</f>
        <v>#REF!</v>
      </c>
      <c r="M280" s="67" t="e">
        <f ca="1">SUM(M247:M279)</f>
        <v>#REF!</v>
      </c>
      <c r="N280" s="67" t="e">
        <f ca="1">M280-L280</f>
        <v>#REF!</v>
      </c>
      <c r="O280" s="68" t="e">
        <f t="shared" ca="1" si="53"/>
        <v>#REF!</v>
      </c>
      <c r="P280" s="67" t="e">
        <f ca="1">SUM(P247:P279)</f>
        <v>#REF!</v>
      </c>
      <c r="Q280" s="67" t="e">
        <f ca="1">SUM(Q247:Q279)</f>
        <v>#REF!</v>
      </c>
      <c r="R280" s="67" t="e">
        <f ca="1">Q280-P280</f>
        <v>#REF!</v>
      </c>
      <c r="S280" s="68" t="e">
        <f t="shared" ca="1" si="55"/>
        <v>#REF!</v>
      </c>
    </row>
    <row r="282" spans="11:19" hidden="1" outlineLevel="1" x14ac:dyDescent="0.2">
      <c r="L282" s="327" t="s">
        <v>444</v>
      </c>
      <c r="P282" s="327" t="s">
        <v>445</v>
      </c>
    </row>
    <row r="283" spans="11:19" collapsed="1" x14ac:dyDescent="0.2">
      <c r="N283" s="286" t="s">
        <v>305</v>
      </c>
      <c r="O283" s="49">
        <v>0.01</v>
      </c>
    </row>
    <row r="284" spans="11:19" ht="13.5" thickBot="1" x14ac:dyDescent="0.25">
      <c r="K284" s="336" t="s">
        <v>605</v>
      </c>
      <c r="L284" s="69"/>
      <c r="M284" s="69"/>
      <c r="N284" s="69"/>
      <c r="O284" s="69"/>
      <c r="P284" s="69"/>
      <c r="Q284" s="69"/>
      <c r="R284" s="69"/>
      <c r="S284" s="69"/>
    </row>
    <row r="285" spans="11:19" x14ac:dyDescent="0.2">
      <c r="K285" s="335"/>
      <c r="L285" s="377" t="s">
        <v>19</v>
      </c>
      <c r="M285" s="378"/>
      <c r="N285" s="378"/>
      <c r="O285" s="379"/>
      <c r="P285" s="378" t="s">
        <v>20</v>
      </c>
      <c r="Q285" s="378"/>
      <c r="R285" s="378"/>
      <c r="S285" s="379"/>
    </row>
    <row r="286" spans="11:19" x14ac:dyDescent="0.2">
      <c r="K286" s="74" t="s">
        <v>21</v>
      </c>
      <c r="L286" s="74" t="s">
        <v>48</v>
      </c>
      <c r="M286" s="75" t="s">
        <v>49</v>
      </c>
      <c r="N286" s="75" t="s">
        <v>54</v>
      </c>
      <c r="O286" s="76" t="s">
        <v>22</v>
      </c>
      <c r="P286" s="75" t="s">
        <v>48</v>
      </c>
      <c r="Q286" s="75" t="s">
        <v>49</v>
      </c>
      <c r="R286" s="75" t="s">
        <v>54</v>
      </c>
      <c r="S286" s="76" t="s">
        <v>22</v>
      </c>
    </row>
    <row r="287" spans="11:19" x14ac:dyDescent="0.2">
      <c r="K287" s="72" t="s">
        <v>309</v>
      </c>
      <c r="L287" s="70" t="e">
        <f t="shared" ref="L287:L319" ca="1" si="56">IF(ISNA(VLOOKUP($K287,INDIRECT($L$282),4,0)),0,VLOOKUP($K287,INDIRECT($L$282),4,0))</f>
        <v>#REF!</v>
      </c>
      <c r="M287" s="47" t="e">
        <f t="shared" ref="M287:M319" ca="1" si="57">IF(ISNA(VLOOKUP($K287,INDIRECT($P$282),4,0)),0,VLOOKUP($K287,INDIRECT($P$282),4,0))</f>
        <v>#REF!</v>
      </c>
      <c r="N287" s="47" t="e">
        <f ca="1">M287-L287</f>
        <v>#REF!</v>
      </c>
      <c r="O287" s="319" t="e">
        <f ca="1">IF(N287=0,0,N287/L287)</f>
        <v>#REF!</v>
      </c>
      <c r="P287" s="70" t="e">
        <f t="shared" ref="P287:P319" ca="1" si="58">IF(ISNA(VLOOKUP($K287,INDIRECT($L$282),4,0)),0,VLOOKUP($K287,INDIRECT($L$282),5,0))</f>
        <v>#REF!</v>
      </c>
      <c r="Q287" s="47" t="e">
        <f t="shared" ref="Q287:Q319" ca="1" si="59">IF(ISNA(VLOOKUP($K287,INDIRECT($P$282),4,0)),0,VLOOKUP($K287,INDIRECT($P$282),5,0))</f>
        <v>#REF!</v>
      </c>
      <c r="R287" s="47" t="e">
        <f ca="1">Q287-P287</f>
        <v>#REF!</v>
      </c>
      <c r="S287" s="319" t="e">
        <f ca="1">IF(R287=0,0,R287/P287)</f>
        <v>#REF!</v>
      </c>
    </row>
    <row r="288" spans="11:19" x14ac:dyDescent="0.2">
      <c r="K288" s="72" t="s">
        <v>468</v>
      </c>
      <c r="L288" s="70" t="e">
        <f t="shared" ca="1" si="56"/>
        <v>#REF!</v>
      </c>
      <c r="M288" s="47" t="e">
        <f t="shared" ca="1" si="57"/>
        <v>#REF!</v>
      </c>
      <c r="N288" s="47" t="e">
        <f t="shared" ref="N288:N317" ca="1" si="60">M288-L288</f>
        <v>#REF!</v>
      </c>
      <c r="O288" s="319" t="e">
        <f t="shared" ref="O288:O320" ca="1" si="61">IF(N288=0,0,N288/L288)</f>
        <v>#REF!</v>
      </c>
      <c r="P288" s="47" t="e">
        <f t="shared" ca="1" si="58"/>
        <v>#REF!</v>
      </c>
      <c r="Q288" s="47" t="e">
        <f t="shared" ca="1" si="59"/>
        <v>#REF!</v>
      </c>
      <c r="R288" s="47" t="e">
        <f t="shared" ref="R288:R317" ca="1" si="62">Q288-P288</f>
        <v>#REF!</v>
      </c>
      <c r="S288" s="319" t="e">
        <f t="shared" ref="S288:S320" ca="1" si="63">IF(R288=0,0,R288/P288)</f>
        <v>#REF!</v>
      </c>
    </row>
    <row r="289" spans="11:19" x14ac:dyDescent="0.2">
      <c r="K289" s="72" t="s">
        <v>469</v>
      </c>
      <c r="L289" s="70" t="e">
        <f t="shared" ca="1" si="56"/>
        <v>#REF!</v>
      </c>
      <c r="M289" s="47" t="e">
        <f t="shared" ca="1" si="57"/>
        <v>#REF!</v>
      </c>
      <c r="N289" s="47" t="e">
        <f t="shared" ca="1" si="60"/>
        <v>#REF!</v>
      </c>
      <c r="O289" s="319" t="e">
        <f t="shared" ca="1" si="61"/>
        <v>#REF!</v>
      </c>
      <c r="P289" s="47" t="e">
        <f t="shared" ca="1" si="58"/>
        <v>#REF!</v>
      </c>
      <c r="Q289" s="47" t="e">
        <f t="shared" ca="1" si="59"/>
        <v>#REF!</v>
      </c>
      <c r="R289" s="47" t="e">
        <f t="shared" ca="1" si="62"/>
        <v>#REF!</v>
      </c>
      <c r="S289" s="319" t="e">
        <f t="shared" ca="1" si="63"/>
        <v>#REF!</v>
      </c>
    </row>
    <row r="290" spans="11:19" x14ac:dyDescent="0.2">
      <c r="K290" s="72" t="s">
        <v>470</v>
      </c>
      <c r="L290" s="70" t="e">
        <f t="shared" ca="1" si="56"/>
        <v>#REF!</v>
      </c>
      <c r="M290" s="47" t="e">
        <f t="shared" ca="1" si="57"/>
        <v>#REF!</v>
      </c>
      <c r="N290" s="47" t="e">
        <f t="shared" ca="1" si="60"/>
        <v>#REF!</v>
      </c>
      <c r="O290" s="319" t="e">
        <f ca="1">IF(N290=0,0,N290/L290)</f>
        <v>#REF!</v>
      </c>
      <c r="P290" s="47" t="e">
        <f t="shared" ca="1" si="58"/>
        <v>#REF!</v>
      </c>
      <c r="Q290" s="47" t="e">
        <f t="shared" ca="1" si="59"/>
        <v>#REF!</v>
      </c>
      <c r="R290" s="47" t="e">
        <f t="shared" ca="1" si="62"/>
        <v>#REF!</v>
      </c>
      <c r="S290" s="319" t="e">
        <f t="shared" ca="1" si="63"/>
        <v>#REF!</v>
      </c>
    </row>
    <row r="291" spans="11:19" x14ac:dyDescent="0.2">
      <c r="K291" s="72" t="s">
        <v>471</v>
      </c>
      <c r="L291" s="70" t="e">
        <f t="shared" ca="1" si="56"/>
        <v>#REF!</v>
      </c>
      <c r="M291" s="47" t="e">
        <f t="shared" ca="1" si="57"/>
        <v>#REF!</v>
      </c>
      <c r="N291" s="47" t="e">
        <f t="shared" ca="1" si="60"/>
        <v>#REF!</v>
      </c>
      <c r="O291" s="319" t="e">
        <f t="shared" ca="1" si="61"/>
        <v>#REF!</v>
      </c>
      <c r="P291" s="47" t="e">
        <f t="shared" ca="1" si="58"/>
        <v>#REF!</v>
      </c>
      <c r="Q291" s="47" t="e">
        <f t="shared" ca="1" si="59"/>
        <v>#REF!</v>
      </c>
      <c r="R291" s="47" t="e">
        <f t="shared" ca="1" si="62"/>
        <v>#REF!</v>
      </c>
      <c r="S291" s="319" t="e">
        <f t="shared" ca="1" si="63"/>
        <v>#REF!</v>
      </c>
    </row>
    <row r="292" spans="11:19" x14ac:dyDescent="0.2">
      <c r="K292" s="72" t="s">
        <v>472</v>
      </c>
      <c r="L292" s="70" t="e">
        <f t="shared" ca="1" si="56"/>
        <v>#REF!</v>
      </c>
      <c r="M292" s="47" t="e">
        <f t="shared" ca="1" si="57"/>
        <v>#REF!</v>
      </c>
      <c r="N292" s="47" t="e">
        <f t="shared" ca="1" si="60"/>
        <v>#REF!</v>
      </c>
      <c r="O292" s="319" t="e">
        <f t="shared" ca="1" si="61"/>
        <v>#REF!</v>
      </c>
      <c r="P292" s="47" t="e">
        <f t="shared" ca="1" si="58"/>
        <v>#REF!</v>
      </c>
      <c r="Q292" s="47" t="e">
        <f t="shared" ca="1" si="59"/>
        <v>#REF!</v>
      </c>
      <c r="R292" s="47" t="e">
        <f t="shared" ca="1" si="62"/>
        <v>#REF!</v>
      </c>
      <c r="S292" s="319" t="e">
        <f t="shared" ca="1" si="63"/>
        <v>#REF!</v>
      </c>
    </row>
    <row r="293" spans="11:19" x14ac:dyDescent="0.2">
      <c r="K293" s="72" t="s">
        <v>473</v>
      </c>
      <c r="L293" s="70" t="e">
        <f t="shared" ca="1" si="56"/>
        <v>#REF!</v>
      </c>
      <c r="M293" s="47" t="e">
        <f t="shared" ca="1" si="57"/>
        <v>#REF!</v>
      </c>
      <c r="N293" s="47" t="e">
        <f t="shared" ca="1" si="60"/>
        <v>#REF!</v>
      </c>
      <c r="O293" s="319" t="e">
        <f t="shared" ca="1" si="61"/>
        <v>#REF!</v>
      </c>
      <c r="P293" s="47" t="e">
        <f t="shared" ca="1" si="58"/>
        <v>#REF!</v>
      </c>
      <c r="Q293" s="47" t="e">
        <f t="shared" ca="1" si="59"/>
        <v>#REF!</v>
      </c>
      <c r="R293" s="47" t="e">
        <f t="shared" ca="1" si="62"/>
        <v>#REF!</v>
      </c>
      <c r="S293" s="319" t="e">
        <f t="shared" ca="1" si="63"/>
        <v>#REF!</v>
      </c>
    </row>
    <row r="294" spans="11:19" x14ac:dyDescent="0.2">
      <c r="K294" s="72" t="s">
        <v>474</v>
      </c>
      <c r="L294" s="70" t="e">
        <f t="shared" ca="1" si="56"/>
        <v>#REF!</v>
      </c>
      <c r="M294" s="47" t="e">
        <f t="shared" ca="1" si="57"/>
        <v>#REF!</v>
      </c>
      <c r="N294" s="47" t="e">
        <f t="shared" ca="1" si="60"/>
        <v>#REF!</v>
      </c>
      <c r="O294" s="319" t="e">
        <f t="shared" ca="1" si="61"/>
        <v>#REF!</v>
      </c>
      <c r="P294" s="47" t="e">
        <f t="shared" ca="1" si="58"/>
        <v>#REF!</v>
      </c>
      <c r="Q294" s="47" t="e">
        <f t="shared" ca="1" si="59"/>
        <v>#REF!</v>
      </c>
      <c r="R294" s="47" t="e">
        <f t="shared" ca="1" si="62"/>
        <v>#REF!</v>
      </c>
      <c r="S294" s="319" t="e">
        <f t="shared" ca="1" si="63"/>
        <v>#REF!</v>
      </c>
    </row>
    <row r="295" spans="11:19" x14ac:dyDescent="0.2">
      <c r="K295" s="72" t="s">
        <v>475</v>
      </c>
      <c r="L295" s="70" t="e">
        <f t="shared" ca="1" si="56"/>
        <v>#REF!</v>
      </c>
      <c r="M295" s="47" t="e">
        <f t="shared" ca="1" si="57"/>
        <v>#REF!</v>
      </c>
      <c r="N295" s="47" t="e">
        <f t="shared" ca="1" si="60"/>
        <v>#REF!</v>
      </c>
      <c r="O295" s="319" t="e">
        <f t="shared" ca="1" si="61"/>
        <v>#REF!</v>
      </c>
      <c r="P295" s="47" t="e">
        <f t="shared" ca="1" si="58"/>
        <v>#REF!</v>
      </c>
      <c r="Q295" s="47" t="e">
        <f t="shared" ca="1" si="59"/>
        <v>#REF!</v>
      </c>
      <c r="R295" s="47" t="e">
        <f t="shared" ca="1" si="62"/>
        <v>#REF!</v>
      </c>
      <c r="S295" s="319" t="e">
        <f t="shared" ca="1" si="63"/>
        <v>#REF!</v>
      </c>
    </row>
    <row r="296" spans="11:19" x14ac:dyDescent="0.2">
      <c r="K296" s="72" t="s">
        <v>476</v>
      </c>
      <c r="L296" s="70" t="e">
        <f t="shared" ca="1" si="56"/>
        <v>#REF!</v>
      </c>
      <c r="M296" s="47" t="e">
        <f t="shared" ca="1" si="57"/>
        <v>#REF!</v>
      </c>
      <c r="N296" s="47" t="e">
        <f t="shared" ca="1" si="60"/>
        <v>#REF!</v>
      </c>
      <c r="O296" s="319" t="e">
        <f t="shared" ca="1" si="61"/>
        <v>#REF!</v>
      </c>
      <c r="P296" s="47" t="e">
        <f t="shared" ca="1" si="58"/>
        <v>#REF!</v>
      </c>
      <c r="Q296" s="47" t="e">
        <f t="shared" ca="1" si="59"/>
        <v>#REF!</v>
      </c>
      <c r="R296" s="47" t="e">
        <f t="shared" ca="1" si="62"/>
        <v>#REF!</v>
      </c>
      <c r="S296" s="319" t="e">
        <f t="shared" ca="1" si="63"/>
        <v>#REF!</v>
      </c>
    </row>
    <row r="297" spans="11:19" x14ac:dyDescent="0.2">
      <c r="K297" s="72" t="s">
        <v>477</v>
      </c>
      <c r="L297" s="70" t="e">
        <f t="shared" ca="1" si="56"/>
        <v>#REF!</v>
      </c>
      <c r="M297" s="47" t="e">
        <f t="shared" ca="1" si="57"/>
        <v>#REF!</v>
      </c>
      <c r="N297" s="47" t="e">
        <f t="shared" ca="1" si="60"/>
        <v>#REF!</v>
      </c>
      <c r="O297" s="319" t="e">
        <f t="shared" ca="1" si="61"/>
        <v>#REF!</v>
      </c>
      <c r="P297" s="47" t="e">
        <f t="shared" ca="1" si="58"/>
        <v>#REF!</v>
      </c>
      <c r="Q297" s="47" t="e">
        <f t="shared" ca="1" si="59"/>
        <v>#REF!</v>
      </c>
      <c r="R297" s="47" t="e">
        <f t="shared" ca="1" si="62"/>
        <v>#REF!</v>
      </c>
      <c r="S297" s="319" t="e">
        <f t="shared" ca="1" si="63"/>
        <v>#REF!</v>
      </c>
    </row>
    <row r="298" spans="11:19" x14ac:dyDescent="0.2">
      <c r="K298" s="72" t="s">
        <v>478</v>
      </c>
      <c r="L298" s="70" t="e">
        <f t="shared" ca="1" si="56"/>
        <v>#REF!</v>
      </c>
      <c r="M298" s="47" t="e">
        <f t="shared" ca="1" si="57"/>
        <v>#REF!</v>
      </c>
      <c r="N298" s="47" t="e">
        <f t="shared" ca="1" si="60"/>
        <v>#REF!</v>
      </c>
      <c r="O298" s="319" t="e">
        <f t="shared" ca="1" si="61"/>
        <v>#REF!</v>
      </c>
      <c r="P298" s="47" t="e">
        <f t="shared" ca="1" si="58"/>
        <v>#REF!</v>
      </c>
      <c r="Q298" s="47" t="e">
        <f t="shared" ca="1" si="59"/>
        <v>#REF!</v>
      </c>
      <c r="R298" s="47" t="e">
        <f t="shared" ca="1" si="62"/>
        <v>#REF!</v>
      </c>
      <c r="S298" s="319" t="e">
        <f t="shared" ca="1" si="63"/>
        <v>#REF!</v>
      </c>
    </row>
    <row r="299" spans="11:19" x14ac:dyDescent="0.2">
      <c r="K299" s="72" t="s">
        <v>479</v>
      </c>
      <c r="L299" s="70" t="e">
        <f t="shared" ca="1" si="56"/>
        <v>#REF!</v>
      </c>
      <c r="M299" s="47" t="e">
        <f t="shared" ca="1" si="57"/>
        <v>#REF!</v>
      </c>
      <c r="N299" s="47" t="e">
        <f t="shared" ca="1" si="60"/>
        <v>#REF!</v>
      </c>
      <c r="O299" s="319" t="e">
        <f t="shared" ca="1" si="61"/>
        <v>#REF!</v>
      </c>
      <c r="P299" s="47" t="e">
        <f t="shared" ca="1" si="58"/>
        <v>#REF!</v>
      </c>
      <c r="Q299" s="47" t="e">
        <f t="shared" ca="1" si="59"/>
        <v>#REF!</v>
      </c>
      <c r="R299" s="47" t="e">
        <f t="shared" ca="1" si="62"/>
        <v>#REF!</v>
      </c>
      <c r="S299" s="319" t="e">
        <f t="shared" ca="1" si="63"/>
        <v>#REF!</v>
      </c>
    </row>
    <row r="300" spans="11:19" x14ac:dyDescent="0.2">
      <c r="K300" s="72" t="s">
        <v>480</v>
      </c>
      <c r="L300" s="70" t="e">
        <f t="shared" ca="1" si="56"/>
        <v>#REF!</v>
      </c>
      <c r="M300" s="47" t="e">
        <f t="shared" ca="1" si="57"/>
        <v>#REF!</v>
      </c>
      <c r="N300" s="47" t="e">
        <f t="shared" ca="1" si="60"/>
        <v>#REF!</v>
      </c>
      <c r="O300" s="319" t="e">
        <f t="shared" ca="1" si="61"/>
        <v>#REF!</v>
      </c>
      <c r="P300" s="47" t="e">
        <f t="shared" ca="1" si="58"/>
        <v>#REF!</v>
      </c>
      <c r="Q300" s="47" t="e">
        <f t="shared" ca="1" si="59"/>
        <v>#REF!</v>
      </c>
      <c r="R300" s="47" t="e">
        <f t="shared" ca="1" si="62"/>
        <v>#REF!</v>
      </c>
      <c r="S300" s="319" t="e">
        <f t="shared" ca="1" si="63"/>
        <v>#REF!</v>
      </c>
    </row>
    <row r="301" spans="11:19" x14ac:dyDescent="0.2">
      <c r="K301" s="72" t="s">
        <v>481</v>
      </c>
      <c r="L301" s="70" t="e">
        <f t="shared" ca="1" si="56"/>
        <v>#REF!</v>
      </c>
      <c r="M301" s="47" t="e">
        <f t="shared" ca="1" si="57"/>
        <v>#REF!</v>
      </c>
      <c r="N301" s="47" t="e">
        <f t="shared" ca="1" si="60"/>
        <v>#REF!</v>
      </c>
      <c r="O301" s="319" t="e">
        <f t="shared" ca="1" si="61"/>
        <v>#REF!</v>
      </c>
      <c r="P301" s="47" t="e">
        <f t="shared" ca="1" si="58"/>
        <v>#REF!</v>
      </c>
      <c r="Q301" s="47" t="e">
        <f t="shared" ca="1" si="59"/>
        <v>#REF!</v>
      </c>
      <c r="R301" s="47" t="e">
        <f t="shared" ca="1" si="62"/>
        <v>#REF!</v>
      </c>
      <c r="S301" s="319" t="e">
        <f t="shared" ca="1" si="63"/>
        <v>#REF!</v>
      </c>
    </row>
    <row r="302" spans="11:19" x14ac:dyDescent="0.2">
      <c r="K302" s="72" t="s">
        <v>482</v>
      </c>
      <c r="L302" s="70" t="e">
        <f t="shared" ca="1" si="56"/>
        <v>#REF!</v>
      </c>
      <c r="M302" s="47" t="e">
        <f t="shared" ca="1" si="57"/>
        <v>#REF!</v>
      </c>
      <c r="N302" s="47" t="e">
        <f t="shared" ca="1" si="60"/>
        <v>#REF!</v>
      </c>
      <c r="O302" s="319" t="e">
        <f t="shared" ca="1" si="61"/>
        <v>#REF!</v>
      </c>
      <c r="P302" s="47" t="e">
        <f t="shared" ca="1" si="58"/>
        <v>#REF!</v>
      </c>
      <c r="Q302" s="47" t="e">
        <f t="shared" ca="1" si="59"/>
        <v>#REF!</v>
      </c>
      <c r="R302" s="47" t="e">
        <f t="shared" ca="1" si="62"/>
        <v>#REF!</v>
      </c>
      <c r="S302" s="319" t="e">
        <f t="shared" ca="1" si="63"/>
        <v>#REF!</v>
      </c>
    </row>
    <row r="303" spans="11:19" x14ac:dyDescent="0.2">
      <c r="K303" s="72" t="s">
        <v>483</v>
      </c>
      <c r="L303" s="70" t="e">
        <f t="shared" ca="1" si="56"/>
        <v>#REF!</v>
      </c>
      <c r="M303" s="47" t="e">
        <f t="shared" ca="1" si="57"/>
        <v>#REF!</v>
      </c>
      <c r="N303" s="47" t="e">
        <f t="shared" ca="1" si="60"/>
        <v>#REF!</v>
      </c>
      <c r="O303" s="319" t="e">
        <f t="shared" ca="1" si="61"/>
        <v>#REF!</v>
      </c>
      <c r="P303" s="47" t="e">
        <f t="shared" ca="1" si="58"/>
        <v>#REF!</v>
      </c>
      <c r="Q303" s="47" t="e">
        <f t="shared" ca="1" si="59"/>
        <v>#REF!</v>
      </c>
      <c r="R303" s="47" t="e">
        <f t="shared" ca="1" si="62"/>
        <v>#REF!</v>
      </c>
      <c r="S303" s="319" t="e">
        <f t="shared" ca="1" si="63"/>
        <v>#REF!</v>
      </c>
    </row>
    <row r="304" spans="11:19" x14ac:dyDescent="0.2">
      <c r="K304" s="72" t="s">
        <v>484</v>
      </c>
      <c r="L304" s="70" t="e">
        <f t="shared" ca="1" si="56"/>
        <v>#REF!</v>
      </c>
      <c r="M304" s="47" t="e">
        <f t="shared" ca="1" si="57"/>
        <v>#REF!</v>
      </c>
      <c r="N304" s="47" t="e">
        <f t="shared" ca="1" si="60"/>
        <v>#REF!</v>
      </c>
      <c r="O304" s="319" t="e">
        <f t="shared" ca="1" si="61"/>
        <v>#REF!</v>
      </c>
      <c r="P304" s="47" t="e">
        <f t="shared" ca="1" si="58"/>
        <v>#REF!</v>
      </c>
      <c r="Q304" s="47" t="e">
        <f t="shared" ca="1" si="59"/>
        <v>#REF!</v>
      </c>
      <c r="R304" s="47" t="e">
        <f t="shared" ca="1" si="62"/>
        <v>#REF!</v>
      </c>
      <c r="S304" s="319" t="e">
        <f t="shared" ca="1" si="63"/>
        <v>#REF!</v>
      </c>
    </row>
    <row r="305" spans="11:19" x14ac:dyDescent="0.2">
      <c r="K305" s="72" t="s">
        <v>485</v>
      </c>
      <c r="L305" s="70" t="e">
        <f t="shared" ca="1" si="56"/>
        <v>#REF!</v>
      </c>
      <c r="M305" s="47" t="e">
        <f t="shared" ca="1" si="57"/>
        <v>#REF!</v>
      </c>
      <c r="N305" s="47" t="e">
        <f t="shared" ca="1" si="60"/>
        <v>#REF!</v>
      </c>
      <c r="O305" s="319" t="e">
        <f t="shared" ca="1" si="61"/>
        <v>#REF!</v>
      </c>
      <c r="P305" s="47" t="e">
        <f t="shared" ca="1" si="58"/>
        <v>#REF!</v>
      </c>
      <c r="Q305" s="47" t="e">
        <f t="shared" ca="1" si="59"/>
        <v>#REF!</v>
      </c>
      <c r="R305" s="47" t="e">
        <f t="shared" ca="1" si="62"/>
        <v>#REF!</v>
      </c>
      <c r="S305" s="319" t="e">
        <f t="shared" ca="1" si="63"/>
        <v>#REF!</v>
      </c>
    </row>
    <row r="306" spans="11:19" x14ac:dyDescent="0.2">
      <c r="K306" s="72" t="s">
        <v>486</v>
      </c>
      <c r="L306" s="70" t="e">
        <f t="shared" ca="1" si="56"/>
        <v>#REF!</v>
      </c>
      <c r="M306" s="47" t="e">
        <f t="shared" ca="1" si="57"/>
        <v>#REF!</v>
      </c>
      <c r="N306" s="47" t="e">
        <f t="shared" ca="1" si="60"/>
        <v>#REF!</v>
      </c>
      <c r="O306" s="319" t="e">
        <f t="shared" ca="1" si="61"/>
        <v>#REF!</v>
      </c>
      <c r="P306" s="47" t="e">
        <f t="shared" ca="1" si="58"/>
        <v>#REF!</v>
      </c>
      <c r="Q306" s="47" t="e">
        <f t="shared" ca="1" si="59"/>
        <v>#REF!</v>
      </c>
      <c r="R306" s="47" t="e">
        <f t="shared" ca="1" si="62"/>
        <v>#REF!</v>
      </c>
      <c r="S306" s="319" t="e">
        <f t="shared" ca="1" si="63"/>
        <v>#REF!</v>
      </c>
    </row>
    <row r="307" spans="11:19" x14ac:dyDescent="0.2">
      <c r="K307" s="72" t="s">
        <v>487</v>
      </c>
      <c r="L307" s="70" t="e">
        <f t="shared" ca="1" si="56"/>
        <v>#REF!</v>
      </c>
      <c r="M307" s="47" t="e">
        <f t="shared" ca="1" si="57"/>
        <v>#REF!</v>
      </c>
      <c r="N307" s="47" t="e">
        <f t="shared" ca="1" si="60"/>
        <v>#REF!</v>
      </c>
      <c r="O307" s="319" t="e">
        <f t="shared" ca="1" si="61"/>
        <v>#REF!</v>
      </c>
      <c r="P307" s="47" t="e">
        <f t="shared" ca="1" si="58"/>
        <v>#REF!</v>
      </c>
      <c r="Q307" s="47" t="e">
        <f t="shared" ca="1" si="59"/>
        <v>#REF!</v>
      </c>
      <c r="R307" s="47" t="e">
        <f t="shared" ca="1" si="62"/>
        <v>#REF!</v>
      </c>
      <c r="S307" s="319" t="e">
        <f t="shared" ca="1" si="63"/>
        <v>#REF!</v>
      </c>
    </row>
    <row r="308" spans="11:19" x14ac:dyDescent="0.2">
      <c r="K308" s="72" t="s">
        <v>488</v>
      </c>
      <c r="L308" s="70" t="e">
        <f t="shared" ca="1" si="56"/>
        <v>#REF!</v>
      </c>
      <c r="M308" s="47" t="e">
        <f t="shared" ca="1" si="57"/>
        <v>#REF!</v>
      </c>
      <c r="N308" s="47" t="e">
        <f t="shared" ca="1" si="60"/>
        <v>#REF!</v>
      </c>
      <c r="O308" s="319" t="e">
        <f t="shared" ca="1" si="61"/>
        <v>#REF!</v>
      </c>
      <c r="P308" s="47" t="e">
        <f t="shared" ca="1" si="58"/>
        <v>#REF!</v>
      </c>
      <c r="Q308" s="47" t="e">
        <f t="shared" ca="1" si="59"/>
        <v>#REF!</v>
      </c>
      <c r="R308" s="47" t="e">
        <f t="shared" ca="1" si="62"/>
        <v>#REF!</v>
      </c>
      <c r="S308" s="319" t="e">
        <f t="shared" ca="1" si="63"/>
        <v>#REF!</v>
      </c>
    </row>
    <row r="309" spans="11:19" x14ac:dyDescent="0.2">
      <c r="K309" s="72" t="s">
        <v>489</v>
      </c>
      <c r="L309" s="70" t="e">
        <f t="shared" ca="1" si="56"/>
        <v>#REF!</v>
      </c>
      <c r="M309" s="47" t="e">
        <f t="shared" ca="1" si="57"/>
        <v>#REF!</v>
      </c>
      <c r="N309" s="47" t="e">
        <f t="shared" ca="1" si="60"/>
        <v>#REF!</v>
      </c>
      <c r="O309" s="319" t="e">
        <f t="shared" ca="1" si="61"/>
        <v>#REF!</v>
      </c>
      <c r="P309" s="47" t="e">
        <f t="shared" ca="1" si="58"/>
        <v>#REF!</v>
      </c>
      <c r="Q309" s="47" t="e">
        <f t="shared" ca="1" si="59"/>
        <v>#REF!</v>
      </c>
      <c r="R309" s="47" t="e">
        <f t="shared" ca="1" si="62"/>
        <v>#REF!</v>
      </c>
      <c r="S309" s="319" t="e">
        <f t="shared" ca="1" si="63"/>
        <v>#REF!</v>
      </c>
    </row>
    <row r="310" spans="11:19" x14ac:dyDescent="0.2">
      <c r="K310" s="72" t="s">
        <v>490</v>
      </c>
      <c r="L310" s="70" t="e">
        <f t="shared" ca="1" si="56"/>
        <v>#REF!</v>
      </c>
      <c r="M310" s="47" t="e">
        <f t="shared" ca="1" si="57"/>
        <v>#REF!</v>
      </c>
      <c r="N310" s="47" t="e">
        <f t="shared" ca="1" si="60"/>
        <v>#REF!</v>
      </c>
      <c r="O310" s="319" t="e">
        <f t="shared" ca="1" si="61"/>
        <v>#REF!</v>
      </c>
      <c r="P310" s="47" t="e">
        <f t="shared" ca="1" si="58"/>
        <v>#REF!</v>
      </c>
      <c r="Q310" s="47" t="e">
        <f t="shared" ca="1" si="59"/>
        <v>#REF!</v>
      </c>
      <c r="R310" s="47" t="e">
        <f t="shared" ca="1" si="62"/>
        <v>#REF!</v>
      </c>
      <c r="S310" s="319" t="e">
        <f t="shared" ca="1" si="63"/>
        <v>#REF!</v>
      </c>
    </row>
    <row r="311" spans="11:19" x14ac:dyDescent="0.2">
      <c r="K311" s="72" t="s">
        <v>491</v>
      </c>
      <c r="L311" s="70" t="e">
        <f t="shared" ca="1" si="56"/>
        <v>#REF!</v>
      </c>
      <c r="M311" s="47" t="e">
        <f t="shared" ca="1" si="57"/>
        <v>#REF!</v>
      </c>
      <c r="N311" s="47" t="e">
        <f t="shared" ca="1" si="60"/>
        <v>#REF!</v>
      </c>
      <c r="O311" s="319" t="e">
        <f t="shared" ca="1" si="61"/>
        <v>#REF!</v>
      </c>
      <c r="P311" s="47" t="e">
        <f t="shared" ca="1" si="58"/>
        <v>#REF!</v>
      </c>
      <c r="Q311" s="47" t="e">
        <f t="shared" ca="1" si="59"/>
        <v>#REF!</v>
      </c>
      <c r="R311" s="47" t="e">
        <f t="shared" ca="1" si="62"/>
        <v>#REF!</v>
      </c>
      <c r="S311" s="319" t="e">
        <f t="shared" ca="1" si="63"/>
        <v>#REF!</v>
      </c>
    </row>
    <row r="312" spans="11:19" x14ac:dyDescent="0.2">
      <c r="K312" s="72" t="s">
        <v>492</v>
      </c>
      <c r="L312" s="70" t="e">
        <f t="shared" ca="1" si="56"/>
        <v>#REF!</v>
      </c>
      <c r="M312" s="47" t="e">
        <f t="shared" ca="1" si="57"/>
        <v>#REF!</v>
      </c>
      <c r="N312" s="47" t="e">
        <f t="shared" ca="1" si="60"/>
        <v>#REF!</v>
      </c>
      <c r="O312" s="319" t="e">
        <f t="shared" ca="1" si="61"/>
        <v>#REF!</v>
      </c>
      <c r="P312" s="47" t="e">
        <f t="shared" ca="1" si="58"/>
        <v>#REF!</v>
      </c>
      <c r="Q312" s="47" t="e">
        <f t="shared" ca="1" si="59"/>
        <v>#REF!</v>
      </c>
      <c r="R312" s="47" t="e">
        <f t="shared" ca="1" si="62"/>
        <v>#REF!</v>
      </c>
      <c r="S312" s="319" t="e">
        <f t="shared" ca="1" si="63"/>
        <v>#REF!</v>
      </c>
    </row>
    <row r="313" spans="11:19" x14ac:dyDescent="0.2">
      <c r="K313" s="72" t="s">
        <v>493</v>
      </c>
      <c r="L313" s="70" t="e">
        <f t="shared" ca="1" si="56"/>
        <v>#REF!</v>
      </c>
      <c r="M313" s="47" t="e">
        <f t="shared" ca="1" si="57"/>
        <v>#REF!</v>
      </c>
      <c r="N313" s="47" t="e">
        <f t="shared" ca="1" si="60"/>
        <v>#REF!</v>
      </c>
      <c r="O313" s="319" t="e">
        <f t="shared" ca="1" si="61"/>
        <v>#REF!</v>
      </c>
      <c r="P313" s="47" t="e">
        <f t="shared" ca="1" si="58"/>
        <v>#REF!</v>
      </c>
      <c r="Q313" s="47" t="e">
        <f t="shared" ca="1" si="59"/>
        <v>#REF!</v>
      </c>
      <c r="R313" s="47" t="e">
        <f t="shared" ca="1" si="62"/>
        <v>#REF!</v>
      </c>
      <c r="S313" s="319" t="e">
        <f t="shared" ca="1" si="63"/>
        <v>#REF!</v>
      </c>
    </row>
    <row r="314" spans="11:19" x14ac:dyDescent="0.2">
      <c r="K314" s="72" t="s">
        <v>494</v>
      </c>
      <c r="L314" s="70" t="e">
        <f t="shared" ca="1" si="56"/>
        <v>#REF!</v>
      </c>
      <c r="M314" s="47" t="e">
        <f t="shared" ca="1" si="57"/>
        <v>#REF!</v>
      </c>
      <c r="N314" s="47" t="e">
        <f t="shared" ca="1" si="60"/>
        <v>#REF!</v>
      </c>
      <c r="O314" s="319" t="e">
        <f t="shared" ca="1" si="61"/>
        <v>#REF!</v>
      </c>
      <c r="P314" s="47" t="e">
        <f t="shared" ca="1" si="58"/>
        <v>#REF!</v>
      </c>
      <c r="Q314" s="47" t="e">
        <f t="shared" ca="1" si="59"/>
        <v>#REF!</v>
      </c>
      <c r="R314" s="47" t="e">
        <f t="shared" ca="1" si="62"/>
        <v>#REF!</v>
      </c>
      <c r="S314" s="319" t="e">
        <f t="shared" ca="1" si="63"/>
        <v>#REF!</v>
      </c>
    </row>
    <row r="315" spans="11:19" x14ac:dyDescent="0.2">
      <c r="K315" s="72" t="s">
        <v>495</v>
      </c>
      <c r="L315" s="70" t="e">
        <f t="shared" ca="1" si="56"/>
        <v>#REF!</v>
      </c>
      <c r="M315" s="47" t="e">
        <f t="shared" ca="1" si="57"/>
        <v>#REF!</v>
      </c>
      <c r="N315" s="47" t="e">
        <f t="shared" ca="1" si="60"/>
        <v>#REF!</v>
      </c>
      <c r="O315" s="319" t="e">
        <f t="shared" ca="1" si="61"/>
        <v>#REF!</v>
      </c>
      <c r="P315" s="47" t="e">
        <f t="shared" ca="1" si="58"/>
        <v>#REF!</v>
      </c>
      <c r="Q315" s="47" t="e">
        <f t="shared" ca="1" si="59"/>
        <v>#REF!</v>
      </c>
      <c r="R315" s="47" t="e">
        <f t="shared" ca="1" si="62"/>
        <v>#REF!</v>
      </c>
      <c r="S315" s="319" t="e">
        <f t="shared" ca="1" si="63"/>
        <v>#REF!</v>
      </c>
    </row>
    <row r="316" spans="11:19" x14ac:dyDescent="0.2">
      <c r="K316" s="72" t="s">
        <v>496</v>
      </c>
      <c r="L316" s="70" t="e">
        <f t="shared" ca="1" si="56"/>
        <v>#REF!</v>
      </c>
      <c r="M316" s="47" t="e">
        <f t="shared" ca="1" si="57"/>
        <v>#REF!</v>
      </c>
      <c r="N316" s="47" t="e">
        <f t="shared" ca="1" si="60"/>
        <v>#REF!</v>
      </c>
      <c r="O316" s="319" t="e">
        <f t="shared" ca="1" si="61"/>
        <v>#REF!</v>
      </c>
      <c r="P316" s="47" t="e">
        <f t="shared" ca="1" si="58"/>
        <v>#REF!</v>
      </c>
      <c r="Q316" s="47" t="e">
        <f t="shared" ca="1" si="59"/>
        <v>#REF!</v>
      </c>
      <c r="R316" s="47" t="e">
        <f t="shared" ca="1" si="62"/>
        <v>#REF!</v>
      </c>
      <c r="S316" s="319" t="e">
        <f t="shared" ca="1" si="63"/>
        <v>#REF!</v>
      </c>
    </row>
    <row r="317" spans="11:19" x14ac:dyDescent="0.2">
      <c r="K317" s="72" t="s">
        <v>497</v>
      </c>
      <c r="L317" s="70" t="e">
        <f t="shared" ca="1" si="56"/>
        <v>#REF!</v>
      </c>
      <c r="M317" s="47" t="e">
        <f t="shared" ca="1" si="57"/>
        <v>#REF!</v>
      </c>
      <c r="N317" s="47" t="e">
        <f t="shared" ca="1" si="60"/>
        <v>#REF!</v>
      </c>
      <c r="O317" s="319" t="e">
        <f t="shared" ca="1" si="61"/>
        <v>#REF!</v>
      </c>
      <c r="P317" s="47" t="e">
        <f t="shared" ca="1" si="58"/>
        <v>#REF!</v>
      </c>
      <c r="Q317" s="47" t="e">
        <f t="shared" ca="1" si="59"/>
        <v>#REF!</v>
      </c>
      <c r="R317" s="47" t="e">
        <f t="shared" ca="1" si="62"/>
        <v>#REF!</v>
      </c>
      <c r="S317" s="319" t="e">
        <f t="shared" ca="1" si="63"/>
        <v>#REF!</v>
      </c>
    </row>
    <row r="318" spans="11:19" x14ac:dyDescent="0.2">
      <c r="K318" s="72" t="s">
        <v>498</v>
      </c>
      <c r="L318" s="70" t="e">
        <f t="shared" ca="1" si="56"/>
        <v>#REF!</v>
      </c>
      <c r="M318" s="47" t="e">
        <f t="shared" ca="1" si="57"/>
        <v>#REF!</v>
      </c>
      <c r="N318" s="47" t="e">
        <f ca="1">M318-L318</f>
        <v>#REF!</v>
      </c>
      <c r="O318" s="319" t="e">
        <f t="shared" ca="1" si="61"/>
        <v>#REF!</v>
      </c>
      <c r="P318" s="47" t="e">
        <f t="shared" ca="1" si="58"/>
        <v>#REF!</v>
      </c>
      <c r="Q318" s="47" t="e">
        <f t="shared" ca="1" si="59"/>
        <v>#REF!</v>
      </c>
      <c r="R318" s="47" t="e">
        <f ca="1">Q318-P318</f>
        <v>#REF!</v>
      </c>
      <c r="S318" s="319" t="e">
        <f t="shared" ca="1" si="63"/>
        <v>#REF!</v>
      </c>
    </row>
    <row r="319" spans="11:19" x14ac:dyDescent="0.2">
      <c r="K319" s="343" t="s">
        <v>422</v>
      </c>
      <c r="L319" s="328" t="e">
        <f t="shared" ca="1" si="56"/>
        <v>#REF!</v>
      </c>
      <c r="M319" s="329" t="e">
        <f t="shared" ca="1" si="57"/>
        <v>#REF!</v>
      </c>
      <c r="N319" s="329" t="e">
        <f ca="1">M319-L319</f>
        <v>#REF!</v>
      </c>
      <c r="O319" s="330" t="e">
        <f t="shared" ca="1" si="61"/>
        <v>#REF!</v>
      </c>
      <c r="P319" s="329" t="e">
        <f t="shared" ca="1" si="58"/>
        <v>#REF!</v>
      </c>
      <c r="Q319" s="329" t="e">
        <f t="shared" ca="1" si="59"/>
        <v>#REF!</v>
      </c>
      <c r="R319" s="329" t="e">
        <f ca="1">Q319-P319</f>
        <v>#REF!</v>
      </c>
      <c r="S319" s="330" t="e">
        <f t="shared" ca="1" si="63"/>
        <v>#REF!</v>
      </c>
    </row>
    <row r="320" spans="11:19" ht="13.5" thickBot="1" x14ac:dyDescent="0.25">
      <c r="K320" s="73" t="s">
        <v>37</v>
      </c>
      <c r="L320" s="71" t="e">
        <f ca="1">SUM(L287:L319)</f>
        <v>#REF!</v>
      </c>
      <c r="M320" s="67" t="e">
        <f ca="1">SUM(M287:M319)</f>
        <v>#REF!</v>
      </c>
      <c r="N320" s="67" t="e">
        <f ca="1">M320-L320</f>
        <v>#REF!</v>
      </c>
      <c r="O320" s="68" t="e">
        <f t="shared" ca="1" si="61"/>
        <v>#REF!</v>
      </c>
      <c r="P320" s="67" t="e">
        <f ca="1">SUM(P287:P319)</f>
        <v>#REF!</v>
      </c>
      <c r="Q320" s="67" t="e">
        <f ca="1">SUM(Q287:Q319)</f>
        <v>#REF!</v>
      </c>
      <c r="R320" s="67" t="e">
        <f ca="1">Q320-P320</f>
        <v>#REF!</v>
      </c>
      <c r="S320" s="68" t="e">
        <f t="shared" ca="1" si="63"/>
        <v>#REF!</v>
      </c>
    </row>
  </sheetData>
  <mergeCells count="16">
    <mergeCell ref="L285:O285"/>
    <mergeCell ref="P285:S285"/>
    <mergeCell ref="L164:O164"/>
    <mergeCell ref="P164:S164"/>
    <mergeCell ref="L4:O4"/>
    <mergeCell ref="P4:S4"/>
    <mergeCell ref="L124:O124"/>
    <mergeCell ref="P124:S124"/>
    <mergeCell ref="L245:O245"/>
    <mergeCell ref="P245:S245"/>
    <mergeCell ref="L205:O205"/>
    <mergeCell ref="P205:S205"/>
    <mergeCell ref="L44:O44"/>
    <mergeCell ref="P44:S44"/>
    <mergeCell ref="L84:O84"/>
    <mergeCell ref="P84:S84"/>
  </mergeCells>
  <conditionalFormatting sqref="N2:O2">
    <cfRule type="cellIs" dxfId="235" priority="157" stopIfTrue="1" operator="greaterThan">
      <formula>0</formula>
    </cfRule>
    <cfRule type="cellIs" dxfId="234" priority="158" stopIfTrue="1" operator="greaterThan">
      <formula>0.01</formula>
    </cfRule>
  </conditionalFormatting>
  <conditionalFormatting sqref="N122:O122">
    <cfRule type="cellIs" dxfId="233" priority="149" stopIfTrue="1" operator="greaterThan">
      <formula>0</formula>
    </cfRule>
    <cfRule type="cellIs" dxfId="232" priority="150" stopIfTrue="1" operator="greaterThan">
      <formula>0.01</formula>
    </cfRule>
  </conditionalFormatting>
  <conditionalFormatting sqref="N243:O243">
    <cfRule type="cellIs" dxfId="231" priority="141" stopIfTrue="1" operator="greaterThan">
      <formula>0</formula>
    </cfRule>
    <cfRule type="cellIs" dxfId="230" priority="142" stopIfTrue="1" operator="greaterThan">
      <formula>0.01</formula>
    </cfRule>
  </conditionalFormatting>
  <conditionalFormatting sqref="N203:O203">
    <cfRule type="cellIs" dxfId="229" priority="133" stopIfTrue="1" operator="greaterThan">
      <formula>0</formula>
    </cfRule>
    <cfRule type="cellIs" dxfId="228" priority="134" stopIfTrue="1" operator="greaterThan">
      <formula>0.01</formula>
    </cfRule>
  </conditionalFormatting>
  <conditionalFormatting sqref="N42:O42">
    <cfRule type="cellIs" dxfId="227" priority="125" stopIfTrue="1" operator="greaterThan">
      <formula>0</formula>
    </cfRule>
    <cfRule type="cellIs" dxfId="226" priority="126" stopIfTrue="1" operator="greaterThan">
      <formula>0.01</formula>
    </cfRule>
  </conditionalFormatting>
  <conditionalFormatting sqref="N82:O82">
    <cfRule type="cellIs" dxfId="225" priority="117" stopIfTrue="1" operator="greaterThan">
      <formula>0</formula>
    </cfRule>
    <cfRule type="cellIs" dxfId="224" priority="118" stopIfTrue="1" operator="greaterThan">
      <formula>0.01</formula>
    </cfRule>
  </conditionalFormatting>
  <conditionalFormatting sqref="N283:O283">
    <cfRule type="cellIs" dxfId="223" priority="109" stopIfTrue="1" operator="greaterThan">
      <formula>0</formula>
    </cfRule>
    <cfRule type="cellIs" dxfId="222" priority="110" stopIfTrue="1" operator="greaterThan">
      <formula>0.01</formula>
    </cfRule>
  </conditionalFormatting>
  <conditionalFormatting sqref="N162:O162">
    <cfRule type="cellIs" dxfId="221" priority="101" stopIfTrue="1" operator="greaterThan">
      <formula>0</formula>
    </cfRule>
    <cfRule type="cellIs" dxfId="220" priority="102" stopIfTrue="1" operator="greaterThan">
      <formula>0.01</formula>
    </cfRule>
  </conditionalFormatting>
  <conditionalFormatting sqref="O6:O36 O39">
    <cfRule type="cellIs" dxfId="219" priority="95" stopIfTrue="1" operator="lessThan">
      <formula>-$O$2</formula>
    </cfRule>
    <cfRule type="cellIs" dxfId="218" priority="96" stopIfTrue="1" operator="greaterThan">
      <formula>$O$2</formula>
    </cfRule>
  </conditionalFormatting>
  <conditionalFormatting sqref="O37">
    <cfRule type="cellIs" dxfId="217" priority="93" stopIfTrue="1" operator="lessThan">
      <formula>-$O$2</formula>
    </cfRule>
    <cfRule type="cellIs" dxfId="216" priority="94" stopIfTrue="1" operator="greaterThan">
      <formula>$O$2</formula>
    </cfRule>
  </conditionalFormatting>
  <conditionalFormatting sqref="O38">
    <cfRule type="cellIs" dxfId="215" priority="91" stopIfTrue="1" operator="lessThan">
      <formula>-$O$2</formula>
    </cfRule>
    <cfRule type="cellIs" dxfId="214" priority="92" stopIfTrue="1" operator="greaterThan">
      <formula>$O$2</formula>
    </cfRule>
  </conditionalFormatting>
  <conditionalFormatting sqref="S6:S36 S39">
    <cfRule type="cellIs" dxfId="213" priority="89" stopIfTrue="1" operator="lessThan">
      <formula>-$O$2</formula>
    </cfRule>
    <cfRule type="cellIs" dxfId="212" priority="90" stopIfTrue="1" operator="greaterThan">
      <formula>$O$2</formula>
    </cfRule>
  </conditionalFormatting>
  <conditionalFormatting sqref="S37">
    <cfRule type="cellIs" dxfId="211" priority="87" stopIfTrue="1" operator="lessThan">
      <formula>-$O$2</formula>
    </cfRule>
    <cfRule type="cellIs" dxfId="210" priority="88" stopIfTrue="1" operator="greaterThan">
      <formula>$O$2</formula>
    </cfRule>
  </conditionalFormatting>
  <conditionalFormatting sqref="S38">
    <cfRule type="cellIs" dxfId="209" priority="85" stopIfTrue="1" operator="lessThan">
      <formula>-$O$2</formula>
    </cfRule>
    <cfRule type="cellIs" dxfId="208" priority="86" stopIfTrue="1" operator="greaterThan">
      <formula>$O$2</formula>
    </cfRule>
  </conditionalFormatting>
  <conditionalFormatting sqref="O46:O76 O79">
    <cfRule type="cellIs" dxfId="207" priority="83" stopIfTrue="1" operator="lessThan">
      <formula>-$O$2</formula>
    </cfRule>
    <cfRule type="cellIs" dxfId="206" priority="84" stopIfTrue="1" operator="greaterThan">
      <formula>$O$2</formula>
    </cfRule>
  </conditionalFormatting>
  <conditionalFormatting sqref="O77">
    <cfRule type="cellIs" dxfId="205" priority="81" stopIfTrue="1" operator="lessThan">
      <formula>-$O$2</formula>
    </cfRule>
    <cfRule type="cellIs" dxfId="204" priority="82" stopIfTrue="1" operator="greaterThan">
      <formula>$O$2</formula>
    </cfRule>
  </conditionalFormatting>
  <conditionalFormatting sqref="O78">
    <cfRule type="cellIs" dxfId="203" priority="79" stopIfTrue="1" operator="lessThan">
      <formula>-$O$2</formula>
    </cfRule>
    <cfRule type="cellIs" dxfId="202" priority="80" stopIfTrue="1" operator="greaterThan">
      <formula>$O$2</formula>
    </cfRule>
  </conditionalFormatting>
  <conditionalFormatting sqref="S46:S76 S79">
    <cfRule type="cellIs" dxfId="201" priority="77" stopIfTrue="1" operator="lessThan">
      <formula>-$O$2</formula>
    </cfRule>
    <cfRule type="cellIs" dxfId="200" priority="78" stopIfTrue="1" operator="greaterThan">
      <formula>$O$2</formula>
    </cfRule>
  </conditionalFormatting>
  <conditionalFormatting sqref="S77">
    <cfRule type="cellIs" dxfId="199" priority="75" stopIfTrue="1" operator="lessThan">
      <formula>-$O$2</formula>
    </cfRule>
    <cfRule type="cellIs" dxfId="198" priority="76" stopIfTrue="1" operator="greaterThan">
      <formula>$O$2</formula>
    </cfRule>
  </conditionalFormatting>
  <conditionalFormatting sqref="S78">
    <cfRule type="cellIs" dxfId="197" priority="73" stopIfTrue="1" operator="lessThan">
      <formula>-$O$2</formula>
    </cfRule>
    <cfRule type="cellIs" dxfId="196" priority="74" stopIfTrue="1" operator="greaterThan">
      <formula>$O$2</formula>
    </cfRule>
  </conditionalFormatting>
  <conditionalFormatting sqref="O86:O116 O119">
    <cfRule type="cellIs" dxfId="195" priority="71" stopIfTrue="1" operator="lessThan">
      <formula>-$O$2</formula>
    </cfRule>
    <cfRule type="cellIs" dxfId="194" priority="72" stopIfTrue="1" operator="greaterThan">
      <formula>$O$2</formula>
    </cfRule>
  </conditionalFormatting>
  <conditionalFormatting sqref="O117">
    <cfRule type="cellIs" dxfId="193" priority="69" stopIfTrue="1" operator="lessThan">
      <formula>-$O$2</formula>
    </cfRule>
    <cfRule type="cellIs" dxfId="192" priority="70" stopIfTrue="1" operator="greaterThan">
      <formula>$O$2</formula>
    </cfRule>
  </conditionalFormatting>
  <conditionalFormatting sqref="O118">
    <cfRule type="cellIs" dxfId="191" priority="67" stopIfTrue="1" operator="lessThan">
      <formula>-$O$2</formula>
    </cfRule>
    <cfRule type="cellIs" dxfId="190" priority="68" stopIfTrue="1" operator="greaterThan">
      <formula>$O$2</formula>
    </cfRule>
  </conditionalFormatting>
  <conditionalFormatting sqref="S86:S116 S119">
    <cfRule type="cellIs" dxfId="189" priority="65" stopIfTrue="1" operator="lessThan">
      <formula>-$O$2</formula>
    </cfRule>
    <cfRule type="cellIs" dxfId="188" priority="66" stopIfTrue="1" operator="greaterThan">
      <formula>$O$2</formula>
    </cfRule>
  </conditionalFormatting>
  <conditionalFormatting sqref="S117">
    <cfRule type="cellIs" dxfId="187" priority="63" stopIfTrue="1" operator="lessThan">
      <formula>-$O$2</formula>
    </cfRule>
    <cfRule type="cellIs" dxfId="186" priority="64" stopIfTrue="1" operator="greaterThan">
      <formula>$O$2</formula>
    </cfRule>
  </conditionalFormatting>
  <conditionalFormatting sqref="S118">
    <cfRule type="cellIs" dxfId="185" priority="61" stopIfTrue="1" operator="lessThan">
      <formula>-$O$2</formula>
    </cfRule>
    <cfRule type="cellIs" dxfId="184" priority="62" stopIfTrue="1" operator="greaterThan">
      <formula>$O$2</formula>
    </cfRule>
  </conditionalFormatting>
  <conditionalFormatting sqref="O126:O156 O159">
    <cfRule type="cellIs" dxfId="183" priority="59" stopIfTrue="1" operator="lessThan">
      <formula>-$O$2</formula>
    </cfRule>
    <cfRule type="cellIs" dxfId="182" priority="60" stopIfTrue="1" operator="greaterThan">
      <formula>$O$2</formula>
    </cfRule>
  </conditionalFormatting>
  <conditionalFormatting sqref="O157">
    <cfRule type="cellIs" dxfId="181" priority="57" stopIfTrue="1" operator="lessThan">
      <formula>-$O$2</formula>
    </cfRule>
    <cfRule type="cellIs" dxfId="180" priority="58" stopIfTrue="1" operator="greaterThan">
      <formula>$O$2</formula>
    </cfRule>
  </conditionalFormatting>
  <conditionalFormatting sqref="O158">
    <cfRule type="cellIs" dxfId="179" priority="55" stopIfTrue="1" operator="lessThan">
      <formula>-$O$2</formula>
    </cfRule>
    <cfRule type="cellIs" dxfId="178" priority="56" stopIfTrue="1" operator="greaterThan">
      <formula>$O$2</formula>
    </cfRule>
  </conditionalFormatting>
  <conditionalFormatting sqref="S126:S156 S159">
    <cfRule type="cellIs" dxfId="177" priority="53" stopIfTrue="1" operator="lessThan">
      <formula>-$O$2</formula>
    </cfRule>
    <cfRule type="cellIs" dxfId="176" priority="54" stopIfTrue="1" operator="greaterThan">
      <formula>$O$2</formula>
    </cfRule>
  </conditionalFormatting>
  <conditionalFormatting sqref="S157">
    <cfRule type="cellIs" dxfId="175" priority="51" stopIfTrue="1" operator="lessThan">
      <formula>-$O$2</formula>
    </cfRule>
    <cfRule type="cellIs" dxfId="174" priority="52" stopIfTrue="1" operator="greaterThan">
      <formula>$O$2</formula>
    </cfRule>
  </conditionalFormatting>
  <conditionalFormatting sqref="S158">
    <cfRule type="cellIs" dxfId="173" priority="49" stopIfTrue="1" operator="lessThan">
      <formula>-$O$2</formula>
    </cfRule>
    <cfRule type="cellIs" dxfId="172" priority="50" stopIfTrue="1" operator="greaterThan">
      <formula>$O$2</formula>
    </cfRule>
  </conditionalFormatting>
  <conditionalFormatting sqref="O166:O196 O199">
    <cfRule type="cellIs" dxfId="171" priority="47" stopIfTrue="1" operator="lessThan">
      <formula>-$O$2</formula>
    </cfRule>
    <cfRule type="cellIs" dxfId="170" priority="48" stopIfTrue="1" operator="greaterThan">
      <formula>$O$2</formula>
    </cfRule>
  </conditionalFormatting>
  <conditionalFormatting sqref="O197">
    <cfRule type="cellIs" dxfId="169" priority="45" stopIfTrue="1" operator="lessThan">
      <formula>-$O$2</formula>
    </cfRule>
    <cfRule type="cellIs" dxfId="168" priority="46" stopIfTrue="1" operator="greaterThan">
      <formula>$O$2</formula>
    </cfRule>
  </conditionalFormatting>
  <conditionalFormatting sqref="O198">
    <cfRule type="cellIs" dxfId="167" priority="43" stopIfTrue="1" operator="lessThan">
      <formula>-$O$2</formula>
    </cfRule>
    <cfRule type="cellIs" dxfId="166" priority="44" stopIfTrue="1" operator="greaterThan">
      <formula>$O$2</formula>
    </cfRule>
  </conditionalFormatting>
  <conditionalFormatting sqref="S166:S196 S199">
    <cfRule type="cellIs" dxfId="165" priority="41" stopIfTrue="1" operator="lessThan">
      <formula>-$O$2</formula>
    </cfRule>
    <cfRule type="cellIs" dxfId="164" priority="42" stopIfTrue="1" operator="greaterThan">
      <formula>$O$2</formula>
    </cfRule>
  </conditionalFormatting>
  <conditionalFormatting sqref="S197">
    <cfRule type="cellIs" dxfId="163" priority="39" stopIfTrue="1" operator="lessThan">
      <formula>-$O$2</formula>
    </cfRule>
    <cfRule type="cellIs" dxfId="162" priority="40" stopIfTrue="1" operator="greaterThan">
      <formula>$O$2</formula>
    </cfRule>
  </conditionalFormatting>
  <conditionalFormatting sqref="S198">
    <cfRule type="cellIs" dxfId="161" priority="37" stopIfTrue="1" operator="lessThan">
      <formula>-$O$2</formula>
    </cfRule>
    <cfRule type="cellIs" dxfId="160" priority="38" stopIfTrue="1" operator="greaterThan">
      <formula>$O$2</formula>
    </cfRule>
  </conditionalFormatting>
  <conditionalFormatting sqref="O207:O237 O240">
    <cfRule type="cellIs" dxfId="159" priority="35" stopIfTrue="1" operator="lessThan">
      <formula>-$O$2</formula>
    </cfRule>
    <cfRule type="cellIs" dxfId="158" priority="36" stopIfTrue="1" operator="greaterThan">
      <formula>$O$2</formula>
    </cfRule>
  </conditionalFormatting>
  <conditionalFormatting sqref="O238">
    <cfRule type="cellIs" dxfId="157" priority="33" stopIfTrue="1" operator="lessThan">
      <formula>-$O$2</formula>
    </cfRule>
    <cfRule type="cellIs" dxfId="156" priority="34" stopIfTrue="1" operator="greaterThan">
      <formula>$O$2</formula>
    </cfRule>
  </conditionalFormatting>
  <conditionalFormatting sqref="O239">
    <cfRule type="cellIs" dxfId="155" priority="31" stopIfTrue="1" operator="lessThan">
      <formula>-$O$2</formula>
    </cfRule>
    <cfRule type="cellIs" dxfId="154" priority="32" stopIfTrue="1" operator="greaterThan">
      <formula>$O$2</formula>
    </cfRule>
  </conditionalFormatting>
  <conditionalFormatting sqref="S207:S237 S240">
    <cfRule type="cellIs" dxfId="153" priority="29" stopIfTrue="1" operator="lessThan">
      <formula>-$O$2</formula>
    </cfRule>
    <cfRule type="cellIs" dxfId="152" priority="30" stopIfTrue="1" operator="greaterThan">
      <formula>$O$2</formula>
    </cfRule>
  </conditionalFormatting>
  <conditionalFormatting sqref="S238">
    <cfRule type="cellIs" dxfId="151" priority="27" stopIfTrue="1" operator="lessThan">
      <formula>-$O$2</formula>
    </cfRule>
    <cfRule type="cellIs" dxfId="150" priority="28" stopIfTrue="1" operator="greaterThan">
      <formula>$O$2</formula>
    </cfRule>
  </conditionalFormatting>
  <conditionalFormatting sqref="S239">
    <cfRule type="cellIs" dxfId="149" priority="25" stopIfTrue="1" operator="lessThan">
      <formula>-$O$2</formula>
    </cfRule>
    <cfRule type="cellIs" dxfId="148" priority="26" stopIfTrue="1" operator="greaterThan">
      <formula>$O$2</formula>
    </cfRule>
  </conditionalFormatting>
  <conditionalFormatting sqref="O247:O277 O280">
    <cfRule type="cellIs" dxfId="147" priority="23" stopIfTrue="1" operator="lessThan">
      <formula>-$O$2</formula>
    </cfRule>
    <cfRule type="cellIs" dxfId="146" priority="24" stopIfTrue="1" operator="greaterThan">
      <formula>$O$2</formula>
    </cfRule>
  </conditionalFormatting>
  <conditionalFormatting sqref="O278">
    <cfRule type="cellIs" dxfId="145" priority="21" stopIfTrue="1" operator="lessThan">
      <formula>-$O$2</formula>
    </cfRule>
    <cfRule type="cellIs" dxfId="144" priority="22" stopIfTrue="1" operator="greaterThan">
      <formula>$O$2</formula>
    </cfRule>
  </conditionalFormatting>
  <conditionalFormatting sqref="O279">
    <cfRule type="cellIs" dxfId="143" priority="19" stopIfTrue="1" operator="lessThan">
      <formula>-$O$2</formula>
    </cfRule>
    <cfRule type="cellIs" dxfId="142" priority="20" stopIfTrue="1" operator="greaterThan">
      <formula>$O$2</formula>
    </cfRule>
  </conditionalFormatting>
  <conditionalFormatting sqref="S247:S277 S280">
    <cfRule type="cellIs" dxfId="141" priority="17" stopIfTrue="1" operator="lessThan">
      <formula>-$O$2</formula>
    </cfRule>
    <cfRule type="cellIs" dxfId="140" priority="18" stopIfTrue="1" operator="greaterThan">
      <formula>$O$2</formula>
    </cfRule>
  </conditionalFormatting>
  <conditionalFormatting sqref="S278">
    <cfRule type="cellIs" dxfId="139" priority="15" stopIfTrue="1" operator="lessThan">
      <formula>-$O$2</formula>
    </cfRule>
    <cfRule type="cellIs" dxfId="138" priority="16" stopIfTrue="1" operator="greaterThan">
      <formula>$O$2</formula>
    </cfRule>
  </conditionalFormatting>
  <conditionalFormatting sqref="S279">
    <cfRule type="cellIs" dxfId="137" priority="13" stopIfTrue="1" operator="lessThan">
      <formula>-$O$2</formula>
    </cfRule>
    <cfRule type="cellIs" dxfId="136" priority="14" stopIfTrue="1" operator="greaterThan">
      <formula>$O$2</formula>
    </cfRule>
  </conditionalFormatting>
  <conditionalFormatting sqref="O287:O317 O320">
    <cfRule type="cellIs" dxfId="135" priority="11" stopIfTrue="1" operator="lessThan">
      <formula>-$O$2</formula>
    </cfRule>
    <cfRule type="cellIs" dxfId="134" priority="12" stopIfTrue="1" operator="greaterThan">
      <formula>$O$2</formula>
    </cfRule>
  </conditionalFormatting>
  <conditionalFormatting sqref="O318">
    <cfRule type="cellIs" dxfId="133" priority="9" stopIfTrue="1" operator="lessThan">
      <formula>-$O$2</formula>
    </cfRule>
    <cfRule type="cellIs" dxfId="132" priority="10" stopIfTrue="1" operator="greaterThan">
      <formula>$O$2</formula>
    </cfRule>
  </conditionalFormatting>
  <conditionalFormatting sqref="O319">
    <cfRule type="cellIs" dxfId="131" priority="7" stopIfTrue="1" operator="lessThan">
      <formula>-$O$2</formula>
    </cfRule>
    <cfRule type="cellIs" dxfId="130" priority="8" stopIfTrue="1" operator="greaterThan">
      <formula>$O$2</formula>
    </cfRule>
  </conditionalFormatting>
  <conditionalFormatting sqref="S287:S317 S320">
    <cfRule type="cellIs" dxfId="129" priority="5" stopIfTrue="1" operator="lessThan">
      <formula>-$O$2</formula>
    </cfRule>
    <cfRule type="cellIs" dxfId="128" priority="6" stopIfTrue="1" operator="greaterThan">
      <formula>$O$2</formula>
    </cfRule>
  </conditionalFormatting>
  <conditionalFormatting sqref="S318">
    <cfRule type="cellIs" dxfId="127" priority="3" stopIfTrue="1" operator="lessThan">
      <formula>-$O$2</formula>
    </cfRule>
    <cfRule type="cellIs" dxfId="126" priority="4" stopIfTrue="1" operator="greaterThan">
      <formula>$O$2</formula>
    </cfRule>
  </conditionalFormatting>
  <conditionalFormatting sqref="S319">
    <cfRule type="cellIs" dxfId="125" priority="1" stopIfTrue="1" operator="lessThan">
      <formula>-$O$2</formula>
    </cfRule>
    <cfRule type="cellIs" dxfId="124" priority="2" stopIfTrue="1" operator="greaterThan">
      <formula>$O$2</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AC47"/>
  <sheetViews>
    <sheetView zoomScale="85" zoomScaleNormal="85" workbookViewId="0">
      <pane xSplit="1" ySplit="5" topLeftCell="C6" activePane="bottomRight" state="frozen"/>
      <selection pane="topRight" activeCell="B1" sqref="B1"/>
      <selection pane="bottomLeft" activeCell="A6" sqref="A6"/>
      <selection pane="bottomRight" activeCell="C6" sqref="C6"/>
    </sheetView>
  </sheetViews>
  <sheetFormatPr defaultRowHeight="12.75" outlineLevelRow="1" outlineLevelCol="1" x14ac:dyDescent="0.2"/>
  <cols>
    <col min="1" max="1" width="40.7109375" style="46" customWidth="1"/>
    <col min="2" max="2" width="16.5703125" style="46" hidden="1" customWidth="1" outlineLevel="1"/>
    <col min="3" max="3" width="12.7109375" style="48" customWidth="1" collapsed="1"/>
    <col min="4" max="26" width="12.7109375" style="48" customWidth="1"/>
    <col min="27" max="27" width="17.5703125" style="327" bestFit="1" customWidth="1"/>
    <col min="28" max="29" width="12.7109375" style="327" customWidth="1"/>
    <col min="30" max="16384" width="9.140625" style="48"/>
  </cols>
  <sheetData>
    <row r="1" spans="1:29" ht="13.5" thickBot="1" x14ac:dyDescent="0.25">
      <c r="A1" s="48" t="s">
        <v>50</v>
      </c>
      <c r="B1" s="48" t="s">
        <v>329</v>
      </c>
      <c r="C1" s="380" t="s">
        <v>51</v>
      </c>
      <c r="D1" s="380"/>
      <c r="E1" s="123">
        <v>20</v>
      </c>
      <c r="F1" s="124">
        <v>0.01</v>
      </c>
      <c r="G1" s="380" t="s">
        <v>51</v>
      </c>
      <c r="H1" s="380"/>
      <c r="I1" s="123">
        <v>20</v>
      </c>
      <c r="J1" s="124">
        <v>0.01</v>
      </c>
      <c r="K1" s="380" t="s">
        <v>51</v>
      </c>
      <c r="L1" s="380"/>
      <c r="M1" s="123">
        <v>20</v>
      </c>
      <c r="N1" s="124">
        <v>0.01</v>
      </c>
      <c r="O1" s="380" t="s">
        <v>51</v>
      </c>
      <c r="P1" s="380"/>
      <c r="Q1" s="123">
        <v>20</v>
      </c>
      <c r="R1" s="124">
        <v>0.01</v>
      </c>
      <c r="S1" s="380" t="s">
        <v>310</v>
      </c>
      <c r="T1" s="380"/>
      <c r="U1" s="283">
        <v>2000</v>
      </c>
      <c r="V1" s="124">
        <v>0.01</v>
      </c>
      <c r="W1" s="380" t="s">
        <v>311</v>
      </c>
      <c r="X1" s="380"/>
      <c r="Y1" s="287">
        <v>20</v>
      </c>
      <c r="Z1" s="124">
        <v>0.01</v>
      </c>
      <c r="AA1" s="380" t="s">
        <v>311</v>
      </c>
      <c r="AB1" s="380"/>
      <c r="AC1" s="287">
        <v>20</v>
      </c>
    </row>
    <row r="2" spans="1:29" s="46" customFormat="1" hidden="1" outlineLevel="1" x14ac:dyDescent="0.2">
      <c r="C2" s="46" t="s">
        <v>52</v>
      </c>
      <c r="D2" s="46" t="s">
        <v>53</v>
      </c>
      <c r="E2" s="46" t="s">
        <v>54</v>
      </c>
      <c r="F2" s="46" t="s">
        <v>55</v>
      </c>
      <c r="G2" s="46" t="s">
        <v>52</v>
      </c>
      <c r="H2" s="46" t="s">
        <v>53</v>
      </c>
      <c r="K2" s="46" t="s">
        <v>52</v>
      </c>
      <c r="L2" s="46" t="s">
        <v>53</v>
      </c>
      <c r="O2" s="46" t="s">
        <v>52</v>
      </c>
      <c r="P2" s="46" t="s">
        <v>53</v>
      </c>
      <c r="S2" s="46" t="s">
        <v>52</v>
      </c>
      <c r="T2" s="46" t="s">
        <v>53</v>
      </c>
      <c r="W2" s="46" t="s">
        <v>52</v>
      </c>
      <c r="X2" s="46" t="s">
        <v>53</v>
      </c>
      <c r="AA2" s="46" t="s">
        <v>52</v>
      </c>
      <c r="AB2" s="46" t="s">
        <v>53</v>
      </c>
    </row>
    <row r="3" spans="1:29" s="46" customFormat="1" ht="13.5" hidden="1" outlineLevel="1" thickBot="1" x14ac:dyDescent="0.25">
      <c r="C3" s="46" t="s">
        <v>28</v>
      </c>
      <c r="D3" s="46" t="s">
        <v>28</v>
      </c>
      <c r="E3" s="46" t="s">
        <v>28</v>
      </c>
      <c r="F3" s="46" t="s">
        <v>28</v>
      </c>
      <c r="G3" s="46" t="s">
        <v>29</v>
      </c>
      <c r="H3" s="46" t="s">
        <v>29</v>
      </c>
      <c r="I3" s="46" t="s">
        <v>29</v>
      </c>
      <c r="J3" s="46" t="s">
        <v>29</v>
      </c>
      <c r="K3" s="46" t="s">
        <v>31</v>
      </c>
      <c r="L3" s="46" t="s">
        <v>31</v>
      </c>
      <c r="M3" s="46" t="s">
        <v>31</v>
      </c>
      <c r="N3" s="46" t="s">
        <v>31</v>
      </c>
      <c r="O3" s="46" t="s">
        <v>33</v>
      </c>
      <c r="P3" s="46" t="s">
        <v>33</v>
      </c>
      <c r="Q3" s="46" t="s">
        <v>33</v>
      </c>
      <c r="R3" s="46" t="s">
        <v>33</v>
      </c>
      <c r="S3" s="46" t="s">
        <v>36</v>
      </c>
      <c r="T3" s="46" t="s">
        <v>36</v>
      </c>
      <c r="U3" s="46" t="s">
        <v>36</v>
      </c>
      <c r="V3" s="46" t="s">
        <v>36</v>
      </c>
      <c r="W3" s="46" t="s">
        <v>35</v>
      </c>
      <c r="X3" s="46" t="s">
        <v>35</v>
      </c>
      <c r="Y3" s="46" t="s">
        <v>35</v>
      </c>
      <c r="Z3" s="46" t="s">
        <v>35</v>
      </c>
      <c r="AA3" s="46" t="s">
        <v>35</v>
      </c>
      <c r="AB3" s="46" t="s">
        <v>35</v>
      </c>
      <c r="AC3" s="46" t="s">
        <v>35</v>
      </c>
    </row>
    <row r="4" spans="1:29" s="125" customFormat="1" ht="18.75" customHeight="1" collapsed="1" x14ac:dyDescent="0.2">
      <c r="A4" s="381" t="s">
        <v>0</v>
      </c>
      <c r="B4" s="381" t="s">
        <v>56</v>
      </c>
      <c r="C4" s="383" t="s">
        <v>57</v>
      </c>
      <c r="D4" s="384"/>
      <c r="E4" s="384"/>
      <c r="F4" s="385"/>
      <c r="G4" s="383" t="s">
        <v>58</v>
      </c>
      <c r="H4" s="384"/>
      <c r="I4" s="384"/>
      <c r="J4" s="385"/>
      <c r="K4" s="383" t="s">
        <v>59</v>
      </c>
      <c r="L4" s="384"/>
      <c r="M4" s="384"/>
      <c r="N4" s="385"/>
      <c r="O4" s="383" t="s">
        <v>60</v>
      </c>
      <c r="P4" s="384"/>
      <c r="Q4" s="384"/>
      <c r="R4" s="385"/>
      <c r="S4" s="383" t="s">
        <v>61</v>
      </c>
      <c r="T4" s="384"/>
      <c r="U4" s="384"/>
      <c r="V4" s="385"/>
      <c r="W4" s="383" t="s">
        <v>45</v>
      </c>
      <c r="X4" s="384"/>
      <c r="Y4" s="384"/>
      <c r="Z4" s="385"/>
      <c r="AA4" s="340" t="s">
        <v>453</v>
      </c>
    </row>
    <row r="5" spans="1:29" s="125" customFormat="1" x14ac:dyDescent="0.2">
      <c r="A5" s="382"/>
      <c r="B5" s="382"/>
      <c r="C5" s="136" t="s">
        <v>48</v>
      </c>
      <c r="D5" s="137" t="s">
        <v>49</v>
      </c>
      <c r="E5" s="137" t="s">
        <v>54</v>
      </c>
      <c r="F5" s="138" t="s">
        <v>159</v>
      </c>
      <c r="G5" s="136" t="s">
        <v>48</v>
      </c>
      <c r="H5" s="137" t="s">
        <v>49</v>
      </c>
      <c r="I5" s="137" t="s">
        <v>54</v>
      </c>
      <c r="J5" s="138" t="s">
        <v>159</v>
      </c>
      <c r="K5" s="136" t="s">
        <v>48</v>
      </c>
      <c r="L5" s="137" t="s">
        <v>49</v>
      </c>
      <c r="M5" s="137" t="s">
        <v>54</v>
      </c>
      <c r="N5" s="138" t="s">
        <v>159</v>
      </c>
      <c r="O5" s="136" t="s">
        <v>48</v>
      </c>
      <c r="P5" s="137" t="s">
        <v>49</v>
      </c>
      <c r="Q5" s="137" t="s">
        <v>54</v>
      </c>
      <c r="R5" s="138" t="s">
        <v>159</v>
      </c>
      <c r="S5" s="136" t="s">
        <v>48</v>
      </c>
      <c r="T5" s="137" t="s">
        <v>49</v>
      </c>
      <c r="U5" s="137" t="s">
        <v>54</v>
      </c>
      <c r="V5" s="138" t="s">
        <v>159</v>
      </c>
      <c r="W5" s="136" t="s">
        <v>48</v>
      </c>
      <c r="X5" s="137" t="s">
        <v>49</v>
      </c>
      <c r="Y5" s="137" t="s">
        <v>54</v>
      </c>
      <c r="Z5" s="138" t="s">
        <v>159</v>
      </c>
      <c r="AA5" s="341" t="s">
        <v>461</v>
      </c>
    </row>
    <row r="6" spans="1:29" s="289" customFormat="1" x14ac:dyDescent="0.2">
      <c r="A6" s="316" t="s">
        <v>347</v>
      </c>
      <c r="C6" s="128"/>
      <c r="D6" s="126"/>
      <c r="E6" s="126"/>
      <c r="F6" s="127"/>
      <c r="G6" s="128"/>
      <c r="H6" s="126"/>
      <c r="I6" s="126"/>
      <c r="J6" s="127"/>
      <c r="K6" s="128"/>
      <c r="L6" s="126"/>
      <c r="M6" s="126"/>
      <c r="N6" s="127"/>
      <c r="O6" s="128"/>
      <c r="P6" s="126"/>
      <c r="Q6" s="126"/>
      <c r="R6" s="127"/>
      <c r="S6" s="128"/>
      <c r="T6" s="126"/>
      <c r="U6" s="77"/>
      <c r="V6" s="127"/>
      <c r="W6" s="128"/>
      <c r="X6" s="126"/>
      <c r="Y6" s="77"/>
      <c r="Z6" s="127"/>
      <c r="AA6" s="319"/>
    </row>
    <row r="7" spans="1:29" x14ac:dyDescent="0.2">
      <c r="A7" s="134" t="s">
        <v>62</v>
      </c>
      <c r="B7" s="48" t="s">
        <v>312</v>
      </c>
      <c r="C7" s="349" t="e">
        <f ca="1">VLOOKUP($B7&amp;"_"&amp;C$2,INDIRECT($B$1),2,FALSE)</f>
        <v>#REF!</v>
      </c>
      <c r="D7" s="350" t="e">
        <f t="shared" ref="D7:D44" ca="1" si="0">VLOOKUP($B7&amp;"_"&amp;D$2,INDIRECT($B$1),2,FALSE)</f>
        <v>#REF!</v>
      </c>
      <c r="E7" s="350" t="e">
        <f t="shared" ref="E7:E24" ca="1" si="1">D7-C7</f>
        <v>#REF!</v>
      </c>
      <c r="F7" s="127" t="e">
        <f t="shared" ref="F7:F24" ca="1" si="2">E7/C7</f>
        <v>#REF!</v>
      </c>
      <c r="G7" s="349" t="e">
        <f ca="1">VLOOKUP($B7&amp;"_"&amp;C$2,INDIRECT($B$1),3,FALSE)</f>
        <v>#REF!</v>
      </c>
      <c r="H7" s="350" t="e">
        <f t="shared" ref="H7:H24" ca="1" si="3">VLOOKUP($B7&amp;"_"&amp;D$2,INDIRECT($B$1),3,FALSE)</f>
        <v>#REF!</v>
      </c>
      <c r="I7" s="350" t="e">
        <f t="shared" ref="I7:I24" ca="1" si="4">H7-G7</f>
        <v>#REF!</v>
      </c>
      <c r="J7" s="127" t="e">
        <f t="shared" ref="J7:J24" ca="1" si="5">I7/G7</f>
        <v>#REF!</v>
      </c>
      <c r="K7" s="349" t="e">
        <f ca="1">VLOOKUP($B7&amp;"_"&amp;G$2,INDIRECT($B$1),4,FALSE)</f>
        <v>#REF!</v>
      </c>
      <c r="L7" s="350" t="e">
        <f ca="1">VLOOKUP($B7&amp;"_"&amp;H$2,INDIRECT($B$1),4,FALSE)</f>
        <v>#REF!</v>
      </c>
      <c r="M7" s="350" t="e">
        <f t="shared" ref="M7:M24" ca="1" si="6">L7-K7</f>
        <v>#REF!</v>
      </c>
      <c r="N7" s="127" t="e">
        <f t="shared" ref="N7:N24" ca="1" si="7">M7/K7</f>
        <v>#REF!</v>
      </c>
      <c r="O7" s="349" t="e">
        <f ca="1">VLOOKUP($B7&amp;"_"&amp;K$2,INDIRECT($B$1),5,FALSE)</f>
        <v>#REF!</v>
      </c>
      <c r="P7" s="350" t="e">
        <f ca="1">VLOOKUP($B7&amp;"_"&amp;L$2,INDIRECT($B$1),5,FALSE)</f>
        <v>#REF!</v>
      </c>
      <c r="Q7" s="350" t="e">
        <f t="shared" ref="Q7:Q24" ca="1" si="8">P7-O7</f>
        <v>#REF!</v>
      </c>
      <c r="R7" s="127" t="e">
        <f t="shared" ref="R7:R24" ca="1" si="9">Q7/O7</f>
        <v>#REF!</v>
      </c>
      <c r="S7" s="351" t="e">
        <f ca="1">VLOOKUP($B7&amp;"_"&amp;O$2,INDIRECT($B$1),7,FALSE)</f>
        <v>#REF!</v>
      </c>
      <c r="T7" s="309" t="e">
        <f ca="1">VLOOKUP($B7&amp;"_"&amp;P$2,INDIRECT($B$1),7,FALSE)</f>
        <v>#REF!</v>
      </c>
      <c r="U7" s="356" t="e">
        <f t="shared" ref="U7:U24" ca="1" si="10">T7-S7</f>
        <v>#REF!</v>
      </c>
      <c r="V7" s="127" t="e">
        <f t="shared" ref="V7:V24" ca="1" si="11">U7/S7</f>
        <v>#REF!</v>
      </c>
      <c r="W7" s="351" t="e">
        <f ca="1">VLOOKUP($B7&amp;"_"&amp;S$2,INDIRECT($B$1),6,FALSE)</f>
        <v>#REF!</v>
      </c>
      <c r="X7" s="309" t="e">
        <f ca="1">VLOOKUP($B7&amp;"_"&amp;T$2,INDIRECT($B$1),6,FALSE)</f>
        <v>#REF!</v>
      </c>
      <c r="Y7" s="356" t="e">
        <f t="shared" ref="Y7:Y24" ca="1" si="12">X7-W7</f>
        <v>#REF!</v>
      </c>
      <c r="Z7" s="127" t="e">
        <f t="shared" ref="Z7:Z24" ca="1" si="13">Y7/W7</f>
        <v>#REF!</v>
      </c>
      <c r="AA7" s="337" t="e">
        <f ca="1">-(D7*T7-C7*S7)</f>
        <v>#REF!</v>
      </c>
      <c r="AB7" s="48"/>
      <c r="AC7" s="48"/>
    </row>
    <row r="8" spans="1:29" x14ac:dyDescent="0.2">
      <c r="A8" s="134" t="s">
        <v>63</v>
      </c>
      <c r="B8" s="48" t="s">
        <v>313</v>
      </c>
      <c r="C8" s="349" t="e">
        <f t="shared" ref="C8:C44" ca="1" si="14">VLOOKUP($B8&amp;"_"&amp;C$2,INDIRECT($B$1),2,FALSE)</f>
        <v>#REF!</v>
      </c>
      <c r="D8" s="350" t="e">
        <f t="shared" ca="1" si="0"/>
        <v>#REF!</v>
      </c>
      <c r="E8" s="350" t="e">
        <f t="shared" ca="1" si="1"/>
        <v>#REF!</v>
      </c>
      <c r="F8" s="127" t="e">
        <f t="shared" ca="1" si="2"/>
        <v>#REF!</v>
      </c>
      <c r="G8" s="349" t="e">
        <f t="shared" ref="G8:G24" ca="1" si="15">VLOOKUP($B8&amp;"_"&amp;C$2,INDIRECT($B$1),3,FALSE)</f>
        <v>#REF!</v>
      </c>
      <c r="H8" s="350" t="e">
        <f t="shared" ca="1" si="3"/>
        <v>#REF!</v>
      </c>
      <c r="I8" s="350" t="e">
        <f t="shared" ca="1" si="4"/>
        <v>#REF!</v>
      </c>
      <c r="J8" s="127" t="e">
        <f t="shared" ca="1" si="5"/>
        <v>#REF!</v>
      </c>
      <c r="K8" s="349" t="e">
        <f t="shared" ref="K8:K24" ca="1" si="16">VLOOKUP($B8&amp;"_"&amp;G$2,INDIRECT($B$1),4,FALSE)</f>
        <v>#REF!</v>
      </c>
      <c r="L8" s="350" t="e">
        <f t="shared" ref="L8:L24" ca="1" si="17">VLOOKUP($B8&amp;"_"&amp;H$2,INDIRECT($B$1),4,FALSE)</f>
        <v>#REF!</v>
      </c>
      <c r="M8" s="350" t="e">
        <f t="shared" ca="1" si="6"/>
        <v>#REF!</v>
      </c>
      <c r="N8" s="127" t="e">
        <f t="shared" ca="1" si="7"/>
        <v>#REF!</v>
      </c>
      <c r="O8" s="349" t="e">
        <f t="shared" ref="O8:O24" ca="1" si="18">VLOOKUP($B8&amp;"_"&amp;K$2,INDIRECT($B$1),5,FALSE)</f>
        <v>#REF!</v>
      </c>
      <c r="P8" s="350" t="e">
        <f t="shared" ref="P8:P24" ca="1" si="19">VLOOKUP($B8&amp;"_"&amp;L$2,INDIRECT($B$1),5,FALSE)</f>
        <v>#REF!</v>
      </c>
      <c r="Q8" s="350" t="e">
        <f t="shared" ca="1" si="8"/>
        <v>#REF!</v>
      </c>
      <c r="R8" s="127" t="e">
        <f t="shared" ca="1" si="9"/>
        <v>#REF!</v>
      </c>
      <c r="S8" s="351" t="e">
        <f t="shared" ref="S8:S24" ca="1" si="20">VLOOKUP($B8&amp;"_"&amp;O$2,INDIRECT($B$1),7,FALSE)</f>
        <v>#REF!</v>
      </c>
      <c r="T8" s="309" t="e">
        <f t="shared" ref="T8:T24" ca="1" si="21">VLOOKUP($B8&amp;"_"&amp;P$2,INDIRECT($B$1),7,FALSE)</f>
        <v>#REF!</v>
      </c>
      <c r="U8" s="356" t="e">
        <f t="shared" ca="1" si="10"/>
        <v>#REF!</v>
      </c>
      <c r="V8" s="127" t="e">
        <f t="shared" ca="1" si="11"/>
        <v>#REF!</v>
      </c>
      <c r="W8" s="351" t="e">
        <f t="shared" ref="W8:W24" ca="1" si="22">VLOOKUP($B8&amp;"_"&amp;S$2,INDIRECT($B$1),6,FALSE)</f>
        <v>#REF!</v>
      </c>
      <c r="X8" s="309" t="e">
        <f t="shared" ref="X8:X24" ca="1" si="23">VLOOKUP($B8&amp;"_"&amp;T$2,INDIRECT($B$1),6,FALSE)</f>
        <v>#REF!</v>
      </c>
      <c r="Y8" s="356" t="e">
        <f t="shared" ca="1" si="12"/>
        <v>#REF!</v>
      </c>
      <c r="Z8" s="127" t="e">
        <f t="shared" ca="1" si="13"/>
        <v>#REF!</v>
      </c>
      <c r="AA8" s="337" t="e">
        <f t="shared" ref="AA8:AA12" ca="1" si="24">-(D8*T8-C8*S8)</f>
        <v>#REF!</v>
      </c>
      <c r="AB8" s="48"/>
      <c r="AC8" s="48"/>
    </row>
    <row r="9" spans="1:29" s="289" customFormat="1" x14ac:dyDescent="0.2">
      <c r="A9" s="134" t="s">
        <v>345</v>
      </c>
      <c r="B9" s="289" t="s">
        <v>346</v>
      </c>
      <c r="C9" s="349" t="e">
        <f t="shared" ca="1" si="14"/>
        <v>#REF!</v>
      </c>
      <c r="D9" s="350" t="e">
        <f t="shared" ca="1" si="0"/>
        <v>#REF!</v>
      </c>
      <c r="E9" s="350" t="e">
        <f t="shared" ref="E9" ca="1" si="25">D9-C9</f>
        <v>#REF!</v>
      </c>
      <c r="F9" s="127" t="e">
        <f t="shared" ref="F9" ca="1" si="26">E9/C9</f>
        <v>#REF!</v>
      </c>
      <c r="G9" s="349" t="e">
        <f t="shared" ref="G9" ca="1" si="27">VLOOKUP($B9&amp;"_"&amp;C$2,INDIRECT($B$1),3,FALSE)</f>
        <v>#REF!</v>
      </c>
      <c r="H9" s="350" t="e">
        <f t="shared" ref="H9" ca="1" si="28">VLOOKUP($B9&amp;"_"&amp;D$2,INDIRECT($B$1),3,FALSE)</f>
        <v>#REF!</v>
      </c>
      <c r="I9" s="350" t="e">
        <f t="shared" ref="I9" ca="1" si="29">H9-G9</f>
        <v>#REF!</v>
      </c>
      <c r="J9" s="127" t="e">
        <f t="shared" ref="J9" ca="1" si="30">I9/G9</f>
        <v>#REF!</v>
      </c>
      <c r="K9" s="349" t="e">
        <f t="shared" ref="K9" ca="1" si="31">VLOOKUP($B9&amp;"_"&amp;G$2,INDIRECT($B$1),4,FALSE)</f>
        <v>#REF!</v>
      </c>
      <c r="L9" s="350" t="e">
        <f t="shared" ref="L9" ca="1" si="32">VLOOKUP($B9&amp;"_"&amp;H$2,INDIRECT($B$1),4,FALSE)</f>
        <v>#REF!</v>
      </c>
      <c r="M9" s="350" t="e">
        <f t="shared" ref="M9" ca="1" si="33">L9-K9</f>
        <v>#REF!</v>
      </c>
      <c r="N9" s="127" t="e">
        <f t="shared" ref="N9" ca="1" si="34">M9/K9</f>
        <v>#REF!</v>
      </c>
      <c r="O9" s="349" t="e">
        <f t="shared" ref="O9" ca="1" si="35">VLOOKUP($B9&amp;"_"&amp;K$2,INDIRECT($B$1),5,FALSE)</f>
        <v>#REF!</v>
      </c>
      <c r="P9" s="350" t="e">
        <f t="shared" ref="P9" ca="1" si="36">VLOOKUP($B9&amp;"_"&amp;L$2,INDIRECT($B$1),5,FALSE)</f>
        <v>#REF!</v>
      </c>
      <c r="Q9" s="350" t="e">
        <f t="shared" ref="Q9" ca="1" si="37">P9-O9</f>
        <v>#REF!</v>
      </c>
      <c r="R9" s="127" t="e">
        <f t="shared" ref="R9" ca="1" si="38">Q9/O9</f>
        <v>#REF!</v>
      </c>
      <c r="S9" s="351" t="e">
        <f t="shared" ref="S9" ca="1" si="39">VLOOKUP($B9&amp;"_"&amp;O$2,INDIRECT($B$1),7,FALSE)</f>
        <v>#REF!</v>
      </c>
      <c r="T9" s="309" t="e">
        <f t="shared" ref="T9" ca="1" si="40">VLOOKUP($B9&amp;"_"&amp;P$2,INDIRECT($B$1),7,FALSE)</f>
        <v>#REF!</v>
      </c>
      <c r="U9" s="356" t="e">
        <f t="shared" ref="U9" ca="1" si="41">T9-S9</f>
        <v>#REF!</v>
      </c>
      <c r="V9" s="127" t="e">
        <f t="shared" ref="V9" ca="1" si="42">U9/S9</f>
        <v>#REF!</v>
      </c>
      <c r="W9" s="351" t="e">
        <f t="shared" ref="W9" ca="1" si="43">VLOOKUP($B9&amp;"_"&amp;S$2,INDIRECT($B$1),6,FALSE)</f>
        <v>#REF!</v>
      </c>
      <c r="X9" s="309" t="e">
        <f t="shared" ref="X9" ca="1" si="44">VLOOKUP($B9&amp;"_"&amp;T$2,INDIRECT($B$1),6,FALSE)</f>
        <v>#REF!</v>
      </c>
      <c r="Y9" s="356" t="e">
        <f t="shared" ref="Y9" ca="1" si="45">X9-W9</f>
        <v>#REF!</v>
      </c>
      <c r="Z9" s="127" t="e">
        <f t="shared" ref="Z9" ca="1" si="46">Y9/W9</f>
        <v>#REF!</v>
      </c>
      <c r="AA9" s="337" t="e">
        <f t="shared" ca="1" si="24"/>
        <v>#REF!</v>
      </c>
    </row>
    <row r="10" spans="1:29" x14ac:dyDescent="0.2">
      <c r="A10" s="134" t="s">
        <v>67</v>
      </c>
      <c r="B10" s="48" t="s">
        <v>323</v>
      </c>
      <c r="C10" s="349" t="e">
        <f t="shared" ref="C10:D12" ca="1" si="47">VLOOKUP($B10&amp;"_"&amp;C$2,INDIRECT($B$1),2,FALSE)</f>
        <v>#REF!</v>
      </c>
      <c r="D10" s="350" t="e">
        <f t="shared" ca="1" si="47"/>
        <v>#REF!</v>
      </c>
      <c r="E10" s="350" t="e">
        <f ca="1">D10-C10</f>
        <v>#REF!</v>
      </c>
      <c r="F10" s="127" t="e">
        <f ca="1">E10/C10</f>
        <v>#REF!</v>
      </c>
      <c r="G10" s="349" t="e">
        <f t="shared" ref="G10:H12" ca="1" si="48">VLOOKUP($B10&amp;"_"&amp;C$2,INDIRECT($B$1),3,FALSE)</f>
        <v>#REF!</v>
      </c>
      <c r="H10" s="350" t="e">
        <f t="shared" ca="1" si="48"/>
        <v>#REF!</v>
      </c>
      <c r="I10" s="350" t="e">
        <f ca="1">H10-G10</f>
        <v>#REF!</v>
      </c>
      <c r="J10" s="127" t="e">
        <f ca="1">I10/G10</f>
        <v>#REF!</v>
      </c>
      <c r="K10" s="349" t="e">
        <f t="shared" ref="K10:L12" ca="1" si="49">VLOOKUP($B10&amp;"_"&amp;G$2,INDIRECT($B$1),4,FALSE)</f>
        <v>#REF!</v>
      </c>
      <c r="L10" s="350" t="e">
        <f t="shared" ca="1" si="49"/>
        <v>#REF!</v>
      </c>
      <c r="M10" s="350" t="e">
        <f ca="1">L10-K10</f>
        <v>#REF!</v>
      </c>
      <c r="N10" s="127" t="e">
        <f ca="1">M10/K10</f>
        <v>#REF!</v>
      </c>
      <c r="O10" s="349" t="e">
        <f t="shared" ref="O10:P12" ca="1" si="50">VLOOKUP($B10&amp;"_"&amp;K$2,INDIRECT($B$1),5,FALSE)</f>
        <v>#REF!</v>
      </c>
      <c r="P10" s="350" t="e">
        <f t="shared" ca="1" si="50"/>
        <v>#REF!</v>
      </c>
      <c r="Q10" s="350" t="e">
        <f ca="1">P10-O10</f>
        <v>#REF!</v>
      </c>
      <c r="R10" s="127" t="e">
        <f ca="1">Q10/O10</f>
        <v>#REF!</v>
      </c>
      <c r="S10" s="351" t="e">
        <f t="shared" ref="S10:T12" ca="1" si="51">VLOOKUP($B10&amp;"_"&amp;O$2,INDIRECT($B$1),7,FALSE)</f>
        <v>#REF!</v>
      </c>
      <c r="T10" s="309" t="e">
        <f t="shared" ca="1" si="51"/>
        <v>#REF!</v>
      </c>
      <c r="U10" s="356" t="e">
        <f ca="1">T10-S10</f>
        <v>#REF!</v>
      </c>
      <c r="V10" s="127" t="e">
        <f ca="1">U10/S10</f>
        <v>#REF!</v>
      </c>
      <c r="W10" s="351" t="e">
        <f t="shared" ref="W10:X12" ca="1" si="52">VLOOKUP($B10&amp;"_"&amp;S$2,INDIRECT($B$1),6,FALSE)</f>
        <v>#REF!</v>
      </c>
      <c r="X10" s="309" t="e">
        <f t="shared" ca="1" si="52"/>
        <v>#REF!</v>
      </c>
      <c r="Y10" s="356" t="e">
        <f ca="1">X10-W10</f>
        <v>#REF!</v>
      </c>
      <c r="Z10" s="127" t="e">
        <f ca="1">Y10/W10</f>
        <v>#REF!</v>
      </c>
      <c r="AA10" s="337" t="e">
        <f t="shared" ca="1" si="24"/>
        <v>#REF!</v>
      </c>
      <c r="AB10" s="48"/>
      <c r="AC10" s="48"/>
    </row>
    <row r="11" spans="1:29" x14ac:dyDescent="0.2">
      <c r="A11" s="134" t="s">
        <v>74</v>
      </c>
      <c r="B11" s="48" t="s">
        <v>326</v>
      </c>
      <c r="C11" s="349" t="e">
        <f t="shared" ca="1" si="47"/>
        <v>#REF!</v>
      </c>
      <c r="D11" s="350" t="e">
        <f t="shared" ca="1" si="47"/>
        <v>#REF!</v>
      </c>
      <c r="E11" s="350" t="e">
        <f ca="1">D11-C11</f>
        <v>#REF!</v>
      </c>
      <c r="F11" s="127" t="e">
        <f ca="1">E11/C11</f>
        <v>#REF!</v>
      </c>
      <c r="G11" s="349" t="e">
        <f t="shared" ca="1" si="48"/>
        <v>#REF!</v>
      </c>
      <c r="H11" s="350" t="e">
        <f t="shared" ca="1" si="48"/>
        <v>#REF!</v>
      </c>
      <c r="I11" s="350" t="e">
        <f ca="1">H11-G11</f>
        <v>#REF!</v>
      </c>
      <c r="J11" s="127" t="e">
        <f ca="1">I11/G11</f>
        <v>#REF!</v>
      </c>
      <c r="K11" s="349" t="e">
        <f t="shared" ca="1" si="49"/>
        <v>#REF!</v>
      </c>
      <c r="L11" s="350" t="e">
        <f t="shared" ca="1" si="49"/>
        <v>#REF!</v>
      </c>
      <c r="M11" s="350" t="e">
        <f ca="1">L11-K11</f>
        <v>#REF!</v>
      </c>
      <c r="N11" s="127" t="e">
        <f ca="1">M11/K11</f>
        <v>#REF!</v>
      </c>
      <c r="O11" s="349" t="e">
        <f t="shared" ca="1" si="50"/>
        <v>#REF!</v>
      </c>
      <c r="P11" s="350" t="e">
        <f t="shared" ca="1" si="50"/>
        <v>#REF!</v>
      </c>
      <c r="Q11" s="350" t="e">
        <f ca="1">P11-O11</f>
        <v>#REF!</v>
      </c>
      <c r="R11" s="127" t="e">
        <f ca="1">Q11/O11</f>
        <v>#REF!</v>
      </c>
      <c r="S11" s="351" t="e">
        <f t="shared" ca="1" si="51"/>
        <v>#REF!</v>
      </c>
      <c r="T11" s="309" t="e">
        <f t="shared" ca="1" si="51"/>
        <v>#REF!</v>
      </c>
      <c r="U11" s="356" t="e">
        <f ca="1">T11-S11</f>
        <v>#REF!</v>
      </c>
      <c r="V11" s="127" t="e">
        <f ca="1">U11/S11</f>
        <v>#REF!</v>
      </c>
      <c r="W11" s="351" t="e">
        <f t="shared" ca="1" si="52"/>
        <v>#REF!</v>
      </c>
      <c r="X11" s="309" t="e">
        <f t="shared" ca="1" si="52"/>
        <v>#REF!</v>
      </c>
      <c r="Y11" s="356" t="e">
        <f ca="1">X11-W11</f>
        <v>#REF!</v>
      </c>
      <c r="Z11" s="127" t="e">
        <f ca="1">Y11/W11</f>
        <v>#REF!</v>
      </c>
      <c r="AA11" s="337" t="e">
        <f t="shared" ca="1" si="24"/>
        <v>#REF!</v>
      </c>
      <c r="AB11" s="48"/>
      <c r="AC11" s="48"/>
    </row>
    <row r="12" spans="1:29" x14ac:dyDescent="0.2">
      <c r="A12" s="134" t="s">
        <v>65</v>
      </c>
      <c r="B12" s="48" t="s">
        <v>314</v>
      </c>
      <c r="C12" s="349" t="e">
        <f t="shared" ca="1" si="47"/>
        <v>#REF!</v>
      </c>
      <c r="D12" s="350" t="e">
        <f t="shared" ca="1" si="47"/>
        <v>#REF!</v>
      </c>
      <c r="E12" s="350" t="e">
        <f ca="1">D12-C12</f>
        <v>#REF!</v>
      </c>
      <c r="F12" s="127" t="e">
        <f ca="1">E12/C12</f>
        <v>#REF!</v>
      </c>
      <c r="G12" s="349" t="e">
        <f t="shared" ca="1" si="48"/>
        <v>#REF!</v>
      </c>
      <c r="H12" s="350" t="e">
        <f t="shared" ca="1" si="48"/>
        <v>#REF!</v>
      </c>
      <c r="I12" s="350" t="e">
        <f ca="1">H12-G12</f>
        <v>#REF!</v>
      </c>
      <c r="J12" s="127" t="e">
        <f ca="1">I12/G12</f>
        <v>#REF!</v>
      </c>
      <c r="K12" s="349" t="e">
        <f t="shared" ca="1" si="49"/>
        <v>#REF!</v>
      </c>
      <c r="L12" s="350" t="e">
        <f t="shared" ca="1" si="49"/>
        <v>#REF!</v>
      </c>
      <c r="M12" s="350" t="e">
        <f ca="1">L12-K12</f>
        <v>#REF!</v>
      </c>
      <c r="N12" s="127" t="e">
        <f ca="1">M12/K12</f>
        <v>#REF!</v>
      </c>
      <c r="O12" s="349" t="e">
        <f t="shared" ca="1" si="50"/>
        <v>#REF!</v>
      </c>
      <c r="P12" s="350" t="e">
        <f t="shared" ca="1" si="50"/>
        <v>#REF!</v>
      </c>
      <c r="Q12" s="350" t="e">
        <f ca="1">P12-O12</f>
        <v>#REF!</v>
      </c>
      <c r="R12" s="127" t="e">
        <f ca="1">Q12/O12</f>
        <v>#REF!</v>
      </c>
      <c r="S12" s="351" t="e">
        <f t="shared" ca="1" si="51"/>
        <v>#REF!</v>
      </c>
      <c r="T12" s="309" t="e">
        <f t="shared" ca="1" si="51"/>
        <v>#REF!</v>
      </c>
      <c r="U12" s="356" t="e">
        <f ca="1">T12-S12</f>
        <v>#REF!</v>
      </c>
      <c r="V12" s="127" t="e">
        <f ca="1">U12/S12</f>
        <v>#REF!</v>
      </c>
      <c r="W12" s="351" t="e">
        <f t="shared" ca="1" si="52"/>
        <v>#REF!</v>
      </c>
      <c r="X12" s="309" t="e">
        <f t="shared" ca="1" si="52"/>
        <v>#REF!</v>
      </c>
      <c r="Y12" s="356" t="e">
        <f ca="1">X12-W12</f>
        <v>#REF!</v>
      </c>
      <c r="Z12" s="127" t="e">
        <f ca="1">Y12/W12</f>
        <v>#REF!</v>
      </c>
      <c r="AA12" s="337" t="e">
        <f t="shared" ca="1" si="24"/>
        <v>#REF!</v>
      </c>
      <c r="AB12" s="48"/>
      <c r="AC12" s="48"/>
    </row>
    <row r="13" spans="1:29" s="289" customFormat="1" x14ac:dyDescent="0.2">
      <c r="A13" s="134"/>
      <c r="C13" s="349"/>
      <c r="D13" s="350"/>
      <c r="E13" s="350"/>
      <c r="F13" s="127"/>
      <c r="G13" s="349"/>
      <c r="H13" s="350"/>
      <c r="I13" s="350"/>
      <c r="J13" s="127"/>
      <c r="K13" s="349"/>
      <c r="L13" s="350"/>
      <c r="M13" s="350"/>
      <c r="N13" s="127"/>
      <c r="O13" s="349"/>
      <c r="P13" s="350"/>
      <c r="Q13" s="350"/>
      <c r="R13" s="127"/>
      <c r="S13" s="351"/>
      <c r="T13" s="309"/>
      <c r="U13" s="356"/>
      <c r="V13" s="127"/>
      <c r="W13" s="351"/>
      <c r="X13" s="309"/>
      <c r="Y13" s="356"/>
      <c r="Z13" s="127"/>
      <c r="AA13" s="337"/>
    </row>
    <row r="14" spans="1:29" s="289" customFormat="1" x14ac:dyDescent="0.2">
      <c r="A14" s="316" t="s">
        <v>348</v>
      </c>
      <c r="C14" s="349"/>
      <c r="D14" s="350"/>
      <c r="E14" s="350"/>
      <c r="F14" s="127"/>
      <c r="G14" s="349"/>
      <c r="H14" s="350"/>
      <c r="I14" s="350"/>
      <c r="J14" s="127"/>
      <c r="K14" s="349"/>
      <c r="L14" s="350"/>
      <c r="M14" s="350"/>
      <c r="N14" s="127"/>
      <c r="O14" s="349"/>
      <c r="P14" s="350"/>
      <c r="Q14" s="350"/>
      <c r="R14" s="127"/>
      <c r="S14" s="351"/>
      <c r="T14" s="309"/>
      <c r="U14" s="356"/>
      <c r="V14" s="127"/>
      <c r="W14" s="351"/>
      <c r="X14" s="309"/>
      <c r="Y14" s="356"/>
      <c r="Z14" s="127"/>
      <c r="AA14" s="337"/>
    </row>
    <row r="15" spans="1:29" x14ac:dyDescent="0.2">
      <c r="A15" s="134" t="s">
        <v>73</v>
      </c>
      <c r="B15" s="48" t="s">
        <v>322</v>
      </c>
      <c r="C15" s="349" t="e">
        <f t="shared" ref="C15:D22" ca="1" si="53">VLOOKUP($B15&amp;"_"&amp;C$2,INDIRECT($B$1),2,FALSE)</f>
        <v>#REF!</v>
      </c>
      <c r="D15" s="350" t="e">
        <f t="shared" ca="1" si="53"/>
        <v>#REF!</v>
      </c>
      <c r="E15" s="350" t="e">
        <f ca="1">D15-C15</f>
        <v>#REF!</v>
      </c>
      <c r="F15" s="127" t="e">
        <f ca="1">E15/C15</f>
        <v>#REF!</v>
      </c>
      <c r="G15" s="349" t="e">
        <f t="shared" ref="G15:H22" ca="1" si="54">VLOOKUP($B15&amp;"_"&amp;C$2,INDIRECT($B$1),3,FALSE)</f>
        <v>#REF!</v>
      </c>
      <c r="H15" s="350" t="e">
        <f t="shared" ca="1" si="54"/>
        <v>#REF!</v>
      </c>
      <c r="I15" s="350" t="e">
        <f ca="1">H15-G15</f>
        <v>#REF!</v>
      </c>
      <c r="J15" s="127" t="e">
        <f ca="1">I15/G15</f>
        <v>#REF!</v>
      </c>
      <c r="K15" s="349" t="e">
        <f t="shared" ref="K15:L22" ca="1" si="55">VLOOKUP($B15&amp;"_"&amp;G$2,INDIRECT($B$1),4,FALSE)</f>
        <v>#REF!</v>
      </c>
      <c r="L15" s="350" t="e">
        <f t="shared" ca="1" si="55"/>
        <v>#REF!</v>
      </c>
      <c r="M15" s="350" t="e">
        <f ca="1">L15-K15</f>
        <v>#REF!</v>
      </c>
      <c r="N15" s="127" t="e">
        <f ca="1">M15/K15</f>
        <v>#REF!</v>
      </c>
      <c r="O15" s="349" t="e">
        <f t="shared" ref="O15:P22" ca="1" si="56">VLOOKUP($B15&amp;"_"&amp;K$2,INDIRECT($B$1),5,FALSE)</f>
        <v>#REF!</v>
      </c>
      <c r="P15" s="350" t="e">
        <f t="shared" ca="1" si="56"/>
        <v>#REF!</v>
      </c>
      <c r="Q15" s="350" t="e">
        <f ca="1">P15-O15</f>
        <v>#REF!</v>
      </c>
      <c r="R15" s="127" t="e">
        <f ca="1">Q15/O15</f>
        <v>#REF!</v>
      </c>
      <c r="S15" s="351" t="e">
        <f t="shared" ref="S15:T22" ca="1" si="57">VLOOKUP($B15&amp;"_"&amp;O$2,INDIRECT($B$1),7,FALSE)</f>
        <v>#REF!</v>
      </c>
      <c r="T15" s="309" t="e">
        <f t="shared" ca="1" si="57"/>
        <v>#REF!</v>
      </c>
      <c r="U15" s="356" t="e">
        <f ca="1">T15-S15</f>
        <v>#REF!</v>
      </c>
      <c r="V15" s="127" t="e">
        <f ca="1">U15/S15</f>
        <v>#REF!</v>
      </c>
      <c r="W15" s="351" t="e">
        <f t="shared" ref="W15:X22" ca="1" si="58">VLOOKUP($B15&amp;"_"&amp;S$2,INDIRECT($B$1),6,FALSE)</f>
        <v>#REF!</v>
      </c>
      <c r="X15" s="309" t="e">
        <f t="shared" ca="1" si="58"/>
        <v>#REF!</v>
      </c>
      <c r="Y15" s="356" t="e">
        <f ca="1">X15-W15</f>
        <v>#REF!</v>
      </c>
      <c r="Z15" s="127" t="e">
        <f ca="1">Y15/W15</f>
        <v>#REF!</v>
      </c>
      <c r="AA15" s="337" t="e">
        <f t="shared" ref="AA15:AA25" ca="1" si="59">-(D15*T15-C15*S15)</f>
        <v>#REF!</v>
      </c>
      <c r="AB15" s="48"/>
      <c r="AC15" s="48"/>
    </row>
    <row r="16" spans="1:29" x14ac:dyDescent="0.2">
      <c r="A16" s="134" t="s">
        <v>68</v>
      </c>
      <c r="B16" s="48" t="s">
        <v>316</v>
      </c>
      <c r="C16" s="349" t="e">
        <f t="shared" ca="1" si="53"/>
        <v>#REF!</v>
      </c>
      <c r="D16" s="350" t="e">
        <f t="shared" ca="1" si="53"/>
        <v>#REF!</v>
      </c>
      <c r="E16" s="350" t="e">
        <f ca="1">D16-C16</f>
        <v>#REF!</v>
      </c>
      <c r="F16" s="127" t="e">
        <f ca="1">E16/C16</f>
        <v>#REF!</v>
      </c>
      <c r="G16" s="349" t="e">
        <f t="shared" ca="1" si="54"/>
        <v>#REF!</v>
      </c>
      <c r="H16" s="350" t="e">
        <f t="shared" ca="1" si="54"/>
        <v>#REF!</v>
      </c>
      <c r="I16" s="350" t="e">
        <f ca="1">H16-G16</f>
        <v>#REF!</v>
      </c>
      <c r="J16" s="127" t="e">
        <f ca="1">I16/G16</f>
        <v>#REF!</v>
      </c>
      <c r="K16" s="349" t="e">
        <f t="shared" ca="1" si="55"/>
        <v>#REF!</v>
      </c>
      <c r="L16" s="350" t="e">
        <f t="shared" ca="1" si="55"/>
        <v>#REF!</v>
      </c>
      <c r="M16" s="350" t="e">
        <f ca="1">L16-K16</f>
        <v>#REF!</v>
      </c>
      <c r="N16" s="127" t="e">
        <f ca="1">M16/K16</f>
        <v>#REF!</v>
      </c>
      <c r="O16" s="349" t="e">
        <f t="shared" ca="1" si="56"/>
        <v>#REF!</v>
      </c>
      <c r="P16" s="350" t="e">
        <f t="shared" ca="1" si="56"/>
        <v>#REF!</v>
      </c>
      <c r="Q16" s="350" t="e">
        <f ca="1">P16-O16</f>
        <v>#REF!</v>
      </c>
      <c r="R16" s="127" t="e">
        <f ca="1">Q16/O16</f>
        <v>#REF!</v>
      </c>
      <c r="S16" s="351" t="e">
        <f ca="1">VLOOKUP($B16&amp;"_"&amp;O$2,INDIRECT($B$1),7,FALSE)</f>
        <v>#REF!</v>
      </c>
      <c r="T16" s="309" t="e">
        <f t="shared" ca="1" si="57"/>
        <v>#REF!</v>
      </c>
      <c r="U16" s="356" t="e">
        <f ca="1">T16-S16</f>
        <v>#REF!</v>
      </c>
      <c r="V16" s="127" t="e">
        <f ca="1">U16/S16</f>
        <v>#REF!</v>
      </c>
      <c r="W16" s="351" t="e">
        <f t="shared" ca="1" si="58"/>
        <v>#REF!</v>
      </c>
      <c r="X16" s="309" t="e">
        <f t="shared" ca="1" si="58"/>
        <v>#REF!</v>
      </c>
      <c r="Y16" s="356" t="e">
        <f ca="1">X16-W16</f>
        <v>#REF!</v>
      </c>
      <c r="Z16" s="127" t="e">
        <f ca="1">Y16/W16</f>
        <v>#REF!</v>
      </c>
      <c r="AA16" s="337" t="e">
        <f t="shared" ca="1" si="59"/>
        <v>#REF!</v>
      </c>
      <c r="AB16" s="48"/>
      <c r="AC16" s="48"/>
    </row>
    <row r="17" spans="1:29" x14ac:dyDescent="0.2">
      <c r="A17" s="134" t="s">
        <v>103</v>
      </c>
      <c r="B17" s="48" t="s">
        <v>319</v>
      </c>
      <c r="C17" s="349" t="e">
        <f t="shared" ca="1" si="53"/>
        <v>#REF!</v>
      </c>
      <c r="D17" s="350" t="e">
        <f t="shared" ca="1" si="53"/>
        <v>#REF!</v>
      </c>
      <c r="E17" s="350" t="e">
        <f t="shared" ref="E17" ca="1" si="60">D17-C17</f>
        <v>#REF!</v>
      </c>
      <c r="F17" s="127" t="e">
        <f t="shared" ref="F17" ca="1" si="61">E17/C17</f>
        <v>#REF!</v>
      </c>
      <c r="G17" s="349" t="e">
        <f t="shared" ca="1" si="54"/>
        <v>#REF!</v>
      </c>
      <c r="H17" s="350" t="e">
        <f t="shared" ca="1" si="54"/>
        <v>#REF!</v>
      </c>
      <c r="I17" s="350" t="e">
        <f t="shared" ref="I17" ca="1" si="62">H17-G17</f>
        <v>#REF!</v>
      </c>
      <c r="J17" s="127" t="e">
        <f t="shared" ref="J17" ca="1" si="63">I17/G17</f>
        <v>#REF!</v>
      </c>
      <c r="K17" s="349" t="e">
        <f t="shared" ca="1" si="55"/>
        <v>#REF!</v>
      </c>
      <c r="L17" s="350" t="e">
        <f t="shared" ca="1" si="55"/>
        <v>#REF!</v>
      </c>
      <c r="M17" s="350" t="e">
        <f t="shared" ref="M17" ca="1" si="64">L17-K17</f>
        <v>#REF!</v>
      </c>
      <c r="N17" s="127" t="e">
        <f t="shared" ref="N17" ca="1" si="65">M17/K17</f>
        <v>#REF!</v>
      </c>
      <c r="O17" s="349" t="e">
        <f t="shared" ca="1" si="56"/>
        <v>#REF!</v>
      </c>
      <c r="P17" s="350" t="e">
        <f t="shared" ca="1" si="56"/>
        <v>#REF!</v>
      </c>
      <c r="Q17" s="350" t="e">
        <f t="shared" ref="Q17" ca="1" si="66">P17-O17</f>
        <v>#REF!</v>
      </c>
      <c r="R17" s="127" t="e">
        <f t="shared" ref="R17" ca="1" si="67">Q17/O17</f>
        <v>#REF!</v>
      </c>
      <c r="S17" s="351" t="e">
        <f t="shared" ca="1" si="57"/>
        <v>#REF!</v>
      </c>
      <c r="T17" s="309" t="e">
        <f t="shared" ca="1" si="57"/>
        <v>#REF!</v>
      </c>
      <c r="U17" s="356" t="e">
        <f t="shared" ref="U17" ca="1" si="68">T17-S17</f>
        <v>#REF!</v>
      </c>
      <c r="V17" s="127" t="e">
        <f t="shared" ref="V17" ca="1" si="69">U17/S17</f>
        <v>#REF!</v>
      </c>
      <c r="W17" s="351" t="e">
        <f t="shared" ca="1" si="58"/>
        <v>#REF!</v>
      </c>
      <c r="X17" s="309" t="e">
        <f t="shared" ca="1" si="58"/>
        <v>#REF!</v>
      </c>
      <c r="Y17" s="356" t="e">
        <f t="shared" ref="Y17" ca="1" si="70">X17-W17</f>
        <v>#REF!</v>
      </c>
      <c r="Z17" s="127" t="e">
        <f t="shared" ref="Z17" ca="1" si="71">Y17/W17</f>
        <v>#REF!</v>
      </c>
      <c r="AA17" s="337" t="e">
        <f t="shared" ca="1" si="59"/>
        <v>#REF!</v>
      </c>
      <c r="AB17" s="48"/>
      <c r="AC17" s="48"/>
    </row>
    <row r="18" spans="1:29" x14ac:dyDescent="0.2">
      <c r="A18" s="134" t="s">
        <v>102</v>
      </c>
      <c r="B18" s="48" t="s">
        <v>318</v>
      </c>
      <c r="C18" s="349" t="e">
        <f t="shared" ca="1" si="53"/>
        <v>#REF!</v>
      </c>
      <c r="D18" s="350" t="e">
        <f t="shared" ca="1" si="53"/>
        <v>#REF!</v>
      </c>
      <c r="E18" s="350" t="e">
        <f ca="1">D18-C18</f>
        <v>#REF!</v>
      </c>
      <c r="F18" s="127" t="e">
        <f ca="1">E18/C18</f>
        <v>#REF!</v>
      </c>
      <c r="G18" s="349" t="e">
        <f t="shared" ca="1" si="54"/>
        <v>#REF!</v>
      </c>
      <c r="H18" s="350" t="e">
        <f t="shared" ca="1" si="54"/>
        <v>#REF!</v>
      </c>
      <c r="I18" s="350" t="e">
        <f ca="1">H18-G18</f>
        <v>#REF!</v>
      </c>
      <c r="J18" s="127" t="e">
        <f ca="1">I18/G18</f>
        <v>#REF!</v>
      </c>
      <c r="K18" s="349" t="e">
        <f t="shared" ca="1" si="55"/>
        <v>#REF!</v>
      </c>
      <c r="L18" s="350" t="e">
        <f t="shared" ca="1" si="55"/>
        <v>#REF!</v>
      </c>
      <c r="M18" s="350" t="e">
        <f ca="1">L18-K18</f>
        <v>#REF!</v>
      </c>
      <c r="N18" s="127" t="e">
        <f ca="1">M18/K18</f>
        <v>#REF!</v>
      </c>
      <c r="O18" s="349" t="e">
        <f t="shared" ca="1" si="56"/>
        <v>#REF!</v>
      </c>
      <c r="P18" s="350" t="e">
        <f t="shared" ca="1" si="56"/>
        <v>#REF!</v>
      </c>
      <c r="Q18" s="350" t="e">
        <f ca="1">P18-O18</f>
        <v>#REF!</v>
      </c>
      <c r="R18" s="127" t="e">
        <f ca="1">Q18/O18</f>
        <v>#REF!</v>
      </c>
      <c r="S18" s="351" t="e">
        <f t="shared" ca="1" si="57"/>
        <v>#REF!</v>
      </c>
      <c r="T18" s="309" t="e">
        <f t="shared" ca="1" si="57"/>
        <v>#REF!</v>
      </c>
      <c r="U18" s="356" t="e">
        <f ca="1">T18-S18</f>
        <v>#REF!</v>
      </c>
      <c r="V18" s="127" t="e">
        <f ca="1">U18/S18</f>
        <v>#REF!</v>
      </c>
      <c r="W18" s="351" t="e">
        <f t="shared" ca="1" si="58"/>
        <v>#REF!</v>
      </c>
      <c r="X18" s="309" t="e">
        <f t="shared" ca="1" si="58"/>
        <v>#REF!</v>
      </c>
      <c r="Y18" s="356" t="e">
        <f ca="1">X18-W18</f>
        <v>#REF!</v>
      </c>
      <c r="Z18" s="127" t="e">
        <f ca="1">Y18/W18</f>
        <v>#REF!</v>
      </c>
      <c r="AA18" s="337" t="e">
        <f t="shared" ca="1" si="59"/>
        <v>#REF!</v>
      </c>
      <c r="AB18" s="48"/>
      <c r="AC18" s="48"/>
    </row>
    <row r="19" spans="1:29" x14ac:dyDescent="0.2">
      <c r="A19" s="134" t="s">
        <v>320</v>
      </c>
      <c r="B19" s="48" t="s">
        <v>321</v>
      </c>
      <c r="C19" s="349" t="e">
        <f t="shared" ca="1" si="53"/>
        <v>#REF!</v>
      </c>
      <c r="D19" s="350" t="e">
        <f t="shared" ca="1" si="53"/>
        <v>#REF!</v>
      </c>
      <c r="E19" s="350" t="e">
        <f t="shared" ref="E19:E20" ca="1" si="72">D19-C19</f>
        <v>#REF!</v>
      </c>
      <c r="F19" s="127" t="e">
        <f t="shared" ref="F19:F20" ca="1" si="73">E19/C19</f>
        <v>#REF!</v>
      </c>
      <c r="G19" s="349" t="e">
        <f t="shared" ca="1" si="54"/>
        <v>#REF!</v>
      </c>
      <c r="H19" s="350" t="e">
        <f t="shared" ca="1" si="54"/>
        <v>#REF!</v>
      </c>
      <c r="I19" s="350" t="e">
        <f t="shared" ref="I19:I20" ca="1" si="74">H19-G19</f>
        <v>#REF!</v>
      </c>
      <c r="J19" s="127" t="e">
        <f t="shared" ref="J19:J20" ca="1" si="75">I19/G19</f>
        <v>#REF!</v>
      </c>
      <c r="K19" s="349" t="e">
        <f t="shared" ca="1" si="55"/>
        <v>#REF!</v>
      </c>
      <c r="L19" s="350" t="e">
        <f t="shared" ca="1" si="55"/>
        <v>#REF!</v>
      </c>
      <c r="M19" s="350" t="e">
        <f t="shared" ref="M19:M20" ca="1" si="76">L19-K19</f>
        <v>#REF!</v>
      </c>
      <c r="N19" s="127" t="e">
        <f t="shared" ref="N19:N20" ca="1" si="77">M19/K19</f>
        <v>#REF!</v>
      </c>
      <c r="O19" s="349" t="e">
        <f t="shared" ca="1" si="56"/>
        <v>#REF!</v>
      </c>
      <c r="P19" s="350" t="e">
        <f t="shared" ca="1" si="56"/>
        <v>#REF!</v>
      </c>
      <c r="Q19" s="350" t="e">
        <f t="shared" ref="Q19:Q20" ca="1" si="78">P19-O19</f>
        <v>#REF!</v>
      </c>
      <c r="R19" s="127" t="e">
        <f t="shared" ref="R19:R20" ca="1" si="79">Q19/O19</f>
        <v>#REF!</v>
      </c>
      <c r="S19" s="351" t="e">
        <f t="shared" ca="1" si="57"/>
        <v>#REF!</v>
      </c>
      <c r="T19" s="309" t="e">
        <f t="shared" ca="1" si="57"/>
        <v>#REF!</v>
      </c>
      <c r="U19" s="356" t="e">
        <f t="shared" ref="U19:U20" ca="1" si="80">T19-S19</f>
        <v>#REF!</v>
      </c>
      <c r="V19" s="127" t="e">
        <f t="shared" ref="V19:V20" ca="1" si="81">U19/S19</f>
        <v>#REF!</v>
      </c>
      <c r="W19" s="351" t="e">
        <f t="shared" ca="1" si="58"/>
        <v>#REF!</v>
      </c>
      <c r="X19" s="309" t="e">
        <f t="shared" ca="1" si="58"/>
        <v>#REF!</v>
      </c>
      <c r="Y19" s="356" t="e">
        <f t="shared" ref="Y19:Y20" ca="1" si="82">X19-W19</f>
        <v>#REF!</v>
      </c>
      <c r="Z19" s="127" t="e">
        <f t="shared" ref="Z19:Z20" ca="1" si="83">Y19/W19</f>
        <v>#REF!</v>
      </c>
      <c r="AA19" s="337" t="e">
        <f t="shared" ca="1" si="59"/>
        <v>#REF!</v>
      </c>
      <c r="AB19" s="48"/>
      <c r="AC19" s="48"/>
    </row>
    <row r="20" spans="1:29" s="289" customFormat="1" x14ac:dyDescent="0.2">
      <c r="A20" s="134" t="s">
        <v>349</v>
      </c>
      <c r="B20" s="289" t="s">
        <v>356</v>
      </c>
      <c r="C20" s="349" t="e">
        <f t="shared" ca="1" si="53"/>
        <v>#REF!</v>
      </c>
      <c r="D20" s="350" t="e">
        <f t="shared" ca="1" si="53"/>
        <v>#REF!</v>
      </c>
      <c r="E20" s="350" t="e">
        <f t="shared" ca="1" si="72"/>
        <v>#REF!</v>
      </c>
      <c r="F20" s="127" t="e">
        <f t="shared" ca="1" si="73"/>
        <v>#REF!</v>
      </c>
      <c r="G20" s="349" t="e">
        <f t="shared" ca="1" si="54"/>
        <v>#REF!</v>
      </c>
      <c r="H20" s="350" t="e">
        <f t="shared" ca="1" si="54"/>
        <v>#REF!</v>
      </c>
      <c r="I20" s="350" t="e">
        <f t="shared" ca="1" si="74"/>
        <v>#REF!</v>
      </c>
      <c r="J20" s="127" t="e">
        <f t="shared" ca="1" si="75"/>
        <v>#REF!</v>
      </c>
      <c r="K20" s="349" t="e">
        <f t="shared" ca="1" si="55"/>
        <v>#REF!</v>
      </c>
      <c r="L20" s="350" t="e">
        <f t="shared" ca="1" si="55"/>
        <v>#REF!</v>
      </c>
      <c r="M20" s="350" t="e">
        <f t="shared" ca="1" si="76"/>
        <v>#REF!</v>
      </c>
      <c r="N20" s="127" t="e">
        <f t="shared" ca="1" si="77"/>
        <v>#REF!</v>
      </c>
      <c r="O20" s="349" t="e">
        <f t="shared" ca="1" si="56"/>
        <v>#REF!</v>
      </c>
      <c r="P20" s="350" t="e">
        <f t="shared" ca="1" si="56"/>
        <v>#REF!</v>
      </c>
      <c r="Q20" s="350" t="e">
        <f t="shared" ca="1" si="78"/>
        <v>#REF!</v>
      </c>
      <c r="R20" s="127" t="e">
        <f t="shared" ca="1" si="79"/>
        <v>#REF!</v>
      </c>
      <c r="S20" s="351" t="e">
        <f t="shared" ca="1" si="57"/>
        <v>#REF!</v>
      </c>
      <c r="T20" s="309" t="e">
        <f t="shared" ca="1" si="57"/>
        <v>#REF!</v>
      </c>
      <c r="U20" s="356" t="e">
        <f t="shared" ca="1" si="80"/>
        <v>#REF!</v>
      </c>
      <c r="V20" s="127" t="e">
        <f t="shared" ca="1" si="81"/>
        <v>#REF!</v>
      </c>
      <c r="W20" s="351" t="e">
        <f t="shared" ca="1" si="58"/>
        <v>#REF!</v>
      </c>
      <c r="X20" s="309" t="e">
        <f t="shared" ca="1" si="58"/>
        <v>#REF!</v>
      </c>
      <c r="Y20" s="356" t="e">
        <f t="shared" ca="1" si="82"/>
        <v>#REF!</v>
      </c>
      <c r="Z20" s="127" t="e">
        <f t="shared" ca="1" si="83"/>
        <v>#REF!</v>
      </c>
      <c r="AA20" s="337" t="e">
        <f t="shared" ca="1" si="59"/>
        <v>#REF!</v>
      </c>
    </row>
    <row r="21" spans="1:29" x14ac:dyDescent="0.2">
      <c r="A21" s="134" t="s">
        <v>70</v>
      </c>
      <c r="B21" s="48" t="s">
        <v>317</v>
      </c>
      <c r="C21" s="349" t="e">
        <f t="shared" ca="1" si="53"/>
        <v>#REF!</v>
      </c>
      <c r="D21" s="350" t="e">
        <f t="shared" ca="1" si="53"/>
        <v>#REF!</v>
      </c>
      <c r="E21" s="350" t="e">
        <f ca="1">D21-C21</f>
        <v>#REF!</v>
      </c>
      <c r="F21" s="127" t="e">
        <f ca="1">E21/C21</f>
        <v>#REF!</v>
      </c>
      <c r="G21" s="349" t="e">
        <f t="shared" ca="1" si="54"/>
        <v>#REF!</v>
      </c>
      <c r="H21" s="350" t="e">
        <f t="shared" ca="1" si="54"/>
        <v>#REF!</v>
      </c>
      <c r="I21" s="350" t="e">
        <f ca="1">H21-G21</f>
        <v>#REF!</v>
      </c>
      <c r="J21" s="127" t="e">
        <f ca="1">I21/G21</f>
        <v>#REF!</v>
      </c>
      <c r="K21" s="349" t="e">
        <f t="shared" ca="1" si="55"/>
        <v>#REF!</v>
      </c>
      <c r="L21" s="350" t="e">
        <f t="shared" ca="1" si="55"/>
        <v>#REF!</v>
      </c>
      <c r="M21" s="350" t="e">
        <f ca="1">L21-K21</f>
        <v>#REF!</v>
      </c>
      <c r="N21" s="127" t="e">
        <f ca="1">M21/K21</f>
        <v>#REF!</v>
      </c>
      <c r="O21" s="349" t="e">
        <f t="shared" ca="1" si="56"/>
        <v>#REF!</v>
      </c>
      <c r="P21" s="350" t="e">
        <f t="shared" ca="1" si="56"/>
        <v>#REF!</v>
      </c>
      <c r="Q21" s="350" t="e">
        <f ca="1">P21-O21</f>
        <v>#REF!</v>
      </c>
      <c r="R21" s="127" t="e">
        <f ca="1">Q21/O21</f>
        <v>#REF!</v>
      </c>
      <c r="S21" s="351" t="e">
        <f t="shared" ca="1" si="57"/>
        <v>#REF!</v>
      </c>
      <c r="T21" s="309" t="e">
        <f t="shared" ca="1" si="57"/>
        <v>#REF!</v>
      </c>
      <c r="U21" s="356" t="e">
        <f ca="1">T21-S21</f>
        <v>#REF!</v>
      </c>
      <c r="V21" s="127" t="e">
        <f ca="1">U21/S21</f>
        <v>#REF!</v>
      </c>
      <c r="W21" s="351" t="e">
        <f t="shared" ca="1" si="58"/>
        <v>#REF!</v>
      </c>
      <c r="X21" s="309" t="e">
        <f t="shared" ca="1" si="58"/>
        <v>#REF!</v>
      </c>
      <c r="Y21" s="356" t="e">
        <f ca="1">X21-W21</f>
        <v>#REF!</v>
      </c>
      <c r="Z21" s="127" t="e">
        <f ca="1">Y21/W21</f>
        <v>#REF!</v>
      </c>
      <c r="AA21" s="337" t="e">
        <f t="shared" ca="1" si="59"/>
        <v>#REF!</v>
      </c>
      <c r="AB21" s="48"/>
      <c r="AC21" s="48"/>
    </row>
    <row r="22" spans="1:29" x14ac:dyDescent="0.2">
      <c r="A22" s="134" t="s">
        <v>69</v>
      </c>
      <c r="B22" s="48" t="s">
        <v>379</v>
      </c>
      <c r="C22" s="349" t="e">
        <f t="shared" ca="1" si="53"/>
        <v>#REF!</v>
      </c>
      <c r="D22" s="350" t="e">
        <f t="shared" ca="1" si="53"/>
        <v>#REF!</v>
      </c>
      <c r="E22" s="350" t="e">
        <f ca="1">D22-C22</f>
        <v>#REF!</v>
      </c>
      <c r="F22" s="127" t="e">
        <f ca="1">E22/C22</f>
        <v>#REF!</v>
      </c>
      <c r="G22" s="349" t="e">
        <f t="shared" ca="1" si="54"/>
        <v>#REF!</v>
      </c>
      <c r="H22" s="350" t="e">
        <f t="shared" ca="1" si="54"/>
        <v>#REF!</v>
      </c>
      <c r="I22" s="350" t="e">
        <f ca="1">H22-G22</f>
        <v>#REF!</v>
      </c>
      <c r="J22" s="127" t="e">
        <f ca="1">I22/G22</f>
        <v>#REF!</v>
      </c>
      <c r="K22" s="349" t="e">
        <f t="shared" ca="1" si="55"/>
        <v>#REF!</v>
      </c>
      <c r="L22" s="350" t="e">
        <f t="shared" ca="1" si="55"/>
        <v>#REF!</v>
      </c>
      <c r="M22" s="350" t="e">
        <f ca="1">L22-K22</f>
        <v>#REF!</v>
      </c>
      <c r="N22" s="127" t="e">
        <f ca="1">M22/K22</f>
        <v>#REF!</v>
      </c>
      <c r="O22" s="349" t="e">
        <f t="shared" ca="1" si="56"/>
        <v>#REF!</v>
      </c>
      <c r="P22" s="350" t="e">
        <f t="shared" ca="1" si="56"/>
        <v>#REF!</v>
      </c>
      <c r="Q22" s="350" t="e">
        <f ca="1">P22-O22</f>
        <v>#REF!</v>
      </c>
      <c r="R22" s="127" t="e">
        <f ca="1">Q22/O22</f>
        <v>#REF!</v>
      </c>
      <c r="S22" s="351" t="e">
        <f t="shared" ca="1" si="57"/>
        <v>#REF!</v>
      </c>
      <c r="T22" s="309" t="e">
        <f t="shared" ca="1" si="57"/>
        <v>#REF!</v>
      </c>
      <c r="U22" s="356" t="e">
        <f ca="1">T22-S22</f>
        <v>#REF!</v>
      </c>
      <c r="V22" s="127" t="e">
        <f ca="1">U22/S22</f>
        <v>#REF!</v>
      </c>
      <c r="W22" s="351" t="e">
        <f t="shared" ca="1" si="58"/>
        <v>#REF!</v>
      </c>
      <c r="X22" s="309" t="e">
        <f t="shared" ca="1" si="58"/>
        <v>#REF!</v>
      </c>
      <c r="Y22" s="356" t="e">
        <f ca="1">X22-W22</f>
        <v>#REF!</v>
      </c>
      <c r="Z22" s="127" t="e">
        <f ca="1">Y22/W22</f>
        <v>#REF!</v>
      </c>
      <c r="AA22" s="337" t="e">
        <f t="shared" ca="1" si="59"/>
        <v>#REF!</v>
      </c>
      <c r="AB22" s="48"/>
      <c r="AC22" s="48"/>
    </row>
    <row r="23" spans="1:29" x14ac:dyDescent="0.2">
      <c r="A23" s="134" t="s">
        <v>64</v>
      </c>
      <c r="B23" s="48" t="s">
        <v>354</v>
      </c>
      <c r="C23" s="349" t="e">
        <f t="shared" ca="1" si="14"/>
        <v>#REF!</v>
      </c>
      <c r="D23" s="350" t="e">
        <f t="shared" ca="1" si="0"/>
        <v>#REF!</v>
      </c>
      <c r="E23" s="350" t="e">
        <f t="shared" ca="1" si="1"/>
        <v>#REF!</v>
      </c>
      <c r="F23" s="127" t="e">
        <f t="shared" ca="1" si="2"/>
        <v>#REF!</v>
      </c>
      <c r="G23" s="349" t="e">
        <f t="shared" ca="1" si="15"/>
        <v>#REF!</v>
      </c>
      <c r="H23" s="350" t="e">
        <f t="shared" ca="1" si="3"/>
        <v>#REF!</v>
      </c>
      <c r="I23" s="350" t="e">
        <f t="shared" ca="1" si="4"/>
        <v>#REF!</v>
      </c>
      <c r="J23" s="127" t="e">
        <f t="shared" ca="1" si="5"/>
        <v>#REF!</v>
      </c>
      <c r="K23" s="349" t="e">
        <f t="shared" ca="1" si="16"/>
        <v>#REF!</v>
      </c>
      <c r="L23" s="350" t="e">
        <f t="shared" ca="1" si="17"/>
        <v>#REF!</v>
      </c>
      <c r="M23" s="350" t="e">
        <f t="shared" ca="1" si="6"/>
        <v>#REF!</v>
      </c>
      <c r="N23" s="127" t="e">
        <f t="shared" ca="1" si="7"/>
        <v>#REF!</v>
      </c>
      <c r="O23" s="349" t="e">
        <f t="shared" ca="1" si="18"/>
        <v>#REF!</v>
      </c>
      <c r="P23" s="350" t="e">
        <f t="shared" ca="1" si="19"/>
        <v>#REF!</v>
      </c>
      <c r="Q23" s="350" t="e">
        <f t="shared" ca="1" si="8"/>
        <v>#REF!</v>
      </c>
      <c r="R23" s="127" t="e">
        <f t="shared" ca="1" si="9"/>
        <v>#REF!</v>
      </c>
      <c r="S23" s="351" t="e">
        <f t="shared" ca="1" si="20"/>
        <v>#REF!</v>
      </c>
      <c r="T23" s="309" t="e">
        <f t="shared" ca="1" si="21"/>
        <v>#REF!</v>
      </c>
      <c r="U23" s="356" t="e">
        <f t="shared" ca="1" si="10"/>
        <v>#REF!</v>
      </c>
      <c r="V23" s="127" t="e">
        <f t="shared" ca="1" si="11"/>
        <v>#REF!</v>
      </c>
      <c r="W23" s="351" t="e">
        <f t="shared" ca="1" si="22"/>
        <v>#REF!</v>
      </c>
      <c r="X23" s="309" t="e">
        <f t="shared" ca="1" si="23"/>
        <v>#REF!</v>
      </c>
      <c r="Y23" s="356" t="e">
        <f t="shared" ca="1" si="12"/>
        <v>#REF!</v>
      </c>
      <c r="Z23" s="127" t="e">
        <f t="shared" ca="1" si="13"/>
        <v>#REF!</v>
      </c>
      <c r="AA23" s="337" t="e">
        <f t="shared" ca="1" si="59"/>
        <v>#REF!</v>
      </c>
      <c r="AB23" s="48"/>
      <c r="AC23" s="48"/>
    </row>
    <row r="24" spans="1:29" s="289" customFormat="1" x14ac:dyDescent="0.2">
      <c r="A24" s="134" t="s">
        <v>350</v>
      </c>
      <c r="B24" s="289" t="s">
        <v>357</v>
      </c>
      <c r="C24" s="349" t="e">
        <f t="shared" ca="1" si="14"/>
        <v>#REF!</v>
      </c>
      <c r="D24" s="350" t="e">
        <f t="shared" ca="1" si="0"/>
        <v>#REF!</v>
      </c>
      <c r="E24" s="350" t="e">
        <f t="shared" ca="1" si="1"/>
        <v>#REF!</v>
      </c>
      <c r="F24" s="127" t="e">
        <f t="shared" ca="1" si="2"/>
        <v>#REF!</v>
      </c>
      <c r="G24" s="349" t="e">
        <f t="shared" ca="1" si="15"/>
        <v>#REF!</v>
      </c>
      <c r="H24" s="350" t="e">
        <f t="shared" ca="1" si="3"/>
        <v>#REF!</v>
      </c>
      <c r="I24" s="350" t="e">
        <f t="shared" ca="1" si="4"/>
        <v>#REF!</v>
      </c>
      <c r="J24" s="127" t="e">
        <f t="shared" ca="1" si="5"/>
        <v>#REF!</v>
      </c>
      <c r="K24" s="349" t="e">
        <f t="shared" ca="1" si="16"/>
        <v>#REF!</v>
      </c>
      <c r="L24" s="350" t="e">
        <f t="shared" ca="1" si="17"/>
        <v>#REF!</v>
      </c>
      <c r="M24" s="350" t="e">
        <f t="shared" ca="1" si="6"/>
        <v>#REF!</v>
      </c>
      <c r="N24" s="127" t="e">
        <f t="shared" ca="1" si="7"/>
        <v>#REF!</v>
      </c>
      <c r="O24" s="349" t="e">
        <f t="shared" ca="1" si="18"/>
        <v>#REF!</v>
      </c>
      <c r="P24" s="350" t="e">
        <f t="shared" ca="1" si="19"/>
        <v>#REF!</v>
      </c>
      <c r="Q24" s="350" t="e">
        <f t="shared" ca="1" si="8"/>
        <v>#REF!</v>
      </c>
      <c r="R24" s="127" t="e">
        <f t="shared" ca="1" si="9"/>
        <v>#REF!</v>
      </c>
      <c r="S24" s="351" t="e">
        <f t="shared" ca="1" si="20"/>
        <v>#REF!</v>
      </c>
      <c r="T24" s="309" t="e">
        <f t="shared" ca="1" si="21"/>
        <v>#REF!</v>
      </c>
      <c r="U24" s="356" t="e">
        <f t="shared" ca="1" si="10"/>
        <v>#REF!</v>
      </c>
      <c r="V24" s="127" t="e">
        <f t="shared" ca="1" si="11"/>
        <v>#REF!</v>
      </c>
      <c r="W24" s="351" t="e">
        <f t="shared" ca="1" si="22"/>
        <v>#REF!</v>
      </c>
      <c r="X24" s="309" t="e">
        <f t="shared" ca="1" si="23"/>
        <v>#REF!</v>
      </c>
      <c r="Y24" s="356" t="e">
        <f t="shared" ca="1" si="12"/>
        <v>#REF!</v>
      </c>
      <c r="Z24" s="127" t="e">
        <f t="shared" ca="1" si="13"/>
        <v>#REF!</v>
      </c>
      <c r="AA24" s="337" t="e">
        <f t="shared" ca="1" si="59"/>
        <v>#REF!</v>
      </c>
    </row>
    <row r="25" spans="1:29" s="289" customFormat="1" x14ac:dyDescent="0.2">
      <c r="A25" s="134" t="s">
        <v>351</v>
      </c>
      <c r="B25" s="289" t="s">
        <v>355</v>
      </c>
      <c r="C25" s="349" t="e">
        <f t="shared" ca="1" si="14"/>
        <v>#REF!</v>
      </c>
      <c r="D25" s="350" t="e">
        <f t="shared" ca="1" si="0"/>
        <v>#REF!</v>
      </c>
      <c r="E25" s="350" t="e">
        <f t="shared" ref="E25" ca="1" si="84">D25-C25</f>
        <v>#REF!</v>
      </c>
      <c r="F25" s="127" t="e">
        <f t="shared" ref="F25" ca="1" si="85">E25/C25</f>
        <v>#REF!</v>
      </c>
      <c r="G25" s="349" t="e">
        <f t="shared" ref="G25" ca="1" si="86">VLOOKUP($B25&amp;"_"&amp;C$2,INDIRECT($B$1),3,FALSE)</f>
        <v>#REF!</v>
      </c>
      <c r="H25" s="350" t="e">
        <f t="shared" ref="H25" ca="1" si="87">VLOOKUP($B25&amp;"_"&amp;D$2,INDIRECT($B$1),3,FALSE)</f>
        <v>#REF!</v>
      </c>
      <c r="I25" s="350" t="e">
        <f t="shared" ref="I25" ca="1" si="88">H25-G25</f>
        <v>#REF!</v>
      </c>
      <c r="J25" s="127" t="e">
        <f t="shared" ref="J25" ca="1" si="89">I25/G25</f>
        <v>#REF!</v>
      </c>
      <c r="K25" s="349" t="e">
        <f t="shared" ref="K25" ca="1" si="90">VLOOKUP($B25&amp;"_"&amp;G$2,INDIRECT($B$1),4,FALSE)</f>
        <v>#REF!</v>
      </c>
      <c r="L25" s="350" t="e">
        <f t="shared" ref="L25" ca="1" si="91">VLOOKUP($B25&amp;"_"&amp;H$2,INDIRECT($B$1),4,FALSE)</f>
        <v>#REF!</v>
      </c>
      <c r="M25" s="350" t="e">
        <f t="shared" ref="M25" ca="1" si="92">L25-K25</f>
        <v>#REF!</v>
      </c>
      <c r="N25" s="127" t="e">
        <f t="shared" ref="N25" ca="1" si="93">M25/K25</f>
        <v>#REF!</v>
      </c>
      <c r="O25" s="349" t="e">
        <f t="shared" ref="O25" ca="1" si="94">VLOOKUP($B25&amp;"_"&amp;K$2,INDIRECT($B$1),5,FALSE)</f>
        <v>#REF!</v>
      </c>
      <c r="P25" s="350" t="e">
        <f t="shared" ref="P25" ca="1" si="95">VLOOKUP($B25&amp;"_"&amp;L$2,INDIRECT($B$1),5,FALSE)</f>
        <v>#REF!</v>
      </c>
      <c r="Q25" s="350" t="e">
        <f t="shared" ref="Q25" ca="1" si="96">P25-O25</f>
        <v>#REF!</v>
      </c>
      <c r="R25" s="127" t="e">
        <f t="shared" ref="R25" ca="1" si="97">Q25/O25</f>
        <v>#REF!</v>
      </c>
      <c r="S25" s="351" t="e">
        <f t="shared" ref="S25" ca="1" si="98">VLOOKUP($B25&amp;"_"&amp;O$2,INDIRECT($B$1),7,FALSE)</f>
        <v>#REF!</v>
      </c>
      <c r="T25" s="309" t="e">
        <f t="shared" ref="T25" ca="1" si="99">VLOOKUP($B25&amp;"_"&amp;P$2,INDIRECT($B$1),7,FALSE)</f>
        <v>#REF!</v>
      </c>
      <c r="U25" s="356" t="e">
        <f t="shared" ref="U25" ca="1" si="100">T25-S25</f>
        <v>#REF!</v>
      </c>
      <c r="V25" s="127" t="e">
        <f t="shared" ref="V25" ca="1" si="101">U25/S25</f>
        <v>#REF!</v>
      </c>
      <c r="W25" s="351" t="e">
        <f t="shared" ref="W25" ca="1" si="102">VLOOKUP($B25&amp;"_"&amp;S$2,INDIRECT($B$1),6,FALSE)</f>
        <v>#REF!</v>
      </c>
      <c r="X25" s="309" t="e">
        <f t="shared" ref="X25" ca="1" si="103">VLOOKUP($B25&amp;"_"&amp;T$2,INDIRECT($B$1),6,FALSE)</f>
        <v>#REF!</v>
      </c>
      <c r="Y25" s="356" t="e">
        <f t="shared" ref="Y25" ca="1" si="104">X25-W25</f>
        <v>#REF!</v>
      </c>
      <c r="Z25" s="127" t="e">
        <f t="shared" ref="Z25" ca="1" si="105">Y25/W25</f>
        <v>#REF!</v>
      </c>
      <c r="AA25" s="337" t="e">
        <f t="shared" ca="1" si="59"/>
        <v>#REF!</v>
      </c>
    </row>
    <row r="26" spans="1:29" s="289" customFormat="1" x14ac:dyDescent="0.2">
      <c r="A26" s="134"/>
      <c r="C26" s="349"/>
      <c r="D26" s="350"/>
      <c r="E26" s="350"/>
      <c r="F26" s="127"/>
      <c r="G26" s="349"/>
      <c r="H26" s="350"/>
      <c r="I26" s="350"/>
      <c r="J26" s="127"/>
      <c r="K26" s="349"/>
      <c r="L26" s="350"/>
      <c r="M26" s="350"/>
      <c r="N26" s="127"/>
      <c r="O26" s="349"/>
      <c r="P26" s="350"/>
      <c r="Q26" s="350"/>
      <c r="R26" s="127"/>
      <c r="S26" s="351"/>
      <c r="T26" s="309"/>
      <c r="U26" s="356"/>
      <c r="V26" s="127"/>
      <c r="W26" s="351"/>
      <c r="X26" s="309"/>
      <c r="Y26" s="356"/>
      <c r="Z26" s="127"/>
      <c r="AA26" s="337"/>
    </row>
    <row r="27" spans="1:29" s="289" customFormat="1" x14ac:dyDescent="0.2">
      <c r="A27" s="316" t="s">
        <v>352</v>
      </c>
      <c r="C27" s="349"/>
      <c r="D27" s="350"/>
      <c r="E27" s="350"/>
      <c r="F27" s="127"/>
      <c r="G27" s="349"/>
      <c r="H27" s="350"/>
      <c r="I27" s="350"/>
      <c r="J27" s="127"/>
      <c r="K27" s="349"/>
      <c r="L27" s="350"/>
      <c r="M27" s="350"/>
      <c r="N27" s="127"/>
      <c r="O27" s="349"/>
      <c r="P27" s="350"/>
      <c r="Q27" s="350"/>
      <c r="R27" s="127"/>
      <c r="S27" s="351"/>
      <c r="T27" s="309"/>
      <c r="U27" s="356"/>
      <c r="V27" s="127"/>
      <c r="W27" s="351"/>
      <c r="X27" s="309"/>
      <c r="Y27" s="356"/>
      <c r="Z27" s="127"/>
      <c r="AA27" s="337"/>
    </row>
    <row r="28" spans="1:29" s="289" customFormat="1" x14ac:dyDescent="0.2">
      <c r="A28" s="134" t="s">
        <v>71</v>
      </c>
      <c r="B28" s="289" t="s">
        <v>104</v>
      </c>
      <c r="C28" s="349" t="e">
        <f t="shared" ref="C28:D30" ca="1" si="106">VLOOKUP($B28&amp;"_"&amp;C$2,INDIRECT($B$1),2,FALSE)</f>
        <v>#REF!</v>
      </c>
      <c r="D28" s="350" t="e">
        <f t="shared" ca="1" si="106"/>
        <v>#REF!</v>
      </c>
      <c r="E28" s="350" t="e">
        <f ca="1">D28-C28</f>
        <v>#REF!</v>
      </c>
      <c r="F28" s="127" t="e">
        <f ca="1">E28/C28</f>
        <v>#REF!</v>
      </c>
      <c r="G28" s="349" t="e">
        <f t="shared" ref="G28:H30" ca="1" si="107">VLOOKUP($B28&amp;"_"&amp;C$2,INDIRECT($B$1),3,FALSE)</f>
        <v>#REF!</v>
      </c>
      <c r="H28" s="350" t="e">
        <f t="shared" ca="1" si="107"/>
        <v>#REF!</v>
      </c>
      <c r="I28" s="350" t="e">
        <f ca="1">H28-G28</f>
        <v>#REF!</v>
      </c>
      <c r="J28" s="127" t="e">
        <f ca="1">I28/G28</f>
        <v>#REF!</v>
      </c>
      <c r="K28" s="349" t="e">
        <f t="shared" ref="K28:L30" ca="1" si="108">VLOOKUP($B28&amp;"_"&amp;G$2,INDIRECT($B$1),4,FALSE)</f>
        <v>#REF!</v>
      </c>
      <c r="L28" s="350" t="e">
        <f t="shared" ca="1" si="108"/>
        <v>#REF!</v>
      </c>
      <c r="M28" s="350" t="e">
        <f ca="1">L28-K28</f>
        <v>#REF!</v>
      </c>
      <c r="N28" s="127" t="e">
        <f ca="1">M28/K28</f>
        <v>#REF!</v>
      </c>
      <c r="O28" s="349" t="e">
        <f t="shared" ref="O28:P30" ca="1" si="109">VLOOKUP($B28&amp;"_"&amp;K$2,INDIRECT($B$1),5,FALSE)</f>
        <v>#REF!</v>
      </c>
      <c r="P28" s="350" t="e">
        <f t="shared" ca="1" si="109"/>
        <v>#REF!</v>
      </c>
      <c r="Q28" s="350" t="e">
        <f ca="1">P28-O28</f>
        <v>#REF!</v>
      </c>
      <c r="R28" s="127" t="e">
        <f ca="1">Q28/O28</f>
        <v>#REF!</v>
      </c>
      <c r="S28" s="351" t="e">
        <f t="shared" ref="S28:T30" ca="1" si="110">VLOOKUP($B28&amp;"_"&amp;O$2,INDIRECT($B$1),7,FALSE)</f>
        <v>#REF!</v>
      </c>
      <c r="T28" s="309" t="e">
        <f t="shared" ca="1" si="110"/>
        <v>#REF!</v>
      </c>
      <c r="U28" s="356" t="e">
        <f ca="1">T28-S28</f>
        <v>#REF!</v>
      </c>
      <c r="V28" s="127" t="e">
        <f ca="1">U28/S28</f>
        <v>#REF!</v>
      </c>
      <c r="W28" s="351" t="e">
        <f t="shared" ref="W28:X30" ca="1" si="111">VLOOKUP($B28&amp;"_"&amp;S$2,INDIRECT($B$1),6,FALSE)</f>
        <v>#REF!</v>
      </c>
      <c r="X28" s="309" t="e">
        <f t="shared" ca="1" si="111"/>
        <v>#REF!</v>
      </c>
      <c r="Y28" s="356" t="e">
        <f ca="1">X28-W28</f>
        <v>#REF!</v>
      </c>
      <c r="Z28" s="127" t="e">
        <f ca="1">Y28/W28</f>
        <v>#REF!</v>
      </c>
      <c r="AA28" s="337" t="e">
        <f t="shared" ref="AA28:AA30" ca="1" si="112">-(D28*T28-C28*S28)</f>
        <v>#REF!</v>
      </c>
    </row>
    <row r="29" spans="1:29" s="289" customFormat="1" x14ac:dyDescent="0.2">
      <c r="A29" s="134" t="s">
        <v>72</v>
      </c>
      <c r="B29" s="289" t="s">
        <v>105</v>
      </c>
      <c r="C29" s="349" t="e">
        <f t="shared" ca="1" si="106"/>
        <v>#REF!</v>
      </c>
      <c r="D29" s="350" t="e">
        <f t="shared" ca="1" si="106"/>
        <v>#REF!</v>
      </c>
      <c r="E29" s="350" t="e">
        <f ca="1">D29-C29</f>
        <v>#REF!</v>
      </c>
      <c r="F29" s="127" t="e">
        <f ca="1">E29/C29</f>
        <v>#REF!</v>
      </c>
      <c r="G29" s="349" t="e">
        <f t="shared" ca="1" si="107"/>
        <v>#REF!</v>
      </c>
      <c r="H29" s="350" t="e">
        <f t="shared" ca="1" si="107"/>
        <v>#REF!</v>
      </c>
      <c r="I29" s="350" t="e">
        <f ca="1">H29-G29</f>
        <v>#REF!</v>
      </c>
      <c r="J29" s="127" t="e">
        <f ca="1">I29/G29</f>
        <v>#REF!</v>
      </c>
      <c r="K29" s="349" t="e">
        <f t="shared" ca="1" si="108"/>
        <v>#REF!</v>
      </c>
      <c r="L29" s="350" t="e">
        <f t="shared" ca="1" si="108"/>
        <v>#REF!</v>
      </c>
      <c r="M29" s="350" t="e">
        <f ca="1">L29-K29</f>
        <v>#REF!</v>
      </c>
      <c r="N29" s="127" t="e">
        <f ca="1">M29/K29</f>
        <v>#REF!</v>
      </c>
      <c r="O29" s="349" t="e">
        <f t="shared" ca="1" si="109"/>
        <v>#REF!</v>
      </c>
      <c r="P29" s="350" t="e">
        <f t="shared" ca="1" si="109"/>
        <v>#REF!</v>
      </c>
      <c r="Q29" s="350" t="e">
        <f ca="1">P29-O29</f>
        <v>#REF!</v>
      </c>
      <c r="R29" s="127" t="e">
        <f ca="1">Q29/O29</f>
        <v>#REF!</v>
      </c>
      <c r="S29" s="351" t="e">
        <f t="shared" ca="1" si="110"/>
        <v>#REF!</v>
      </c>
      <c r="T29" s="309" t="e">
        <f t="shared" ca="1" si="110"/>
        <v>#REF!</v>
      </c>
      <c r="U29" s="356" t="e">
        <f ca="1">T29-S29</f>
        <v>#REF!</v>
      </c>
      <c r="V29" s="127" t="e">
        <f ca="1">U29/S29</f>
        <v>#REF!</v>
      </c>
      <c r="W29" s="351" t="e">
        <f t="shared" ca="1" si="111"/>
        <v>#REF!</v>
      </c>
      <c r="X29" s="309" t="e">
        <f t="shared" ca="1" si="111"/>
        <v>#REF!</v>
      </c>
      <c r="Y29" s="356" t="e">
        <f ca="1">X29-W29</f>
        <v>#REF!</v>
      </c>
      <c r="Z29" s="127" t="e">
        <f ca="1">Y29/W29</f>
        <v>#REF!</v>
      </c>
      <c r="AA29" s="337" t="e">
        <f t="shared" ca="1" si="112"/>
        <v>#REF!</v>
      </c>
    </row>
    <row r="30" spans="1:29" s="327" customFormat="1" x14ac:dyDescent="0.2">
      <c r="A30" s="134" t="s">
        <v>449</v>
      </c>
      <c r="B30" s="327" t="s">
        <v>450</v>
      </c>
      <c r="C30" s="349" t="e">
        <f t="shared" ca="1" si="106"/>
        <v>#REF!</v>
      </c>
      <c r="D30" s="350" t="e">
        <f t="shared" ca="1" si="106"/>
        <v>#REF!</v>
      </c>
      <c r="E30" s="350" t="e">
        <f ca="1">D30-C30</f>
        <v>#REF!</v>
      </c>
      <c r="F30" s="127" t="e">
        <f ca="1">E30/C30</f>
        <v>#REF!</v>
      </c>
      <c r="G30" s="349" t="e">
        <f t="shared" ca="1" si="107"/>
        <v>#REF!</v>
      </c>
      <c r="H30" s="350" t="e">
        <f t="shared" ca="1" si="107"/>
        <v>#REF!</v>
      </c>
      <c r="I30" s="350" t="e">
        <f ca="1">H30-G30</f>
        <v>#REF!</v>
      </c>
      <c r="J30" s="127" t="e">
        <f ca="1">I30/G30</f>
        <v>#REF!</v>
      </c>
      <c r="K30" s="349" t="e">
        <f t="shared" ca="1" si="108"/>
        <v>#REF!</v>
      </c>
      <c r="L30" s="350" t="e">
        <f t="shared" ca="1" si="108"/>
        <v>#REF!</v>
      </c>
      <c r="M30" s="350" t="e">
        <f ca="1">L30-K30</f>
        <v>#REF!</v>
      </c>
      <c r="N30" s="127" t="e">
        <f ca="1">M30/K30</f>
        <v>#REF!</v>
      </c>
      <c r="O30" s="349" t="e">
        <f t="shared" ca="1" si="109"/>
        <v>#REF!</v>
      </c>
      <c r="P30" s="350" t="e">
        <f t="shared" ca="1" si="109"/>
        <v>#REF!</v>
      </c>
      <c r="Q30" s="350" t="e">
        <f ca="1">P30-O30</f>
        <v>#REF!</v>
      </c>
      <c r="R30" s="127" t="e">
        <f ca="1">Q30/O30</f>
        <v>#REF!</v>
      </c>
      <c r="S30" s="351" t="e">
        <f t="shared" ca="1" si="110"/>
        <v>#REF!</v>
      </c>
      <c r="T30" s="309" t="e">
        <f t="shared" ca="1" si="110"/>
        <v>#REF!</v>
      </c>
      <c r="U30" s="356" t="e">
        <f ca="1">T30-S30</f>
        <v>#REF!</v>
      </c>
      <c r="V30" s="127" t="e">
        <f ca="1">U30/S30</f>
        <v>#REF!</v>
      </c>
      <c r="W30" s="351" t="e">
        <f t="shared" ca="1" si="111"/>
        <v>#REF!</v>
      </c>
      <c r="X30" s="309" t="e">
        <f t="shared" ca="1" si="111"/>
        <v>#REF!</v>
      </c>
      <c r="Y30" s="356" t="e">
        <f ca="1">X30-W30</f>
        <v>#REF!</v>
      </c>
      <c r="Z30" s="127" t="e">
        <f ca="1">Y30/W30</f>
        <v>#REF!</v>
      </c>
      <c r="AA30" s="337" t="e">
        <f t="shared" ca="1" si="112"/>
        <v>#REF!</v>
      </c>
    </row>
    <row r="31" spans="1:29" s="289" customFormat="1" x14ac:dyDescent="0.2">
      <c r="A31" s="134"/>
      <c r="C31" s="349"/>
      <c r="D31" s="350"/>
      <c r="E31" s="350"/>
      <c r="F31" s="127"/>
      <c r="G31" s="349"/>
      <c r="H31" s="350"/>
      <c r="I31" s="350"/>
      <c r="J31" s="127"/>
      <c r="K31" s="349"/>
      <c r="L31" s="350"/>
      <c r="M31" s="350"/>
      <c r="N31" s="127"/>
      <c r="O31" s="349"/>
      <c r="P31" s="350"/>
      <c r="Q31" s="350"/>
      <c r="R31" s="127"/>
      <c r="S31" s="351"/>
      <c r="T31" s="309"/>
      <c r="U31" s="356"/>
      <c r="V31" s="127"/>
      <c r="W31" s="351"/>
      <c r="X31" s="309"/>
      <c r="Y31" s="356"/>
      <c r="Z31" s="127"/>
      <c r="AA31" s="337"/>
    </row>
    <row r="32" spans="1:29" s="289" customFormat="1" x14ac:dyDescent="0.2">
      <c r="A32" s="316" t="s">
        <v>353</v>
      </c>
      <c r="C32" s="349"/>
      <c r="D32" s="350"/>
      <c r="E32" s="350"/>
      <c r="F32" s="127"/>
      <c r="G32" s="349"/>
      <c r="H32" s="350"/>
      <c r="I32" s="350"/>
      <c r="J32" s="127"/>
      <c r="K32" s="349"/>
      <c r="L32" s="350"/>
      <c r="M32" s="350"/>
      <c r="N32" s="127"/>
      <c r="O32" s="349"/>
      <c r="P32" s="350"/>
      <c r="Q32" s="350"/>
      <c r="R32" s="127"/>
      <c r="S32" s="351"/>
      <c r="T32" s="309"/>
      <c r="U32" s="356"/>
      <c r="V32" s="127"/>
      <c r="W32" s="351"/>
      <c r="X32" s="309"/>
      <c r="Y32" s="356"/>
      <c r="Z32" s="127"/>
      <c r="AA32" s="337"/>
    </row>
    <row r="33" spans="1:29" x14ac:dyDescent="0.2">
      <c r="A33" s="134" t="s">
        <v>75</v>
      </c>
      <c r="B33" s="48" t="s">
        <v>358</v>
      </c>
      <c r="C33" s="349" t="e">
        <f t="shared" ref="C33:D35" ca="1" si="113">VLOOKUP($B33&amp;"_"&amp;C$2,INDIRECT($B$1),2,FALSE)</f>
        <v>#REF!</v>
      </c>
      <c r="D33" s="350" t="e">
        <f t="shared" ca="1" si="113"/>
        <v>#REF!</v>
      </c>
      <c r="E33" s="350" t="e">
        <f ca="1">D33-C33</f>
        <v>#REF!</v>
      </c>
      <c r="F33" s="127" t="e">
        <f ca="1">E33/C33</f>
        <v>#REF!</v>
      </c>
      <c r="G33" s="349" t="e">
        <f t="shared" ref="G33:H35" ca="1" si="114">VLOOKUP($B33&amp;"_"&amp;C$2,INDIRECT($B$1),3,FALSE)</f>
        <v>#REF!</v>
      </c>
      <c r="H33" s="350" t="e">
        <f t="shared" ca="1" si="114"/>
        <v>#REF!</v>
      </c>
      <c r="I33" s="350" t="e">
        <f ca="1">H33-G33</f>
        <v>#REF!</v>
      </c>
      <c r="J33" s="127" t="e">
        <f ca="1">I33/G33</f>
        <v>#REF!</v>
      </c>
      <c r="K33" s="349" t="e">
        <f t="shared" ref="K33:L35" ca="1" si="115">VLOOKUP($B33&amp;"_"&amp;G$2,INDIRECT($B$1),4,FALSE)</f>
        <v>#REF!</v>
      </c>
      <c r="L33" s="350" t="e">
        <f t="shared" ca="1" si="115"/>
        <v>#REF!</v>
      </c>
      <c r="M33" s="350" t="e">
        <f ca="1">L33-K33</f>
        <v>#REF!</v>
      </c>
      <c r="N33" s="127" t="e">
        <f ca="1">M33/K33</f>
        <v>#REF!</v>
      </c>
      <c r="O33" s="349" t="e">
        <f t="shared" ref="O33:P35" ca="1" si="116">VLOOKUP($B33&amp;"_"&amp;K$2,INDIRECT($B$1),5,FALSE)</f>
        <v>#REF!</v>
      </c>
      <c r="P33" s="350" t="e">
        <f t="shared" ca="1" si="116"/>
        <v>#REF!</v>
      </c>
      <c r="Q33" s="350" t="e">
        <f ca="1">P33-O33</f>
        <v>#REF!</v>
      </c>
      <c r="R33" s="127" t="e">
        <f ca="1">Q33/O33</f>
        <v>#REF!</v>
      </c>
      <c r="S33" s="351" t="e">
        <f t="shared" ref="S33:T35" ca="1" si="117">VLOOKUP($B33&amp;"_"&amp;O$2,INDIRECT($B$1),7,FALSE)</f>
        <v>#REF!</v>
      </c>
      <c r="T33" s="309" t="e">
        <f t="shared" ca="1" si="117"/>
        <v>#REF!</v>
      </c>
      <c r="U33" s="356" t="e">
        <f ca="1">T33-S33</f>
        <v>#REF!</v>
      </c>
      <c r="V33" s="127" t="e">
        <f ca="1">U33/S33</f>
        <v>#REF!</v>
      </c>
      <c r="W33" s="351" t="e">
        <f t="shared" ref="W33:X35" ca="1" si="118">VLOOKUP($B33&amp;"_"&amp;S$2,INDIRECT($B$1),6,FALSE)</f>
        <v>#REF!</v>
      </c>
      <c r="X33" s="309" t="e">
        <f t="shared" ca="1" si="118"/>
        <v>#REF!</v>
      </c>
      <c r="Y33" s="356" t="e">
        <f ca="1">X33-W33</f>
        <v>#REF!</v>
      </c>
      <c r="Z33" s="127" t="e">
        <f ca="1">Y33/W33</f>
        <v>#REF!</v>
      </c>
      <c r="AA33" s="337" t="e">
        <f t="shared" ref="AA33:AA35" ca="1" si="119">-(D33*T33-C33*S33)</f>
        <v>#REF!</v>
      </c>
      <c r="AB33" s="48"/>
      <c r="AC33" s="48"/>
    </row>
    <row r="34" spans="1:29" x14ac:dyDescent="0.2">
      <c r="A34" s="134" t="s">
        <v>76</v>
      </c>
      <c r="B34" s="48" t="s">
        <v>359</v>
      </c>
      <c r="C34" s="349" t="e">
        <f t="shared" ca="1" si="113"/>
        <v>#REF!</v>
      </c>
      <c r="D34" s="350" t="e">
        <f t="shared" ca="1" si="113"/>
        <v>#REF!</v>
      </c>
      <c r="E34" s="350" t="e">
        <f ca="1">D34-C34</f>
        <v>#REF!</v>
      </c>
      <c r="F34" s="127" t="e">
        <f ca="1">E34/C34</f>
        <v>#REF!</v>
      </c>
      <c r="G34" s="349" t="e">
        <f t="shared" ca="1" si="114"/>
        <v>#REF!</v>
      </c>
      <c r="H34" s="350" t="e">
        <f t="shared" ca="1" si="114"/>
        <v>#REF!</v>
      </c>
      <c r="I34" s="350" t="e">
        <f ca="1">H34-G34</f>
        <v>#REF!</v>
      </c>
      <c r="J34" s="127" t="e">
        <f ca="1">I34/G34</f>
        <v>#REF!</v>
      </c>
      <c r="K34" s="349" t="e">
        <f t="shared" ca="1" si="115"/>
        <v>#REF!</v>
      </c>
      <c r="L34" s="350" t="e">
        <f t="shared" ca="1" si="115"/>
        <v>#REF!</v>
      </c>
      <c r="M34" s="350" t="e">
        <f ca="1">L34-K34</f>
        <v>#REF!</v>
      </c>
      <c r="N34" s="127" t="e">
        <f ca="1">M34/K34</f>
        <v>#REF!</v>
      </c>
      <c r="O34" s="349" t="e">
        <f t="shared" ca="1" si="116"/>
        <v>#REF!</v>
      </c>
      <c r="P34" s="350" t="e">
        <f t="shared" ca="1" si="116"/>
        <v>#REF!</v>
      </c>
      <c r="Q34" s="350" t="e">
        <f ca="1">P34-O34</f>
        <v>#REF!</v>
      </c>
      <c r="R34" s="127" t="e">
        <f ca="1">Q34/O34</f>
        <v>#REF!</v>
      </c>
      <c r="S34" s="351" t="e">
        <f t="shared" ca="1" si="117"/>
        <v>#REF!</v>
      </c>
      <c r="T34" s="309" t="e">
        <f t="shared" ca="1" si="117"/>
        <v>#REF!</v>
      </c>
      <c r="U34" s="356" t="e">
        <f ca="1">T34-S34</f>
        <v>#REF!</v>
      </c>
      <c r="V34" s="127" t="e">
        <f ca="1">U34/S34</f>
        <v>#REF!</v>
      </c>
      <c r="W34" s="351" t="e">
        <f t="shared" ca="1" si="118"/>
        <v>#REF!</v>
      </c>
      <c r="X34" s="309" t="e">
        <f t="shared" ca="1" si="118"/>
        <v>#REF!</v>
      </c>
      <c r="Y34" s="356" t="e">
        <f ca="1">X34-W34</f>
        <v>#REF!</v>
      </c>
      <c r="Z34" s="127" t="e">
        <f ca="1">Y34/W34</f>
        <v>#REF!</v>
      </c>
      <c r="AA34" s="337" t="e">
        <f t="shared" ca="1" si="119"/>
        <v>#REF!</v>
      </c>
      <c r="AB34" s="48"/>
      <c r="AC34" s="48"/>
    </row>
    <row r="35" spans="1:29" x14ac:dyDescent="0.2">
      <c r="A35" s="134" t="s">
        <v>77</v>
      </c>
      <c r="B35" s="48" t="s">
        <v>106</v>
      </c>
      <c r="C35" s="349" t="e">
        <f t="shared" ca="1" si="113"/>
        <v>#REF!</v>
      </c>
      <c r="D35" s="350" t="e">
        <f t="shared" ca="1" si="113"/>
        <v>#REF!</v>
      </c>
      <c r="E35" s="350" t="e">
        <f ca="1">D35-C35</f>
        <v>#REF!</v>
      </c>
      <c r="F35" s="127" t="e">
        <f ca="1">E35/C35</f>
        <v>#REF!</v>
      </c>
      <c r="G35" s="349" t="e">
        <f t="shared" ca="1" si="114"/>
        <v>#REF!</v>
      </c>
      <c r="H35" s="350" t="e">
        <f t="shared" ca="1" si="114"/>
        <v>#REF!</v>
      </c>
      <c r="I35" s="350" t="e">
        <f ca="1">H35-G35</f>
        <v>#REF!</v>
      </c>
      <c r="J35" s="127" t="e">
        <f ca="1">I35/G35</f>
        <v>#REF!</v>
      </c>
      <c r="K35" s="349" t="e">
        <f t="shared" ca="1" si="115"/>
        <v>#REF!</v>
      </c>
      <c r="L35" s="350" t="e">
        <f t="shared" ca="1" si="115"/>
        <v>#REF!</v>
      </c>
      <c r="M35" s="350" t="e">
        <f ca="1">L35-K35</f>
        <v>#REF!</v>
      </c>
      <c r="N35" s="127" t="e">
        <f ca="1">M35/K35</f>
        <v>#REF!</v>
      </c>
      <c r="O35" s="349" t="e">
        <f t="shared" ca="1" si="116"/>
        <v>#REF!</v>
      </c>
      <c r="P35" s="350" t="e">
        <f t="shared" ca="1" si="116"/>
        <v>#REF!</v>
      </c>
      <c r="Q35" s="350" t="e">
        <f ca="1">P35-O35</f>
        <v>#REF!</v>
      </c>
      <c r="R35" s="127" t="e">
        <f ca="1">Q35/O35</f>
        <v>#REF!</v>
      </c>
      <c r="S35" s="351" t="e">
        <f t="shared" ca="1" si="117"/>
        <v>#REF!</v>
      </c>
      <c r="T35" s="309" t="e">
        <f t="shared" ca="1" si="117"/>
        <v>#REF!</v>
      </c>
      <c r="U35" s="356" t="e">
        <f ca="1">T35-S35</f>
        <v>#REF!</v>
      </c>
      <c r="V35" s="127" t="e">
        <f ca="1">U35/S35</f>
        <v>#REF!</v>
      </c>
      <c r="W35" s="351" t="e">
        <f t="shared" ca="1" si="118"/>
        <v>#REF!</v>
      </c>
      <c r="X35" s="309" t="e">
        <f t="shared" ca="1" si="118"/>
        <v>#REF!</v>
      </c>
      <c r="Y35" s="356" t="e">
        <f ca="1">X35-W35</f>
        <v>#REF!</v>
      </c>
      <c r="Z35" s="127" t="e">
        <f ca="1">Y35/W35</f>
        <v>#REF!</v>
      </c>
      <c r="AA35" s="337" t="e">
        <f t="shared" ca="1" si="119"/>
        <v>#REF!</v>
      </c>
      <c r="AB35" s="48"/>
      <c r="AC35" s="48"/>
    </row>
    <row r="36" spans="1:29" s="289" customFormat="1" x14ac:dyDescent="0.2">
      <c r="A36" s="134"/>
      <c r="C36" s="349"/>
      <c r="D36" s="350"/>
      <c r="E36" s="350"/>
      <c r="F36" s="127"/>
      <c r="G36" s="349"/>
      <c r="H36" s="350"/>
      <c r="I36" s="350"/>
      <c r="J36" s="127"/>
      <c r="K36" s="349"/>
      <c r="L36" s="350"/>
      <c r="M36" s="350"/>
      <c r="N36" s="127"/>
      <c r="O36" s="349"/>
      <c r="P36" s="350"/>
      <c r="Q36" s="350"/>
      <c r="R36" s="127"/>
      <c r="S36" s="351"/>
      <c r="T36" s="309"/>
      <c r="U36" s="356"/>
      <c r="V36" s="127"/>
      <c r="W36" s="351"/>
      <c r="X36" s="309"/>
      <c r="Y36" s="356"/>
      <c r="Z36" s="127"/>
      <c r="AA36" s="337"/>
    </row>
    <row r="37" spans="1:29" s="289" customFormat="1" x14ac:dyDescent="0.2">
      <c r="A37" s="316" t="s">
        <v>360</v>
      </c>
      <c r="C37" s="349"/>
      <c r="D37" s="350"/>
      <c r="E37" s="350"/>
      <c r="F37" s="127"/>
      <c r="G37" s="349"/>
      <c r="H37" s="350"/>
      <c r="I37" s="350"/>
      <c r="J37" s="127"/>
      <c r="K37" s="349"/>
      <c r="L37" s="350"/>
      <c r="M37" s="350"/>
      <c r="N37" s="127"/>
      <c r="O37" s="349"/>
      <c r="P37" s="350"/>
      <c r="Q37" s="350"/>
      <c r="R37" s="127"/>
      <c r="S37" s="351"/>
      <c r="T37" s="309"/>
      <c r="U37" s="356"/>
      <c r="V37" s="127"/>
      <c r="W37" s="351"/>
      <c r="X37" s="309"/>
      <c r="Y37" s="356"/>
      <c r="Z37" s="127"/>
      <c r="AA37" s="337"/>
    </row>
    <row r="38" spans="1:29" s="289" customFormat="1" x14ac:dyDescent="0.2">
      <c r="A38" s="134" t="s">
        <v>66</v>
      </c>
      <c r="B38" s="289" t="s">
        <v>315</v>
      </c>
      <c r="C38" s="349" t="e">
        <f t="shared" ref="C38:D43" ca="1" si="120">VLOOKUP($B38&amp;"_"&amp;C$2,INDIRECT($B$1),2,FALSE)</f>
        <v>#REF!</v>
      </c>
      <c r="D38" s="350" t="e">
        <f t="shared" ca="1" si="120"/>
        <v>#REF!</v>
      </c>
      <c r="E38" s="350" t="e">
        <f t="shared" ref="E38:E43" ca="1" si="121">D38-C38</f>
        <v>#REF!</v>
      </c>
      <c r="F38" s="127" t="e">
        <f t="shared" ref="F38:F43" ca="1" si="122">E38/C38</f>
        <v>#REF!</v>
      </c>
      <c r="G38" s="349" t="e">
        <f t="shared" ref="G38:H43" ca="1" si="123">VLOOKUP($B38&amp;"_"&amp;C$2,INDIRECT($B$1),3,FALSE)</f>
        <v>#REF!</v>
      </c>
      <c r="H38" s="350" t="e">
        <f t="shared" ca="1" si="123"/>
        <v>#REF!</v>
      </c>
      <c r="I38" s="350" t="e">
        <f t="shared" ref="I38:I43" ca="1" si="124">H38-G38</f>
        <v>#REF!</v>
      </c>
      <c r="J38" s="127" t="e">
        <f t="shared" ref="J38:J43" ca="1" si="125">I38/G38</f>
        <v>#REF!</v>
      </c>
      <c r="K38" s="349" t="e">
        <f t="shared" ref="K38:L43" ca="1" si="126">VLOOKUP($B38&amp;"_"&amp;G$2,INDIRECT($B$1),4,FALSE)</f>
        <v>#REF!</v>
      </c>
      <c r="L38" s="350" t="e">
        <f t="shared" ca="1" si="126"/>
        <v>#REF!</v>
      </c>
      <c r="M38" s="350" t="e">
        <f t="shared" ref="M38:M43" ca="1" si="127">L38-K38</f>
        <v>#REF!</v>
      </c>
      <c r="N38" s="127" t="e">
        <f t="shared" ref="N38:N43" ca="1" si="128">M38/K38</f>
        <v>#REF!</v>
      </c>
      <c r="O38" s="349" t="e">
        <f t="shared" ref="O38:P43" ca="1" si="129">VLOOKUP($B38&amp;"_"&amp;K$2,INDIRECT($B$1),5,FALSE)</f>
        <v>#REF!</v>
      </c>
      <c r="P38" s="350" t="e">
        <f t="shared" ca="1" si="129"/>
        <v>#REF!</v>
      </c>
      <c r="Q38" s="350" t="e">
        <f t="shared" ref="Q38:Q43" ca="1" si="130">P38-O38</f>
        <v>#REF!</v>
      </c>
      <c r="R38" s="127" t="e">
        <f t="shared" ref="R38:R43" ca="1" si="131">Q38/O38</f>
        <v>#REF!</v>
      </c>
      <c r="S38" s="351" t="e">
        <f t="shared" ref="S38:T43" ca="1" si="132">VLOOKUP($B38&amp;"_"&amp;O$2,INDIRECT($B$1),7,FALSE)</f>
        <v>#REF!</v>
      </c>
      <c r="T38" s="309" t="e">
        <f t="shared" ca="1" si="132"/>
        <v>#REF!</v>
      </c>
      <c r="U38" s="356" t="e">
        <f t="shared" ref="U38:U43" ca="1" si="133">T38-S38</f>
        <v>#REF!</v>
      </c>
      <c r="V38" s="127" t="e">
        <f t="shared" ref="V38:V43" ca="1" si="134">U38/S38</f>
        <v>#REF!</v>
      </c>
      <c r="W38" s="351" t="e">
        <f t="shared" ref="W38:X43" ca="1" si="135">VLOOKUP($B38&amp;"_"&amp;S$2,INDIRECT($B$1),6,FALSE)</f>
        <v>#REF!</v>
      </c>
      <c r="X38" s="309" t="e">
        <f t="shared" ca="1" si="135"/>
        <v>#REF!</v>
      </c>
      <c r="Y38" s="356" t="e">
        <f t="shared" ref="Y38:Y43" ca="1" si="136">X38-W38</f>
        <v>#REF!</v>
      </c>
      <c r="Z38" s="127" t="e">
        <f t="shared" ref="Z38:Z43" ca="1" si="137">Y38/W38</f>
        <v>#REF!</v>
      </c>
      <c r="AA38" s="337" t="e">
        <f t="shared" ref="AA38:AA45" ca="1" si="138">-(D38*T38-C38*S38)</f>
        <v>#REF!</v>
      </c>
    </row>
    <row r="39" spans="1:29" x14ac:dyDescent="0.2">
      <c r="A39" s="134" t="s">
        <v>79</v>
      </c>
      <c r="B39" s="48" t="s">
        <v>108</v>
      </c>
      <c r="C39" s="349" t="e">
        <f t="shared" ca="1" si="120"/>
        <v>#REF!</v>
      </c>
      <c r="D39" s="350" t="e">
        <f t="shared" ca="1" si="120"/>
        <v>#REF!</v>
      </c>
      <c r="E39" s="350" t="e">
        <f t="shared" ca="1" si="121"/>
        <v>#REF!</v>
      </c>
      <c r="F39" s="127" t="e">
        <f t="shared" ca="1" si="122"/>
        <v>#REF!</v>
      </c>
      <c r="G39" s="349" t="e">
        <f t="shared" ca="1" si="123"/>
        <v>#REF!</v>
      </c>
      <c r="H39" s="350" t="e">
        <f t="shared" ca="1" si="123"/>
        <v>#REF!</v>
      </c>
      <c r="I39" s="350" t="e">
        <f t="shared" ca="1" si="124"/>
        <v>#REF!</v>
      </c>
      <c r="J39" s="127" t="e">
        <f t="shared" ca="1" si="125"/>
        <v>#REF!</v>
      </c>
      <c r="K39" s="349" t="e">
        <f t="shared" ca="1" si="126"/>
        <v>#REF!</v>
      </c>
      <c r="L39" s="350" t="e">
        <f t="shared" ca="1" si="126"/>
        <v>#REF!</v>
      </c>
      <c r="M39" s="350" t="e">
        <f t="shared" ca="1" si="127"/>
        <v>#REF!</v>
      </c>
      <c r="N39" s="127" t="e">
        <f t="shared" ca="1" si="128"/>
        <v>#REF!</v>
      </c>
      <c r="O39" s="349" t="e">
        <f t="shared" ca="1" si="129"/>
        <v>#REF!</v>
      </c>
      <c r="P39" s="350" t="e">
        <f t="shared" ca="1" si="129"/>
        <v>#REF!</v>
      </c>
      <c r="Q39" s="350" t="e">
        <f t="shared" ca="1" si="130"/>
        <v>#REF!</v>
      </c>
      <c r="R39" s="127" t="e">
        <f t="shared" ca="1" si="131"/>
        <v>#REF!</v>
      </c>
      <c r="S39" s="351" t="e">
        <f t="shared" ca="1" si="132"/>
        <v>#REF!</v>
      </c>
      <c r="T39" s="309" t="e">
        <f t="shared" ca="1" si="132"/>
        <v>#REF!</v>
      </c>
      <c r="U39" s="356" t="e">
        <f t="shared" ca="1" si="133"/>
        <v>#REF!</v>
      </c>
      <c r="V39" s="127" t="e">
        <f t="shared" ca="1" si="134"/>
        <v>#REF!</v>
      </c>
      <c r="W39" s="351" t="e">
        <f t="shared" ca="1" si="135"/>
        <v>#REF!</v>
      </c>
      <c r="X39" s="309" t="e">
        <f t="shared" ca="1" si="135"/>
        <v>#REF!</v>
      </c>
      <c r="Y39" s="356" t="e">
        <f t="shared" ca="1" si="136"/>
        <v>#REF!</v>
      </c>
      <c r="Z39" s="127" t="e">
        <f t="shared" ca="1" si="137"/>
        <v>#REF!</v>
      </c>
      <c r="AA39" s="337" t="e">
        <f t="shared" ca="1" si="138"/>
        <v>#REF!</v>
      </c>
      <c r="AB39" s="48"/>
      <c r="AC39" s="48"/>
    </row>
    <row r="40" spans="1:29" x14ac:dyDescent="0.2">
      <c r="A40" s="134" t="s">
        <v>80</v>
      </c>
      <c r="B40" s="48" t="s">
        <v>451</v>
      </c>
      <c r="C40" s="349" t="e">
        <f t="shared" ca="1" si="120"/>
        <v>#REF!</v>
      </c>
      <c r="D40" s="350" t="e">
        <f t="shared" ca="1" si="120"/>
        <v>#REF!</v>
      </c>
      <c r="E40" s="350" t="e">
        <f t="shared" ca="1" si="121"/>
        <v>#REF!</v>
      </c>
      <c r="F40" s="127" t="e">
        <f t="shared" ca="1" si="122"/>
        <v>#REF!</v>
      </c>
      <c r="G40" s="349" t="e">
        <f t="shared" ca="1" si="123"/>
        <v>#REF!</v>
      </c>
      <c r="H40" s="350" t="e">
        <f t="shared" ca="1" si="123"/>
        <v>#REF!</v>
      </c>
      <c r="I40" s="350" t="e">
        <f t="shared" ca="1" si="124"/>
        <v>#REF!</v>
      </c>
      <c r="J40" s="127" t="e">
        <f t="shared" ca="1" si="125"/>
        <v>#REF!</v>
      </c>
      <c r="K40" s="349" t="e">
        <f t="shared" ca="1" si="126"/>
        <v>#REF!</v>
      </c>
      <c r="L40" s="350" t="e">
        <f t="shared" ca="1" si="126"/>
        <v>#REF!</v>
      </c>
      <c r="M40" s="350" t="e">
        <f t="shared" ca="1" si="127"/>
        <v>#REF!</v>
      </c>
      <c r="N40" s="127" t="e">
        <f t="shared" ca="1" si="128"/>
        <v>#REF!</v>
      </c>
      <c r="O40" s="349" t="e">
        <f t="shared" ca="1" si="129"/>
        <v>#REF!</v>
      </c>
      <c r="P40" s="350" t="e">
        <f t="shared" ca="1" si="129"/>
        <v>#REF!</v>
      </c>
      <c r="Q40" s="350" t="e">
        <f t="shared" ca="1" si="130"/>
        <v>#REF!</v>
      </c>
      <c r="R40" s="127" t="e">
        <f t="shared" ca="1" si="131"/>
        <v>#REF!</v>
      </c>
      <c r="S40" s="351" t="e">
        <f t="shared" ca="1" si="132"/>
        <v>#REF!</v>
      </c>
      <c r="T40" s="309" t="e">
        <f t="shared" ca="1" si="132"/>
        <v>#REF!</v>
      </c>
      <c r="U40" s="356" t="e">
        <f t="shared" ca="1" si="133"/>
        <v>#REF!</v>
      </c>
      <c r="V40" s="127" t="e">
        <f t="shared" ca="1" si="134"/>
        <v>#REF!</v>
      </c>
      <c r="W40" s="351" t="e">
        <f t="shared" ca="1" si="135"/>
        <v>#REF!</v>
      </c>
      <c r="X40" s="309" t="e">
        <f t="shared" ca="1" si="135"/>
        <v>#REF!</v>
      </c>
      <c r="Y40" s="356" t="e">
        <f t="shared" ca="1" si="136"/>
        <v>#REF!</v>
      </c>
      <c r="Z40" s="127" t="e">
        <f t="shared" ca="1" si="137"/>
        <v>#REF!</v>
      </c>
      <c r="AA40" s="337" t="e">
        <f t="shared" ca="1" si="138"/>
        <v>#REF!</v>
      </c>
      <c r="AB40" s="48"/>
      <c r="AC40" s="48"/>
    </row>
    <row r="41" spans="1:29" x14ac:dyDescent="0.2">
      <c r="A41" s="134" t="s">
        <v>81</v>
      </c>
      <c r="B41" s="48" t="s">
        <v>452</v>
      </c>
      <c r="C41" s="349" t="e">
        <f t="shared" ca="1" si="120"/>
        <v>#REF!</v>
      </c>
      <c r="D41" s="350" t="e">
        <f t="shared" ca="1" si="120"/>
        <v>#REF!</v>
      </c>
      <c r="E41" s="350" t="e">
        <f t="shared" ca="1" si="121"/>
        <v>#REF!</v>
      </c>
      <c r="F41" s="127" t="e">
        <f t="shared" ca="1" si="122"/>
        <v>#REF!</v>
      </c>
      <c r="G41" s="349" t="e">
        <f t="shared" ca="1" si="123"/>
        <v>#REF!</v>
      </c>
      <c r="H41" s="350" t="e">
        <f t="shared" ca="1" si="123"/>
        <v>#REF!</v>
      </c>
      <c r="I41" s="350" t="e">
        <f t="shared" ca="1" si="124"/>
        <v>#REF!</v>
      </c>
      <c r="J41" s="127" t="e">
        <f t="shared" ca="1" si="125"/>
        <v>#REF!</v>
      </c>
      <c r="K41" s="349" t="e">
        <f t="shared" ca="1" si="126"/>
        <v>#REF!</v>
      </c>
      <c r="L41" s="350" t="e">
        <f t="shared" ca="1" si="126"/>
        <v>#REF!</v>
      </c>
      <c r="M41" s="350" t="e">
        <f t="shared" ca="1" si="127"/>
        <v>#REF!</v>
      </c>
      <c r="N41" s="127" t="e">
        <f t="shared" ca="1" si="128"/>
        <v>#REF!</v>
      </c>
      <c r="O41" s="349" t="e">
        <f t="shared" ca="1" si="129"/>
        <v>#REF!</v>
      </c>
      <c r="P41" s="350" t="e">
        <f t="shared" ca="1" si="129"/>
        <v>#REF!</v>
      </c>
      <c r="Q41" s="350" t="e">
        <f t="shared" ca="1" si="130"/>
        <v>#REF!</v>
      </c>
      <c r="R41" s="127" t="e">
        <f t="shared" ca="1" si="131"/>
        <v>#REF!</v>
      </c>
      <c r="S41" s="351" t="e">
        <f t="shared" ca="1" si="132"/>
        <v>#REF!</v>
      </c>
      <c r="T41" s="309" t="e">
        <f t="shared" ca="1" si="132"/>
        <v>#REF!</v>
      </c>
      <c r="U41" s="356" t="e">
        <f t="shared" ca="1" si="133"/>
        <v>#REF!</v>
      </c>
      <c r="V41" s="127" t="e">
        <f t="shared" ca="1" si="134"/>
        <v>#REF!</v>
      </c>
      <c r="W41" s="351" t="e">
        <f t="shared" ca="1" si="135"/>
        <v>#REF!</v>
      </c>
      <c r="X41" s="309" t="e">
        <f t="shared" ca="1" si="135"/>
        <v>#REF!</v>
      </c>
      <c r="Y41" s="356" t="e">
        <f t="shared" ca="1" si="136"/>
        <v>#REF!</v>
      </c>
      <c r="Z41" s="127" t="e">
        <f t="shared" ca="1" si="137"/>
        <v>#REF!</v>
      </c>
      <c r="AA41" s="337" t="e">
        <f t="shared" ca="1" si="138"/>
        <v>#REF!</v>
      </c>
      <c r="AB41" s="48"/>
      <c r="AC41" s="48"/>
    </row>
    <row r="42" spans="1:29" x14ac:dyDescent="0.2">
      <c r="A42" s="134" t="s">
        <v>82</v>
      </c>
      <c r="B42" s="48" t="s">
        <v>109</v>
      </c>
      <c r="C42" s="349" t="e">
        <f t="shared" ca="1" si="120"/>
        <v>#REF!</v>
      </c>
      <c r="D42" s="350" t="e">
        <f t="shared" ca="1" si="120"/>
        <v>#REF!</v>
      </c>
      <c r="E42" s="350" t="e">
        <f t="shared" ca="1" si="121"/>
        <v>#REF!</v>
      </c>
      <c r="F42" s="127" t="e">
        <f t="shared" ca="1" si="122"/>
        <v>#REF!</v>
      </c>
      <c r="G42" s="349" t="e">
        <f t="shared" ca="1" si="123"/>
        <v>#REF!</v>
      </c>
      <c r="H42" s="350" t="e">
        <f t="shared" ca="1" si="123"/>
        <v>#REF!</v>
      </c>
      <c r="I42" s="350" t="e">
        <f t="shared" ca="1" si="124"/>
        <v>#REF!</v>
      </c>
      <c r="J42" s="127" t="e">
        <f t="shared" ca="1" si="125"/>
        <v>#REF!</v>
      </c>
      <c r="K42" s="349" t="e">
        <f t="shared" ca="1" si="126"/>
        <v>#REF!</v>
      </c>
      <c r="L42" s="350" t="e">
        <f t="shared" ca="1" si="126"/>
        <v>#REF!</v>
      </c>
      <c r="M42" s="350" t="e">
        <f t="shared" ca="1" si="127"/>
        <v>#REF!</v>
      </c>
      <c r="N42" s="127" t="e">
        <f t="shared" ca="1" si="128"/>
        <v>#REF!</v>
      </c>
      <c r="O42" s="349" t="e">
        <f t="shared" ca="1" si="129"/>
        <v>#REF!</v>
      </c>
      <c r="P42" s="350" t="e">
        <f t="shared" ca="1" si="129"/>
        <v>#REF!</v>
      </c>
      <c r="Q42" s="350" t="e">
        <f t="shared" ca="1" si="130"/>
        <v>#REF!</v>
      </c>
      <c r="R42" s="127" t="e">
        <f t="shared" ca="1" si="131"/>
        <v>#REF!</v>
      </c>
      <c r="S42" s="351" t="e">
        <f t="shared" ca="1" si="132"/>
        <v>#REF!</v>
      </c>
      <c r="T42" s="309" t="e">
        <f t="shared" ca="1" si="132"/>
        <v>#REF!</v>
      </c>
      <c r="U42" s="356" t="e">
        <f t="shared" ca="1" si="133"/>
        <v>#REF!</v>
      </c>
      <c r="V42" s="127" t="e">
        <f t="shared" ca="1" si="134"/>
        <v>#REF!</v>
      </c>
      <c r="W42" s="351" t="e">
        <f t="shared" ca="1" si="135"/>
        <v>#REF!</v>
      </c>
      <c r="X42" s="309" t="e">
        <f t="shared" ca="1" si="135"/>
        <v>#REF!</v>
      </c>
      <c r="Y42" s="356" t="e">
        <f t="shared" ca="1" si="136"/>
        <v>#REF!</v>
      </c>
      <c r="Z42" s="127" t="e">
        <f t="shared" ca="1" si="137"/>
        <v>#REF!</v>
      </c>
      <c r="AA42" s="337" t="e">
        <f t="shared" ca="1" si="138"/>
        <v>#REF!</v>
      </c>
      <c r="AB42" s="48"/>
      <c r="AC42" s="48"/>
    </row>
    <row r="43" spans="1:29" x14ac:dyDescent="0.2">
      <c r="A43" s="134" t="s">
        <v>83</v>
      </c>
      <c r="B43" s="48" t="s">
        <v>325</v>
      </c>
      <c r="C43" s="349" t="e">
        <f t="shared" ca="1" si="120"/>
        <v>#REF!</v>
      </c>
      <c r="D43" s="350" t="e">
        <f t="shared" ca="1" si="120"/>
        <v>#REF!</v>
      </c>
      <c r="E43" s="350" t="e">
        <f t="shared" ca="1" si="121"/>
        <v>#REF!</v>
      </c>
      <c r="F43" s="127" t="e">
        <f t="shared" ca="1" si="122"/>
        <v>#REF!</v>
      </c>
      <c r="G43" s="349" t="e">
        <f t="shared" ca="1" si="123"/>
        <v>#REF!</v>
      </c>
      <c r="H43" s="350" t="e">
        <f t="shared" ca="1" si="123"/>
        <v>#REF!</v>
      </c>
      <c r="I43" s="350" t="e">
        <f t="shared" ca="1" si="124"/>
        <v>#REF!</v>
      </c>
      <c r="J43" s="127" t="e">
        <f t="shared" ca="1" si="125"/>
        <v>#REF!</v>
      </c>
      <c r="K43" s="349" t="e">
        <f t="shared" ca="1" si="126"/>
        <v>#REF!</v>
      </c>
      <c r="L43" s="350" t="e">
        <f t="shared" ca="1" si="126"/>
        <v>#REF!</v>
      </c>
      <c r="M43" s="350" t="e">
        <f t="shared" ca="1" si="127"/>
        <v>#REF!</v>
      </c>
      <c r="N43" s="127" t="e">
        <f t="shared" ca="1" si="128"/>
        <v>#REF!</v>
      </c>
      <c r="O43" s="349" t="e">
        <f t="shared" ca="1" si="129"/>
        <v>#REF!</v>
      </c>
      <c r="P43" s="350" t="e">
        <f t="shared" ca="1" si="129"/>
        <v>#REF!</v>
      </c>
      <c r="Q43" s="350" t="e">
        <f t="shared" ca="1" si="130"/>
        <v>#REF!</v>
      </c>
      <c r="R43" s="127" t="e">
        <f t="shared" ca="1" si="131"/>
        <v>#REF!</v>
      </c>
      <c r="S43" s="351" t="e">
        <f t="shared" ca="1" si="132"/>
        <v>#REF!</v>
      </c>
      <c r="T43" s="309" t="e">
        <f t="shared" ca="1" si="132"/>
        <v>#REF!</v>
      </c>
      <c r="U43" s="356" t="e">
        <f t="shared" ca="1" si="133"/>
        <v>#REF!</v>
      </c>
      <c r="V43" s="127" t="e">
        <f t="shared" ca="1" si="134"/>
        <v>#REF!</v>
      </c>
      <c r="W43" s="351" t="e">
        <f t="shared" ca="1" si="135"/>
        <v>#REF!</v>
      </c>
      <c r="X43" s="309" t="e">
        <f t="shared" ca="1" si="135"/>
        <v>#REF!</v>
      </c>
      <c r="Y43" s="356" t="e">
        <f t="shared" ca="1" si="136"/>
        <v>#REF!</v>
      </c>
      <c r="Z43" s="127" t="e">
        <f t="shared" ca="1" si="137"/>
        <v>#REF!</v>
      </c>
      <c r="AA43" s="337" t="e">
        <f t="shared" ca="1" si="138"/>
        <v>#REF!</v>
      </c>
      <c r="AB43" s="48"/>
      <c r="AC43" s="48"/>
    </row>
    <row r="44" spans="1:29" s="289" customFormat="1" x14ac:dyDescent="0.2">
      <c r="A44" s="134" t="s">
        <v>84</v>
      </c>
      <c r="B44" s="289" t="s">
        <v>324</v>
      </c>
      <c r="C44" s="349" t="e">
        <f t="shared" ca="1" si="14"/>
        <v>#REF!</v>
      </c>
      <c r="D44" s="350" t="e">
        <f t="shared" ca="1" si="0"/>
        <v>#REF!</v>
      </c>
      <c r="E44" s="350" t="e">
        <f t="shared" ref="E44" ca="1" si="139">D44-C44</f>
        <v>#REF!</v>
      </c>
      <c r="F44" s="127" t="e">
        <f t="shared" ref="F44" ca="1" si="140">E44/C44</f>
        <v>#REF!</v>
      </c>
      <c r="G44" s="349" t="e">
        <f t="shared" ref="G44" ca="1" si="141">VLOOKUP($B44&amp;"_"&amp;C$2,INDIRECT($B$1),3,FALSE)</f>
        <v>#REF!</v>
      </c>
      <c r="H44" s="350" t="e">
        <f t="shared" ref="H44" ca="1" si="142">VLOOKUP($B44&amp;"_"&amp;D$2,INDIRECT($B$1),3,FALSE)</f>
        <v>#REF!</v>
      </c>
      <c r="I44" s="350" t="e">
        <f t="shared" ref="I44" ca="1" si="143">H44-G44</f>
        <v>#REF!</v>
      </c>
      <c r="J44" s="127" t="e">
        <f t="shared" ref="J44" ca="1" si="144">I44/G44</f>
        <v>#REF!</v>
      </c>
      <c r="K44" s="349" t="e">
        <f t="shared" ref="K44" ca="1" si="145">VLOOKUP($B44&amp;"_"&amp;G$2,INDIRECT($B$1),4,FALSE)</f>
        <v>#REF!</v>
      </c>
      <c r="L44" s="350" t="e">
        <f t="shared" ref="L44" ca="1" si="146">VLOOKUP($B44&amp;"_"&amp;H$2,INDIRECT($B$1),4,FALSE)</f>
        <v>#REF!</v>
      </c>
      <c r="M44" s="350" t="e">
        <f t="shared" ref="M44" ca="1" si="147">L44-K44</f>
        <v>#REF!</v>
      </c>
      <c r="N44" s="127" t="e">
        <f t="shared" ref="N44" ca="1" si="148">M44/K44</f>
        <v>#REF!</v>
      </c>
      <c r="O44" s="349" t="e">
        <f t="shared" ref="O44" ca="1" si="149">VLOOKUP($B44&amp;"_"&amp;K$2,INDIRECT($B$1),5,FALSE)</f>
        <v>#REF!</v>
      </c>
      <c r="P44" s="350" t="e">
        <f t="shared" ref="P44" ca="1" si="150">VLOOKUP($B44&amp;"_"&amp;L$2,INDIRECT($B$1),5,FALSE)</f>
        <v>#REF!</v>
      </c>
      <c r="Q44" s="350" t="e">
        <f t="shared" ref="Q44" ca="1" si="151">P44-O44</f>
        <v>#REF!</v>
      </c>
      <c r="R44" s="127" t="e">
        <f t="shared" ref="R44" ca="1" si="152">Q44/O44</f>
        <v>#REF!</v>
      </c>
      <c r="S44" s="351" t="e">
        <f t="shared" ref="S44" ca="1" si="153">VLOOKUP($B44&amp;"_"&amp;O$2,INDIRECT($B$1),7,FALSE)</f>
        <v>#REF!</v>
      </c>
      <c r="T44" s="309" t="e">
        <f t="shared" ref="T44" ca="1" si="154">VLOOKUP($B44&amp;"_"&amp;P$2,INDIRECT($B$1),7,FALSE)</f>
        <v>#REF!</v>
      </c>
      <c r="U44" s="356" t="e">
        <f t="shared" ref="U44" ca="1" si="155">T44-S44</f>
        <v>#REF!</v>
      </c>
      <c r="V44" s="127" t="e">
        <f t="shared" ref="V44" ca="1" si="156">U44/S44</f>
        <v>#REF!</v>
      </c>
      <c r="W44" s="351" t="e">
        <f t="shared" ref="W44" ca="1" si="157">VLOOKUP($B44&amp;"_"&amp;S$2,INDIRECT($B$1),6,FALSE)</f>
        <v>#REF!</v>
      </c>
      <c r="X44" s="309" t="e">
        <f t="shared" ref="X44" ca="1" si="158">VLOOKUP($B44&amp;"_"&amp;T$2,INDIRECT($B$1),6,FALSE)</f>
        <v>#REF!</v>
      </c>
      <c r="Y44" s="356" t="e">
        <f t="shared" ref="Y44" ca="1" si="159">X44-W44</f>
        <v>#REF!</v>
      </c>
      <c r="Z44" s="127" t="e">
        <f t="shared" ref="Z44" ca="1" si="160">Y44/W44</f>
        <v>#REF!</v>
      </c>
      <c r="AA44" s="337" t="e">
        <f t="shared" ca="1" si="138"/>
        <v>#REF!</v>
      </c>
    </row>
    <row r="45" spans="1:29" x14ac:dyDescent="0.2">
      <c r="A45" s="134" t="s">
        <v>78</v>
      </c>
      <c r="B45" s="48" t="s">
        <v>107</v>
      </c>
      <c r="C45" s="349" t="e">
        <f ca="1">VLOOKUP($B45&amp;"_"&amp;C$2,INDIRECT($B$1),2,FALSE)</f>
        <v>#REF!</v>
      </c>
      <c r="D45" s="350" t="e">
        <f ca="1">VLOOKUP($B45&amp;"_"&amp;D$2,INDIRECT($B$1),2,FALSE)</f>
        <v>#REF!</v>
      </c>
      <c r="E45" s="350" t="e">
        <f ca="1">D45-C45</f>
        <v>#REF!</v>
      </c>
      <c r="F45" s="127" t="e">
        <f ca="1">E45/C45</f>
        <v>#REF!</v>
      </c>
      <c r="G45" s="349" t="e">
        <f ca="1">VLOOKUP($B45&amp;"_"&amp;C$2,INDIRECT($B$1),3,FALSE)</f>
        <v>#REF!</v>
      </c>
      <c r="H45" s="350" t="e">
        <f ca="1">VLOOKUP($B45&amp;"_"&amp;D$2,INDIRECT($B$1),3,FALSE)</f>
        <v>#REF!</v>
      </c>
      <c r="I45" s="350" t="e">
        <f ca="1">H45-G45</f>
        <v>#REF!</v>
      </c>
      <c r="J45" s="127" t="e">
        <f ca="1">I45/G45</f>
        <v>#REF!</v>
      </c>
      <c r="K45" s="349" t="e">
        <f ca="1">VLOOKUP($B45&amp;"_"&amp;G$2,INDIRECT($B$1),4,FALSE)</f>
        <v>#REF!</v>
      </c>
      <c r="L45" s="350" t="e">
        <f ca="1">VLOOKUP($B45&amp;"_"&amp;H$2,INDIRECT($B$1),4,FALSE)</f>
        <v>#REF!</v>
      </c>
      <c r="M45" s="350" t="e">
        <f ca="1">L45-K45</f>
        <v>#REF!</v>
      </c>
      <c r="N45" s="127" t="e">
        <f ca="1">M45/K45</f>
        <v>#REF!</v>
      </c>
      <c r="O45" s="349" t="e">
        <f ca="1">VLOOKUP($B45&amp;"_"&amp;K$2,INDIRECT($B$1),5,FALSE)</f>
        <v>#REF!</v>
      </c>
      <c r="P45" s="350" t="e">
        <f ca="1">VLOOKUP($B45&amp;"_"&amp;L$2,INDIRECT($B$1),5,FALSE)</f>
        <v>#REF!</v>
      </c>
      <c r="Q45" s="350" t="e">
        <f ca="1">P45-O45</f>
        <v>#REF!</v>
      </c>
      <c r="R45" s="127" t="e">
        <f ca="1">Q45/O45</f>
        <v>#REF!</v>
      </c>
      <c r="S45" s="351" t="e">
        <f ca="1">VLOOKUP($B45&amp;"_"&amp;O$2,INDIRECT($B$1),7,FALSE)</f>
        <v>#REF!</v>
      </c>
      <c r="T45" s="309" t="e">
        <f ca="1">VLOOKUP($B45&amp;"_"&amp;P$2,INDIRECT($B$1),7,FALSE)</f>
        <v>#REF!</v>
      </c>
      <c r="U45" s="356" t="e">
        <f ca="1">T45-S45</f>
        <v>#REF!</v>
      </c>
      <c r="V45" s="127" t="e">
        <f ca="1">U45/S45</f>
        <v>#REF!</v>
      </c>
      <c r="W45" s="351" t="e">
        <f ca="1">VLOOKUP($B45&amp;"_"&amp;S$2,INDIRECT($B$1),6,FALSE)</f>
        <v>#REF!</v>
      </c>
      <c r="X45" s="309" t="e">
        <f ca="1">VLOOKUP($B45&amp;"_"&amp;T$2,INDIRECT($B$1),6,FALSE)</f>
        <v>#REF!</v>
      </c>
      <c r="Y45" s="356" t="e">
        <f ca="1">X45-W45</f>
        <v>#REF!</v>
      </c>
      <c r="Z45" s="127" t="e">
        <f ca="1">Y45/W45</f>
        <v>#REF!</v>
      </c>
      <c r="AA45" s="337" t="e">
        <f t="shared" ca="1" si="138"/>
        <v>#REF!</v>
      </c>
      <c r="AB45" s="48"/>
      <c r="AC45" s="48"/>
    </row>
    <row r="46" spans="1:29" ht="13.5" thickBot="1" x14ac:dyDescent="0.25">
      <c r="A46" s="135"/>
      <c r="B46" s="120"/>
      <c r="C46" s="129"/>
      <c r="D46" s="130"/>
      <c r="E46" s="130"/>
      <c r="F46" s="131"/>
      <c r="G46" s="129"/>
      <c r="H46" s="130"/>
      <c r="I46" s="130"/>
      <c r="J46" s="131"/>
      <c r="K46" s="129"/>
      <c r="L46" s="130"/>
      <c r="M46" s="130"/>
      <c r="N46" s="131"/>
      <c r="O46" s="129"/>
      <c r="P46" s="130"/>
      <c r="Q46" s="130"/>
      <c r="R46" s="131"/>
      <c r="S46" s="132"/>
      <c r="T46" s="119"/>
      <c r="U46" s="119"/>
      <c r="V46" s="131"/>
      <c r="W46" s="118"/>
      <c r="X46" s="120"/>
      <c r="Y46" s="119"/>
      <c r="Z46" s="131"/>
      <c r="AA46" s="133"/>
      <c r="AB46" s="48"/>
      <c r="AC46" s="48"/>
    </row>
    <row r="47" spans="1:29" x14ac:dyDescent="0.2">
      <c r="B47" s="48"/>
    </row>
  </sheetData>
  <mergeCells count="15">
    <mergeCell ref="AA1:AB1"/>
    <mergeCell ref="A4:A5"/>
    <mergeCell ref="W1:X1"/>
    <mergeCell ref="C4:F4"/>
    <mergeCell ref="G4:J4"/>
    <mergeCell ref="K4:N4"/>
    <mergeCell ref="O4:R4"/>
    <mergeCell ref="S4:V4"/>
    <mergeCell ref="W4:Z4"/>
    <mergeCell ref="C1:D1"/>
    <mergeCell ref="G1:H1"/>
    <mergeCell ref="K1:L1"/>
    <mergeCell ref="O1:P1"/>
    <mergeCell ref="S1:T1"/>
    <mergeCell ref="B4:B5"/>
  </mergeCells>
  <conditionalFormatting sqref="V7:V8 R7:R8 N7:N8 J7:J8 F7:F8 F10:F12 J10:J12 N10:N12 R10:R12 V10:V12 V15:V25 R15:R25 N15:N25 J15:J25 F15:F25 E46:F46 I46:J46 M46:N46 Q46:R46 Y46 U46:V46 V28:V43 R28:R43 N28:N43 J28:J43 F28:F43 J45 N45 R45 V45 F45">
    <cfRule type="cellIs" dxfId="123" priority="120" stopIfTrue="1" operator="lessThan">
      <formula>-E$1</formula>
    </cfRule>
    <cfRule type="cellIs" dxfId="122" priority="121" stopIfTrue="1" operator="greaterThan">
      <formula>E$1</formula>
    </cfRule>
  </conditionalFormatting>
  <conditionalFormatting sqref="E1:F1 I1:J1 M1:N1 Q1:R1 U1:V1 Y1:Z1">
    <cfRule type="cellIs" dxfId="121" priority="119" stopIfTrue="1" operator="greaterThan">
      <formula>0</formula>
    </cfRule>
  </conditionalFormatting>
  <conditionalFormatting sqref="A1">
    <cfRule type="cellIs" dxfId="120" priority="118" stopIfTrue="1" operator="greaterThan">
      <formula>0</formula>
    </cfRule>
  </conditionalFormatting>
  <conditionalFormatting sqref="V9 R9 N9 J9 F9">
    <cfRule type="cellIs" dxfId="119" priority="114" stopIfTrue="1" operator="lessThan">
      <formula>-F$1</formula>
    </cfRule>
    <cfRule type="cellIs" dxfId="118" priority="115" stopIfTrue="1" operator="greaterThan">
      <formula>F$1</formula>
    </cfRule>
  </conditionalFormatting>
  <conditionalFormatting sqref="U6:V6 Y6 Q6:R6 M6:N6 I6:J6 E6:F6">
    <cfRule type="cellIs" dxfId="117" priority="112" stopIfTrue="1" operator="lessThan">
      <formula>-E$1</formula>
    </cfRule>
    <cfRule type="cellIs" dxfId="116" priority="113" stopIfTrue="1" operator="greaterThan">
      <formula>E$1</formula>
    </cfRule>
  </conditionalFormatting>
  <conditionalFormatting sqref="F13:F14 J13:J14 N13:N14 R13:R14 V13:V14">
    <cfRule type="cellIs" dxfId="115" priority="110" stopIfTrue="1" operator="lessThan">
      <formula>-F$1</formula>
    </cfRule>
    <cfRule type="cellIs" dxfId="114" priority="111" stopIfTrue="1" operator="greaterThan">
      <formula>F$1</formula>
    </cfRule>
  </conditionalFormatting>
  <conditionalFormatting sqref="V26:V27 R26:R27 N26:N27 J26:J27 F26:F27">
    <cfRule type="cellIs" dxfId="113" priority="108" stopIfTrue="1" operator="lessThan">
      <formula>-F$1</formula>
    </cfRule>
    <cfRule type="cellIs" dxfId="112" priority="109" stopIfTrue="1" operator="greaterThan">
      <formula>F$1</formula>
    </cfRule>
  </conditionalFormatting>
  <conditionalFormatting sqref="V44 R44 N44 J44 F44">
    <cfRule type="cellIs" dxfId="111" priority="106" stopIfTrue="1" operator="lessThan">
      <formula>-F$1</formula>
    </cfRule>
    <cfRule type="cellIs" dxfId="110" priority="107" stopIfTrue="1" operator="greaterThan">
      <formula>F$1</formula>
    </cfRule>
  </conditionalFormatting>
  <conditionalFormatting sqref="AC1">
    <cfRule type="cellIs" dxfId="109" priority="103" stopIfTrue="1" operator="greaterThan">
      <formula>0</formula>
    </cfRule>
  </conditionalFormatting>
  <conditionalFormatting sqref="Z7:Z8 Z10:Z12 Z15:Z25 Z45:Z46 Z28:Z43">
    <cfRule type="cellIs" dxfId="108" priority="91" stopIfTrue="1" operator="lessThan">
      <formula>-Z$1</formula>
    </cfRule>
    <cfRule type="cellIs" dxfId="107" priority="92" stopIfTrue="1" operator="greaterThan">
      <formula>Z$1</formula>
    </cfRule>
  </conditionalFormatting>
  <conditionalFormatting sqref="Z9">
    <cfRule type="cellIs" dxfId="106" priority="89" stopIfTrue="1" operator="lessThan">
      <formula>-Z$1</formula>
    </cfRule>
    <cfRule type="cellIs" dxfId="105" priority="90" stopIfTrue="1" operator="greaterThan">
      <formula>Z$1</formula>
    </cfRule>
  </conditionalFormatting>
  <conditionalFormatting sqref="Z6">
    <cfRule type="cellIs" dxfId="104" priority="87" stopIfTrue="1" operator="lessThan">
      <formula>-Z$1</formula>
    </cfRule>
    <cfRule type="cellIs" dxfId="103" priority="88" stopIfTrue="1" operator="greaterThan">
      <formula>Z$1</formula>
    </cfRule>
  </conditionalFormatting>
  <conditionalFormatting sqref="Z13:Z14">
    <cfRule type="cellIs" dxfId="102" priority="85" stopIfTrue="1" operator="lessThan">
      <formula>-Z$1</formula>
    </cfRule>
    <cfRule type="cellIs" dxfId="101" priority="86" stopIfTrue="1" operator="greaterThan">
      <formula>Z$1</formula>
    </cfRule>
  </conditionalFormatting>
  <conditionalFormatting sqref="Z26:Z27">
    <cfRule type="cellIs" dxfId="100" priority="83" stopIfTrue="1" operator="lessThan">
      <formula>-Z$1</formula>
    </cfRule>
    <cfRule type="cellIs" dxfId="99" priority="84" stopIfTrue="1" operator="greaterThan">
      <formula>Z$1</formula>
    </cfRule>
  </conditionalFormatting>
  <conditionalFormatting sqref="Z44">
    <cfRule type="cellIs" dxfId="98" priority="81" stopIfTrue="1" operator="lessThan">
      <formula>-Z$1</formula>
    </cfRule>
    <cfRule type="cellIs" dxfId="97" priority="82" stopIfTrue="1" operator="greaterThan">
      <formula>Z$1</formula>
    </cfRule>
  </conditionalFormatting>
  <conditionalFormatting sqref="AA6:AA46">
    <cfRule type="cellIs" dxfId="96" priority="161" stopIfTrue="1" operator="lessThan">
      <formula>-$AC$1</formula>
    </cfRule>
    <cfRule type="cellIs" dxfId="95" priority="162" stopIfTrue="1" operator="greaterThan">
      <formula>$AC$1</formula>
    </cfRule>
  </conditionalFormatting>
  <conditionalFormatting sqref="Q7:Q8 Q10:Q12 Q15:Q25 Q45 Q28:Q43">
    <cfRule type="cellIs" dxfId="94" priority="59" stopIfTrue="1" operator="lessThan">
      <formula>-Q$1</formula>
    </cfRule>
    <cfRule type="cellIs" dxfId="93" priority="60" stopIfTrue="1" operator="greaterThan">
      <formula>Q$1</formula>
    </cfRule>
  </conditionalFormatting>
  <conditionalFormatting sqref="Q9">
    <cfRule type="cellIs" dxfId="92" priority="57" stopIfTrue="1" operator="lessThan">
      <formula>-Q$1</formula>
    </cfRule>
    <cfRule type="cellIs" dxfId="91" priority="58" stopIfTrue="1" operator="greaterThan">
      <formula>Q$1</formula>
    </cfRule>
  </conditionalFormatting>
  <conditionalFormatting sqref="Q13:Q14">
    <cfRule type="cellIs" dxfId="90" priority="55" stopIfTrue="1" operator="lessThan">
      <formula>-Q$1</formula>
    </cfRule>
    <cfRule type="cellIs" dxfId="89" priority="56" stopIfTrue="1" operator="greaterThan">
      <formula>Q$1</formula>
    </cfRule>
  </conditionalFormatting>
  <conditionalFormatting sqref="Q26:Q27">
    <cfRule type="cellIs" dxfId="88" priority="53" stopIfTrue="1" operator="lessThan">
      <formula>-Q$1</formula>
    </cfRule>
    <cfRule type="cellIs" dxfId="87" priority="54" stopIfTrue="1" operator="greaterThan">
      <formula>Q$1</formula>
    </cfRule>
  </conditionalFormatting>
  <conditionalFormatting sqref="Q44">
    <cfRule type="cellIs" dxfId="86" priority="51" stopIfTrue="1" operator="lessThan">
      <formula>-Q$1</formula>
    </cfRule>
    <cfRule type="cellIs" dxfId="85" priority="52" stopIfTrue="1" operator="greaterThan">
      <formula>Q$1</formula>
    </cfRule>
  </conditionalFormatting>
  <conditionalFormatting sqref="U7:U8 U10:U12 U15:U25 U45 U28:U43">
    <cfRule type="cellIs" dxfId="84" priority="49" stopIfTrue="1" operator="lessThan">
      <formula>-U$1</formula>
    </cfRule>
    <cfRule type="cellIs" dxfId="83" priority="50" stopIfTrue="1" operator="greaterThan">
      <formula>U$1</formula>
    </cfRule>
  </conditionalFormatting>
  <conditionalFormatting sqref="U9">
    <cfRule type="cellIs" dxfId="82" priority="47" stopIfTrue="1" operator="lessThan">
      <formula>-U$1</formula>
    </cfRule>
    <cfRule type="cellIs" dxfId="81" priority="48" stopIfTrue="1" operator="greaterThan">
      <formula>U$1</formula>
    </cfRule>
  </conditionalFormatting>
  <conditionalFormatting sqref="U13:U14">
    <cfRule type="cellIs" dxfId="80" priority="45" stopIfTrue="1" operator="lessThan">
      <formula>-U$1</formula>
    </cfRule>
    <cfRule type="cellIs" dxfId="79" priority="46" stopIfTrue="1" operator="greaterThan">
      <formula>U$1</formula>
    </cfRule>
  </conditionalFormatting>
  <conditionalFormatting sqref="U26:U27">
    <cfRule type="cellIs" dxfId="78" priority="43" stopIfTrue="1" operator="lessThan">
      <formula>-U$1</formula>
    </cfRule>
    <cfRule type="cellIs" dxfId="77" priority="44" stopIfTrue="1" operator="greaterThan">
      <formula>U$1</formula>
    </cfRule>
  </conditionalFormatting>
  <conditionalFormatting sqref="U44">
    <cfRule type="cellIs" dxfId="76" priority="41" stopIfTrue="1" operator="lessThan">
      <formula>-U$1</formula>
    </cfRule>
    <cfRule type="cellIs" dxfId="75" priority="42" stopIfTrue="1" operator="greaterThan">
      <formula>U$1</formula>
    </cfRule>
  </conditionalFormatting>
  <conditionalFormatting sqref="Y7:Y8 Y10:Y12 Y15:Y25 Y45 Y28:Y43">
    <cfRule type="cellIs" dxfId="74" priority="39" stopIfTrue="1" operator="lessThan">
      <formula>-Y$1</formula>
    </cfRule>
    <cfRule type="cellIs" dxfId="73" priority="40" stopIfTrue="1" operator="greaterThan">
      <formula>Y$1</formula>
    </cfRule>
  </conditionalFormatting>
  <conditionalFormatting sqref="Y9">
    <cfRule type="cellIs" dxfId="72" priority="37" stopIfTrue="1" operator="lessThan">
      <formula>-Y$1</formula>
    </cfRule>
    <cfRule type="cellIs" dxfId="71" priority="38" stopIfTrue="1" operator="greaterThan">
      <formula>Y$1</formula>
    </cfRule>
  </conditionalFormatting>
  <conditionalFormatting sqref="Y13:Y14">
    <cfRule type="cellIs" dxfId="70" priority="35" stopIfTrue="1" operator="lessThan">
      <formula>-Y$1</formula>
    </cfRule>
    <cfRule type="cellIs" dxfId="69" priority="36" stopIfTrue="1" operator="greaterThan">
      <formula>Y$1</formula>
    </cfRule>
  </conditionalFormatting>
  <conditionalFormatting sqref="Y26:Y27">
    <cfRule type="cellIs" dxfId="68" priority="33" stopIfTrue="1" operator="lessThan">
      <formula>-Y$1</formula>
    </cfRule>
    <cfRule type="cellIs" dxfId="67" priority="34" stopIfTrue="1" operator="greaterThan">
      <formula>Y$1</formula>
    </cfRule>
  </conditionalFormatting>
  <conditionalFormatting sqref="Y44">
    <cfRule type="cellIs" dxfId="66" priority="31" stopIfTrue="1" operator="lessThan">
      <formula>-Y$1</formula>
    </cfRule>
    <cfRule type="cellIs" dxfId="65" priority="32" stopIfTrue="1" operator="greaterThan">
      <formula>Y$1</formula>
    </cfRule>
  </conditionalFormatting>
  <conditionalFormatting sqref="M7:M8 M10:M12 M15:M25 M45 M28:M43">
    <cfRule type="cellIs" dxfId="64" priority="29" stopIfTrue="1" operator="lessThan">
      <formula>-M$1</formula>
    </cfRule>
    <cfRule type="cellIs" dxfId="63" priority="30" stopIfTrue="1" operator="greaterThan">
      <formula>M$1</formula>
    </cfRule>
  </conditionalFormatting>
  <conditionalFormatting sqref="M9">
    <cfRule type="cellIs" dxfId="62" priority="27" stopIfTrue="1" operator="lessThan">
      <formula>-M$1</formula>
    </cfRule>
    <cfRule type="cellIs" dxfId="61" priority="28" stopIfTrue="1" operator="greaterThan">
      <formula>M$1</formula>
    </cfRule>
  </conditionalFormatting>
  <conditionalFormatting sqref="M13:M14">
    <cfRule type="cellIs" dxfId="60" priority="25" stopIfTrue="1" operator="lessThan">
      <formula>-M$1</formula>
    </cfRule>
    <cfRule type="cellIs" dxfId="59" priority="26" stopIfTrue="1" operator="greaterThan">
      <formula>M$1</formula>
    </cfRule>
  </conditionalFormatting>
  <conditionalFormatting sqref="M26:M27">
    <cfRule type="cellIs" dxfId="58" priority="23" stopIfTrue="1" operator="lessThan">
      <formula>-M$1</formula>
    </cfRule>
    <cfRule type="cellIs" dxfId="57" priority="24" stopIfTrue="1" operator="greaterThan">
      <formula>M$1</formula>
    </cfRule>
  </conditionalFormatting>
  <conditionalFormatting sqref="M44">
    <cfRule type="cellIs" dxfId="56" priority="21" stopIfTrue="1" operator="lessThan">
      <formula>-M$1</formula>
    </cfRule>
    <cfRule type="cellIs" dxfId="55" priority="22" stopIfTrue="1" operator="greaterThan">
      <formula>M$1</formula>
    </cfRule>
  </conditionalFormatting>
  <conditionalFormatting sqref="I7:I8 I10:I12 I15:I25 I45 I28:I43">
    <cfRule type="cellIs" dxfId="54" priority="19" stopIfTrue="1" operator="lessThan">
      <formula>-I$1</formula>
    </cfRule>
    <cfRule type="cellIs" dxfId="53" priority="20" stopIfTrue="1" operator="greaterThan">
      <formula>I$1</formula>
    </cfRule>
  </conditionalFormatting>
  <conditionalFormatting sqref="I9">
    <cfRule type="cellIs" dxfId="52" priority="17" stopIfTrue="1" operator="lessThan">
      <formula>-I$1</formula>
    </cfRule>
    <cfRule type="cellIs" dxfId="51" priority="18" stopIfTrue="1" operator="greaterThan">
      <formula>I$1</formula>
    </cfRule>
  </conditionalFormatting>
  <conditionalFormatting sqref="I13:I14">
    <cfRule type="cellIs" dxfId="50" priority="15" stopIfTrue="1" operator="lessThan">
      <formula>-I$1</formula>
    </cfRule>
    <cfRule type="cellIs" dxfId="49" priority="16" stopIfTrue="1" operator="greaterThan">
      <formula>I$1</formula>
    </cfRule>
  </conditionalFormatting>
  <conditionalFormatting sqref="I26:I27">
    <cfRule type="cellIs" dxfId="48" priority="13" stopIfTrue="1" operator="lessThan">
      <formula>-I$1</formula>
    </cfRule>
    <cfRule type="cellIs" dxfId="47" priority="14" stopIfTrue="1" operator="greaterThan">
      <formula>I$1</formula>
    </cfRule>
  </conditionalFormatting>
  <conditionalFormatting sqref="I44">
    <cfRule type="cellIs" dxfId="46" priority="11" stopIfTrue="1" operator="lessThan">
      <formula>-I$1</formula>
    </cfRule>
    <cfRule type="cellIs" dxfId="45" priority="12" stopIfTrue="1" operator="greaterThan">
      <formula>I$1</formula>
    </cfRule>
  </conditionalFormatting>
  <conditionalFormatting sqref="E7:E8 E10:E12 E15:E25 E45 E28:E43">
    <cfRule type="cellIs" dxfId="44" priority="9" stopIfTrue="1" operator="lessThan">
      <formula>-E$1</formula>
    </cfRule>
    <cfRule type="cellIs" dxfId="43" priority="10" stopIfTrue="1" operator="greaterThan">
      <formula>E$1</formula>
    </cfRule>
  </conditionalFormatting>
  <conditionalFormatting sqref="E9">
    <cfRule type="cellIs" dxfId="42" priority="7" stopIfTrue="1" operator="lessThan">
      <formula>-E$1</formula>
    </cfRule>
    <cfRule type="cellIs" dxfId="41" priority="8" stopIfTrue="1" operator="greaterThan">
      <formula>E$1</formula>
    </cfRule>
  </conditionalFormatting>
  <conditionalFormatting sqref="E13:E14">
    <cfRule type="cellIs" dxfId="40" priority="5" stopIfTrue="1" operator="lessThan">
      <formula>-E$1</formula>
    </cfRule>
    <cfRule type="cellIs" dxfId="39" priority="6" stopIfTrue="1" operator="greaterThan">
      <formula>E$1</formula>
    </cfRule>
  </conditionalFormatting>
  <conditionalFormatting sqref="E26:E27">
    <cfRule type="cellIs" dxfId="38" priority="3" stopIfTrue="1" operator="lessThan">
      <formula>-E$1</formula>
    </cfRule>
    <cfRule type="cellIs" dxfId="37" priority="4" stopIfTrue="1" operator="greaterThan">
      <formula>E$1</formula>
    </cfRule>
  </conditionalFormatting>
  <conditionalFormatting sqref="E44">
    <cfRule type="cellIs" dxfId="36" priority="1" stopIfTrue="1" operator="lessThan">
      <formula>-E$1</formula>
    </cfRule>
    <cfRule type="cellIs" dxfId="35" priority="2" stopIfTrue="1" operator="greaterThan">
      <formula>E$1</formula>
    </cfRule>
  </conditionalFormatting>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66"/>
  </sheetPr>
  <dimension ref="A1:AC26"/>
  <sheetViews>
    <sheetView zoomScale="85" zoomScaleNormal="85" workbookViewId="0">
      <pane xSplit="1" ySplit="5" topLeftCell="C6" activePane="bottomRight" state="frozen"/>
      <selection pane="topRight" activeCell="B1" sqref="B1"/>
      <selection pane="bottomLeft" activeCell="A6" sqref="A6"/>
      <selection pane="bottomRight" activeCell="C6" sqref="C6"/>
    </sheetView>
  </sheetViews>
  <sheetFormatPr defaultRowHeight="12.75" outlineLevelRow="1" outlineLevelCol="1" x14ac:dyDescent="0.2"/>
  <cols>
    <col min="1" max="1" width="39.28515625" style="46" bestFit="1" customWidth="1"/>
    <col min="2" max="2" width="19.28515625" style="48" hidden="1" customWidth="1" outlineLevel="1"/>
    <col min="3" max="3" width="11.140625" style="48" bestFit="1" customWidth="1" collapsed="1"/>
    <col min="4" max="18" width="12.7109375" style="48" customWidth="1"/>
    <col min="19" max="19" width="13.5703125" style="48" bestFit="1" customWidth="1"/>
    <col min="20" max="26" width="12.7109375" style="48" customWidth="1"/>
    <col min="27" max="27" width="17.5703125" style="48" bestFit="1" customWidth="1"/>
    <col min="28" max="28" width="9.85546875" style="48" bestFit="1" customWidth="1"/>
    <col min="29" max="29" width="7.7109375" style="48" bestFit="1" customWidth="1"/>
    <col min="30" max="16384" width="9.140625" style="48"/>
  </cols>
  <sheetData>
    <row r="1" spans="1:29" ht="13.5" thickBot="1" x14ac:dyDescent="0.25">
      <c r="A1" s="48" t="s">
        <v>50</v>
      </c>
      <c r="B1" s="48" t="s">
        <v>329</v>
      </c>
      <c r="C1" s="380" t="s">
        <v>51</v>
      </c>
      <c r="D1" s="380"/>
      <c r="E1" s="123">
        <v>20</v>
      </c>
      <c r="F1" s="124">
        <v>0.01</v>
      </c>
      <c r="G1" s="380" t="s">
        <v>51</v>
      </c>
      <c r="H1" s="380"/>
      <c r="I1" s="123">
        <v>20</v>
      </c>
      <c r="J1" s="124">
        <v>0.01</v>
      </c>
      <c r="K1" s="380" t="s">
        <v>51</v>
      </c>
      <c r="L1" s="380"/>
      <c r="M1" s="123">
        <v>50</v>
      </c>
      <c r="N1" s="124">
        <v>0.01</v>
      </c>
      <c r="O1" s="380" t="s">
        <v>51</v>
      </c>
      <c r="P1" s="380"/>
      <c r="Q1" s="123">
        <v>20</v>
      </c>
      <c r="R1" s="124">
        <v>0.01</v>
      </c>
      <c r="S1" s="380" t="s">
        <v>51</v>
      </c>
      <c r="T1" s="380"/>
      <c r="U1" s="48">
        <v>20</v>
      </c>
      <c r="V1" s="124">
        <v>0.01</v>
      </c>
      <c r="W1" s="380" t="s">
        <v>51</v>
      </c>
      <c r="X1" s="380"/>
      <c r="Y1" s="48">
        <v>20</v>
      </c>
      <c r="Z1" s="124">
        <v>0.01</v>
      </c>
      <c r="AA1" s="380" t="s">
        <v>51</v>
      </c>
      <c r="AB1" s="380"/>
      <c r="AC1" s="327">
        <v>20</v>
      </c>
    </row>
    <row r="2" spans="1:29" s="46" customFormat="1" hidden="1" outlineLevel="1" x14ac:dyDescent="0.2">
      <c r="C2" s="46" t="s">
        <v>52</v>
      </c>
      <c r="D2" s="46" t="s">
        <v>53</v>
      </c>
      <c r="E2" s="46" t="s">
        <v>54</v>
      </c>
      <c r="F2" s="46" t="s">
        <v>55</v>
      </c>
      <c r="G2" s="46" t="s">
        <v>52</v>
      </c>
      <c r="H2" s="46" t="s">
        <v>53</v>
      </c>
      <c r="K2" s="46" t="s">
        <v>52</v>
      </c>
      <c r="L2" s="46" t="s">
        <v>53</v>
      </c>
      <c r="O2" s="46" t="s">
        <v>52</v>
      </c>
      <c r="P2" s="46" t="s">
        <v>53</v>
      </c>
      <c r="S2" s="46" t="s">
        <v>52</v>
      </c>
      <c r="T2" s="46" t="s">
        <v>53</v>
      </c>
      <c r="W2" s="46" t="s">
        <v>52</v>
      </c>
      <c r="X2" s="46" t="s">
        <v>53</v>
      </c>
    </row>
    <row r="3" spans="1:29" s="46" customFormat="1" ht="13.5" hidden="1" outlineLevel="1" thickBot="1" x14ac:dyDescent="0.25">
      <c r="C3" s="46" t="s">
        <v>28</v>
      </c>
      <c r="D3" s="46" t="s">
        <v>28</v>
      </c>
      <c r="E3" s="46" t="s">
        <v>28</v>
      </c>
      <c r="F3" s="46" t="s">
        <v>28</v>
      </c>
      <c r="G3" s="46" t="s">
        <v>29</v>
      </c>
      <c r="H3" s="46" t="s">
        <v>29</v>
      </c>
      <c r="I3" s="46" t="s">
        <v>29</v>
      </c>
      <c r="J3" s="46" t="s">
        <v>29</v>
      </c>
      <c r="K3" s="46" t="s">
        <v>31</v>
      </c>
      <c r="L3" s="46" t="s">
        <v>31</v>
      </c>
      <c r="M3" s="46" t="s">
        <v>31</v>
      </c>
      <c r="N3" s="46" t="s">
        <v>31</v>
      </c>
      <c r="O3" s="46" t="s">
        <v>33</v>
      </c>
      <c r="P3" s="46" t="s">
        <v>33</v>
      </c>
      <c r="Q3" s="46" t="s">
        <v>33</v>
      </c>
      <c r="R3" s="46" t="s">
        <v>33</v>
      </c>
      <c r="S3" s="46" t="s">
        <v>36</v>
      </c>
      <c r="T3" s="46" t="s">
        <v>36</v>
      </c>
      <c r="U3" s="46" t="s">
        <v>36</v>
      </c>
      <c r="V3" s="46" t="s">
        <v>36</v>
      </c>
      <c r="W3" s="46" t="s">
        <v>35</v>
      </c>
      <c r="X3" s="46" t="s">
        <v>35</v>
      </c>
      <c r="Y3" s="46" t="s">
        <v>35</v>
      </c>
      <c r="Z3" s="46" t="s">
        <v>35</v>
      </c>
      <c r="AA3" s="46" t="s">
        <v>454</v>
      </c>
    </row>
    <row r="4" spans="1:29" s="125" customFormat="1" ht="12.75" customHeight="1" collapsed="1" x14ac:dyDescent="0.2">
      <c r="A4" s="381" t="s">
        <v>160</v>
      </c>
      <c r="B4" s="381" t="s">
        <v>56</v>
      </c>
      <c r="C4" s="383" t="s">
        <v>57</v>
      </c>
      <c r="D4" s="384"/>
      <c r="E4" s="384"/>
      <c r="F4" s="385"/>
      <c r="G4" s="383" t="s">
        <v>58</v>
      </c>
      <c r="H4" s="384"/>
      <c r="I4" s="384"/>
      <c r="J4" s="385"/>
      <c r="K4" s="383" t="s">
        <v>59</v>
      </c>
      <c r="L4" s="384"/>
      <c r="M4" s="384"/>
      <c r="N4" s="385"/>
      <c r="O4" s="383" t="s">
        <v>60</v>
      </c>
      <c r="P4" s="384"/>
      <c r="Q4" s="384"/>
      <c r="R4" s="385"/>
      <c r="S4" s="383" t="s">
        <v>259</v>
      </c>
      <c r="T4" s="384"/>
      <c r="U4" s="384"/>
      <c r="V4" s="385"/>
      <c r="W4" s="383" t="s">
        <v>45</v>
      </c>
      <c r="X4" s="384"/>
      <c r="Y4" s="384"/>
      <c r="Z4" s="385"/>
      <c r="AA4" s="342" t="s">
        <v>453</v>
      </c>
    </row>
    <row r="5" spans="1:29" s="125" customFormat="1" ht="16.5" customHeight="1" x14ac:dyDescent="0.2">
      <c r="A5" s="382"/>
      <c r="B5" s="382"/>
      <c r="C5" s="136" t="s">
        <v>48</v>
      </c>
      <c r="D5" s="137" t="s">
        <v>49</v>
      </c>
      <c r="E5" s="137" t="s">
        <v>54</v>
      </c>
      <c r="F5" s="138" t="s">
        <v>159</v>
      </c>
      <c r="G5" s="136" t="s">
        <v>48</v>
      </c>
      <c r="H5" s="137" t="s">
        <v>49</v>
      </c>
      <c r="I5" s="137" t="s">
        <v>54</v>
      </c>
      <c r="J5" s="138" t="s">
        <v>159</v>
      </c>
      <c r="K5" s="136" t="s">
        <v>48</v>
      </c>
      <c r="L5" s="137" t="s">
        <v>49</v>
      </c>
      <c r="M5" s="137" t="s">
        <v>54</v>
      </c>
      <c r="N5" s="138" t="s">
        <v>159</v>
      </c>
      <c r="O5" s="136" t="s">
        <v>48</v>
      </c>
      <c r="P5" s="137" t="s">
        <v>49</v>
      </c>
      <c r="Q5" s="137" t="s">
        <v>54</v>
      </c>
      <c r="R5" s="138" t="s">
        <v>159</v>
      </c>
      <c r="S5" s="136" t="s">
        <v>48</v>
      </c>
      <c r="T5" s="137" t="s">
        <v>49</v>
      </c>
      <c r="U5" s="137" t="s">
        <v>54</v>
      </c>
      <c r="V5" s="138" t="s">
        <v>159</v>
      </c>
      <c r="W5" s="136" t="s">
        <v>48</v>
      </c>
      <c r="X5" s="137" t="s">
        <v>49</v>
      </c>
      <c r="Y5" s="137" t="s">
        <v>54</v>
      </c>
      <c r="Z5" s="138" t="s">
        <v>159</v>
      </c>
      <c r="AA5" s="341" t="s">
        <v>461</v>
      </c>
    </row>
    <row r="6" spans="1:29" x14ac:dyDescent="0.2">
      <c r="A6" s="134"/>
      <c r="C6" s="141"/>
      <c r="D6" s="140"/>
      <c r="E6" s="140"/>
      <c r="F6" s="127"/>
      <c r="G6" s="141"/>
      <c r="H6" s="140"/>
      <c r="I6" s="140"/>
      <c r="J6" s="142"/>
      <c r="K6" s="141"/>
      <c r="L6" s="140"/>
      <c r="M6" s="140"/>
      <c r="N6" s="142"/>
      <c r="O6" s="141"/>
      <c r="P6" s="140"/>
      <c r="Q6" s="140"/>
      <c r="R6" s="127"/>
      <c r="S6" s="141"/>
      <c r="T6" s="121"/>
      <c r="U6" s="121"/>
      <c r="V6" s="127"/>
      <c r="W6" s="141"/>
      <c r="X6" s="121"/>
      <c r="Y6" s="121"/>
      <c r="Z6" s="127"/>
      <c r="AA6" s="319"/>
    </row>
    <row r="7" spans="1:29" s="327" customFormat="1" x14ac:dyDescent="0.2">
      <c r="A7" s="134" t="s">
        <v>40</v>
      </c>
      <c r="B7" s="327" t="s">
        <v>111</v>
      </c>
      <c r="C7" s="141" t="e">
        <f ca="1">VLOOKUP($B7&amp;"_"&amp;C$2,INDIRECT($B$1),2,FALSE)</f>
        <v>#REF!</v>
      </c>
      <c r="D7" s="140" t="e">
        <f ca="1">VLOOKUP($B7&amp;"_"&amp;D$2,INDIRECT($B$1),2,FALSE)</f>
        <v>#REF!</v>
      </c>
      <c r="E7" s="357" t="e">
        <f ca="1">D7-C7</f>
        <v>#REF!</v>
      </c>
      <c r="F7" s="127" t="e">
        <f ca="1">E7/C7</f>
        <v>#REF!</v>
      </c>
      <c r="G7" s="141" t="e">
        <f ca="1">VLOOKUP($B7&amp;"_"&amp;G$2,INDIRECT($B$1),3,FALSE)</f>
        <v>#REF!</v>
      </c>
      <c r="H7" s="140" t="e">
        <f ca="1">VLOOKUP($B7&amp;"_"&amp;H$2,INDIRECT($B$1),3,FALSE)</f>
        <v>#REF!</v>
      </c>
      <c r="I7" s="357" t="e">
        <f ca="1">H7-G7</f>
        <v>#REF!</v>
      </c>
      <c r="J7" s="142" t="e">
        <f ca="1">I7/G7</f>
        <v>#REF!</v>
      </c>
      <c r="K7" s="141" t="e">
        <f ca="1">VLOOKUP($B7&amp;"_"&amp;K$2,INDIRECT($B$1),4,FALSE)</f>
        <v>#REF!</v>
      </c>
      <c r="L7" s="140" t="e">
        <f ca="1">VLOOKUP($B7&amp;"_"&amp;L$2,INDIRECT($B$1),4,FALSE)</f>
        <v>#REF!</v>
      </c>
      <c r="M7" s="357" t="e">
        <f ca="1">L7-K7</f>
        <v>#REF!</v>
      </c>
      <c r="N7" s="142" t="e">
        <f ca="1">M7/K7</f>
        <v>#REF!</v>
      </c>
      <c r="O7" s="141" t="e">
        <f ca="1">VLOOKUP($B7&amp;"_"&amp;O$2,INDIRECT($B$1),5,FALSE)</f>
        <v>#REF!</v>
      </c>
      <c r="P7" s="140" t="e">
        <f ca="1">VLOOKUP($B7&amp;"_"&amp;P$2,INDIRECT($B$1),5,FALSE)</f>
        <v>#REF!</v>
      </c>
      <c r="Q7" s="357" t="e">
        <f ca="1">P7-O7</f>
        <v>#REF!</v>
      </c>
      <c r="R7" s="127" t="e">
        <f ca="1">Q7/O7</f>
        <v>#REF!</v>
      </c>
      <c r="S7" s="143" t="e">
        <f ca="1">VLOOKUP($B7&amp;"_"&amp;S$2,INDIRECT($B$1),7,FALSE)</f>
        <v>#REF!</v>
      </c>
      <c r="T7" s="121" t="e">
        <f ca="1">VLOOKUP($B7&amp;"_"&amp;T$2,INDIRECT($B$1),7,FALSE)</f>
        <v>#REF!</v>
      </c>
      <c r="U7" s="358" t="e">
        <f ca="1">T7-S7</f>
        <v>#REF!</v>
      </c>
      <c r="V7" s="127" t="e">
        <f ca="1">U7/S7</f>
        <v>#REF!</v>
      </c>
      <c r="W7" s="143" t="e">
        <f ca="1">VLOOKUP($B7&amp;"_"&amp;W$2,INDIRECT($B$1),6,FALSE)</f>
        <v>#REF!</v>
      </c>
      <c r="X7" s="121" t="e">
        <f ca="1">VLOOKUP($B7&amp;"_"&amp;X$2,INDIRECT($B$1),6,FALSE)</f>
        <v>#REF!</v>
      </c>
      <c r="Y7" s="358" t="e">
        <f ca="1">X7-W7</f>
        <v>#REF!</v>
      </c>
      <c r="Z7" s="127" t="e">
        <f ca="1">Y7/W7</f>
        <v>#REF!</v>
      </c>
      <c r="AA7" s="337" t="e">
        <f ca="1">D7*T7-C7*S7</f>
        <v>#REF!</v>
      </c>
    </row>
    <row r="8" spans="1:29" x14ac:dyDescent="0.2">
      <c r="A8" s="316" t="s">
        <v>361</v>
      </c>
      <c r="B8" s="48" t="s">
        <v>93</v>
      </c>
      <c r="C8" s="141" t="e">
        <f ca="1">VLOOKUP($B8&amp;"_"&amp;C$2,INDIRECT($B$1),2,FALSE)</f>
        <v>#REF!</v>
      </c>
      <c r="D8" s="140" t="e">
        <f ca="1">VLOOKUP($B8&amp;"_"&amp;D$2,INDIRECT($B$1),2,FALSE)</f>
        <v>#REF!</v>
      </c>
      <c r="E8" s="357" t="e">
        <f ca="1">D8-C8</f>
        <v>#REF!</v>
      </c>
      <c r="F8" s="127" t="e">
        <f ca="1">E8/C8</f>
        <v>#REF!</v>
      </c>
      <c r="G8" s="141" t="e">
        <f ca="1">VLOOKUP($B8&amp;"_"&amp;G$2,INDIRECT($B$1),3,FALSE)</f>
        <v>#REF!</v>
      </c>
      <c r="H8" s="140" t="e">
        <f ca="1">VLOOKUP($B8&amp;"_"&amp;H$2,INDIRECT($B$1),3,FALSE)</f>
        <v>#REF!</v>
      </c>
      <c r="I8" s="357" t="e">
        <f ca="1">H8-G8</f>
        <v>#REF!</v>
      </c>
      <c r="J8" s="142" t="e">
        <f ca="1">I8/G8</f>
        <v>#REF!</v>
      </c>
      <c r="K8" s="141" t="e">
        <f ca="1">VLOOKUP($B8&amp;"_"&amp;K$2,INDIRECT($B$1),4,FALSE)</f>
        <v>#REF!</v>
      </c>
      <c r="L8" s="140" t="e">
        <f ca="1">VLOOKUP($B8&amp;"_"&amp;L$2,INDIRECT($B$1),4,FALSE)</f>
        <v>#REF!</v>
      </c>
      <c r="M8" s="357" t="e">
        <f ca="1">L8-K8</f>
        <v>#REF!</v>
      </c>
      <c r="N8" s="142" t="e">
        <f ca="1">M8/K8</f>
        <v>#REF!</v>
      </c>
      <c r="O8" s="141" t="e">
        <f ca="1">VLOOKUP($B8&amp;"_"&amp;O$2,INDIRECT($B$1),5,FALSE)</f>
        <v>#REF!</v>
      </c>
      <c r="P8" s="140" t="e">
        <f ca="1">VLOOKUP($B8&amp;"_"&amp;P$2,INDIRECT($B$1),5,FALSE)</f>
        <v>#REF!</v>
      </c>
      <c r="Q8" s="357" t="e">
        <f ca="1">P8-O8</f>
        <v>#REF!</v>
      </c>
      <c r="R8" s="127" t="e">
        <f ca="1">Q8/O8</f>
        <v>#REF!</v>
      </c>
      <c r="S8" s="143" t="e">
        <f ca="1">VLOOKUP($B8&amp;"_"&amp;S$2,INDIRECT($B$1),7,FALSE)</f>
        <v>#REF!</v>
      </c>
      <c r="T8" s="121" t="e">
        <f ca="1">VLOOKUP($B8&amp;"_"&amp;T$2,INDIRECT($B$1),7,FALSE)</f>
        <v>#REF!</v>
      </c>
      <c r="U8" s="358" t="e">
        <f ca="1">T8-S8</f>
        <v>#REF!</v>
      </c>
      <c r="V8" s="127" t="e">
        <f ca="1">U8/S8</f>
        <v>#REF!</v>
      </c>
      <c r="W8" s="143" t="e">
        <f ca="1">VLOOKUP($B8&amp;"_"&amp;W$2,INDIRECT($B$1),6,FALSE)</f>
        <v>#REF!</v>
      </c>
      <c r="X8" s="121" t="e">
        <f ca="1">VLOOKUP($B8&amp;"_"&amp;X$2,INDIRECT($B$1),6,FALSE)</f>
        <v>#REF!</v>
      </c>
      <c r="Y8" s="358" t="e">
        <f ca="1">X8-W8</f>
        <v>#REF!</v>
      </c>
      <c r="Z8" s="127" t="e">
        <f ca="1">Y8/W8</f>
        <v>#REF!</v>
      </c>
      <c r="AA8" s="337" t="e">
        <f ca="1">D8*T8-C8*S8</f>
        <v>#REF!</v>
      </c>
    </row>
    <row r="9" spans="1:29" x14ac:dyDescent="0.2">
      <c r="A9" s="134" t="s">
        <v>99</v>
      </c>
      <c r="B9" s="48" t="s">
        <v>98</v>
      </c>
      <c r="C9" s="141" t="e">
        <f t="shared" ref="C9:D25" ca="1" si="0">VLOOKUP($B9&amp;"_"&amp;C$2,INDIRECT($B$1),2,FALSE)</f>
        <v>#REF!</v>
      </c>
      <c r="D9" s="140" t="e">
        <f t="shared" ca="1" si="0"/>
        <v>#REF!</v>
      </c>
      <c r="E9" s="357" t="e">
        <f t="shared" ref="E9:E25" ca="1" si="1">D9-C9</f>
        <v>#REF!</v>
      </c>
      <c r="F9" s="127" t="e">
        <f t="shared" ref="F9:F25" ca="1" si="2">E9/C9</f>
        <v>#REF!</v>
      </c>
      <c r="G9" s="141" t="e">
        <f t="shared" ref="G9:H25" ca="1" si="3">VLOOKUP($B9&amp;"_"&amp;G$2,INDIRECT($B$1),3,FALSE)</f>
        <v>#REF!</v>
      </c>
      <c r="H9" s="140" t="e">
        <f t="shared" ca="1" si="3"/>
        <v>#REF!</v>
      </c>
      <c r="I9" s="357" t="e">
        <f t="shared" ref="I9:I25" ca="1" si="4">H9-G9</f>
        <v>#REF!</v>
      </c>
      <c r="J9" s="142" t="e">
        <f t="shared" ref="J9:J25" ca="1" si="5">I9/G9</f>
        <v>#REF!</v>
      </c>
      <c r="K9" s="141" t="e">
        <f t="shared" ref="K9:L25" ca="1" si="6">VLOOKUP($B9&amp;"_"&amp;K$2,INDIRECT($B$1),4,FALSE)</f>
        <v>#REF!</v>
      </c>
      <c r="L9" s="140" t="e">
        <f t="shared" ca="1" si="6"/>
        <v>#REF!</v>
      </c>
      <c r="M9" s="357" t="e">
        <f t="shared" ref="M9:M25" ca="1" si="7">L9-K9</f>
        <v>#REF!</v>
      </c>
      <c r="N9" s="142" t="e">
        <f t="shared" ref="N9:N25" ca="1" si="8">M9/K9</f>
        <v>#REF!</v>
      </c>
      <c r="O9" s="141" t="e">
        <f t="shared" ref="O9:P25" ca="1" si="9">VLOOKUP($B9&amp;"_"&amp;O$2,INDIRECT($B$1),5,FALSE)</f>
        <v>#REF!</v>
      </c>
      <c r="P9" s="140" t="e">
        <f t="shared" ca="1" si="9"/>
        <v>#REF!</v>
      </c>
      <c r="Q9" s="357" t="e">
        <f t="shared" ref="Q9:Q25" ca="1" si="10">P9-O9</f>
        <v>#REF!</v>
      </c>
      <c r="R9" s="127" t="e">
        <f t="shared" ref="R9:R25" ca="1" si="11">Q9/O9</f>
        <v>#REF!</v>
      </c>
      <c r="S9" s="143" t="e">
        <f t="shared" ref="S9:T25" ca="1" si="12">VLOOKUP($B9&amp;"_"&amp;S$2,INDIRECT($B$1),7,FALSE)</f>
        <v>#REF!</v>
      </c>
      <c r="T9" s="121" t="e">
        <f t="shared" ca="1" si="12"/>
        <v>#REF!</v>
      </c>
      <c r="U9" s="358" t="e">
        <f t="shared" ref="U9:U25" ca="1" si="13">T9-S9</f>
        <v>#REF!</v>
      </c>
      <c r="V9" s="127" t="e">
        <f t="shared" ref="V9:V25" ca="1" si="14">U9/S9</f>
        <v>#REF!</v>
      </c>
      <c r="W9" s="143" t="e">
        <f t="shared" ref="W9:X25" ca="1" si="15">VLOOKUP($B9&amp;"_"&amp;W$2,INDIRECT($B$1),6,FALSE)</f>
        <v>#REF!</v>
      </c>
      <c r="X9" s="121" t="e">
        <f t="shared" ca="1" si="15"/>
        <v>#REF!</v>
      </c>
      <c r="Y9" s="358" t="e">
        <f t="shared" ref="Y9:Y25" ca="1" si="16">X9-W9</f>
        <v>#REF!</v>
      </c>
      <c r="Z9" s="127" t="e">
        <f t="shared" ref="Z9:Z25" ca="1" si="17">Y9/W9</f>
        <v>#REF!</v>
      </c>
      <c r="AA9" s="337" t="e">
        <f t="shared" ref="AA9:AA25" ca="1" si="18">D9*T9-C9*S9</f>
        <v>#REF!</v>
      </c>
    </row>
    <row r="10" spans="1:29" s="289" customFormat="1" x14ac:dyDescent="0.2">
      <c r="A10" s="134" t="s">
        <v>373</v>
      </c>
      <c r="B10" s="289" t="s">
        <v>374</v>
      </c>
      <c r="C10" s="141" t="e">
        <f t="shared" ca="1" si="0"/>
        <v>#REF!</v>
      </c>
      <c r="D10" s="140" t="e">
        <f t="shared" ca="1" si="0"/>
        <v>#REF!</v>
      </c>
      <c r="E10" s="357" t="e">
        <f t="shared" ca="1" si="1"/>
        <v>#REF!</v>
      </c>
      <c r="F10" s="127" t="e">
        <f t="shared" ca="1" si="2"/>
        <v>#REF!</v>
      </c>
      <c r="G10" s="141" t="e">
        <f t="shared" ca="1" si="3"/>
        <v>#REF!</v>
      </c>
      <c r="H10" s="140" t="e">
        <f t="shared" ca="1" si="3"/>
        <v>#REF!</v>
      </c>
      <c r="I10" s="357" t="e">
        <f t="shared" ca="1" si="4"/>
        <v>#REF!</v>
      </c>
      <c r="J10" s="142" t="e">
        <f t="shared" ca="1" si="5"/>
        <v>#REF!</v>
      </c>
      <c r="K10" s="141" t="e">
        <f t="shared" ca="1" si="6"/>
        <v>#REF!</v>
      </c>
      <c r="L10" s="140" t="e">
        <f t="shared" ca="1" si="6"/>
        <v>#REF!</v>
      </c>
      <c r="M10" s="357" t="e">
        <f t="shared" ca="1" si="7"/>
        <v>#REF!</v>
      </c>
      <c r="N10" s="142" t="e">
        <f t="shared" ca="1" si="8"/>
        <v>#REF!</v>
      </c>
      <c r="O10" s="141" t="e">
        <f t="shared" ca="1" si="9"/>
        <v>#REF!</v>
      </c>
      <c r="P10" s="140" t="e">
        <f t="shared" ca="1" si="9"/>
        <v>#REF!</v>
      </c>
      <c r="Q10" s="357" t="e">
        <f t="shared" ca="1" si="10"/>
        <v>#REF!</v>
      </c>
      <c r="R10" s="127" t="e">
        <f t="shared" ca="1" si="11"/>
        <v>#REF!</v>
      </c>
      <c r="S10" s="143" t="e">
        <f t="shared" ca="1" si="12"/>
        <v>#REF!</v>
      </c>
      <c r="T10" s="121" t="e">
        <f t="shared" ca="1" si="12"/>
        <v>#REF!</v>
      </c>
      <c r="U10" s="358" t="e">
        <f t="shared" ca="1" si="13"/>
        <v>#REF!</v>
      </c>
      <c r="V10" s="127" t="e">
        <f t="shared" ca="1" si="14"/>
        <v>#REF!</v>
      </c>
      <c r="W10" s="143" t="e">
        <f t="shared" ca="1" si="15"/>
        <v>#REF!</v>
      </c>
      <c r="X10" s="121" t="e">
        <f t="shared" ca="1" si="15"/>
        <v>#REF!</v>
      </c>
      <c r="Y10" s="358" t="e">
        <f t="shared" ca="1" si="16"/>
        <v>#REF!</v>
      </c>
      <c r="Z10" s="127" t="e">
        <f t="shared" ca="1" si="17"/>
        <v>#REF!</v>
      </c>
      <c r="AA10" s="337" t="e">
        <f t="shared" ca="1" si="18"/>
        <v>#REF!</v>
      </c>
    </row>
    <row r="11" spans="1:29" x14ac:dyDescent="0.2">
      <c r="A11" s="134" t="s">
        <v>86</v>
      </c>
      <c r="B11" s="48" t="s">
        <v>364</v>
      </c>
      <c r="C11" s="141" t="e">
        <f t="shared" ca="1" si="0"/>
        <v>#REF!</v>
      </c>
      <c r="D11" s="140" t="e">
        <f t="shared" ca="1" si="0"/>
        <v>#REF!</v>
      </c>
      <c r="E11" s="357" t="e">
        <f t="shared" ca="1" si="1"/>
        <v>#REF!</v>
      </c>
      <c r="F11" s="127" t="e">
        <f t="shared" ca="1" si="2"/>
        <v>#REF!</v>
      </c>
      <c r="G11" s="141" t="e">
        <f t="shared" ca="1" si="3"/>
        <v>#REF!</v>
      </c>
      <c r="H11" s="140" t="e">
        <f t="shared" ca="1" si="3"/>
        <v>#REF!</v>
      </c>
      <c r="I11" s="357" t="e">
        <f t="shared" ca="1" si="4"/>
        <v>#REF!</v>
      </c>
      <c r="J11" s="142" t="e">
        <f t="shared" ca="1" si="5"/>
        <v>#REF!</v>
      </c>
      <c r="K11" s="141" t="e">
        <f t="shared" ca="1" si="6"/>
        <v>#REF!</v>
      </c>
      <c r="L11" s="140" t="e">
        <f t="shared" ca="1" si="6"/>
        <v>#REF!</v>
      </c>
      <c r="M11" s="357" t="e">
        <f t="shared" ca="1" si="7"/>
        <v>#REF!</v>
      </c>
      <c r="N11" s="142" t="e">
        <f t="shared" ca="1" si="8"/>
        <v>#REF!</v>
      </c>
      <c r="O11" s="141" t="e">
        <f t="shared" ca="1" si="9"/>
        <v>#REF!</v>
      </c>
      <c r="P11" s="140" t="e">
        <f t="shared" ca="1" si="9"/>
        <v>#REF!</v>
      </c>
      <c r="Q11" s="357" t="e">
        <f t="shared" ca="1" si="10"/>
        <v>#REF!</v>
      </c>
      <c r="R11" s="127" t="e">
        <f t="shared" ca="1" si="11"/>
        <v>#REF!</v>
      </c>
      <c r="S11" s="143" t="e">
        <f t="shared" ca="1" si="12"/>
        <v>#REF!</v>
      </c>
      <c r="T11" s="121" t="e">
        <f t="shared" ca="1" si="12"/>
        <v>#REF!</v>
      </c>
      <c r="U11" s="358" t="e">
        <f t="shared" ca="1" si="13"/>
        <v>#REF!</v>
      </c>
      <c r="V11" s="127" t="e">
        <f t="shared" ca="1" si="14"/>
        <v>#REF!</v>
      </c>
      <c r="W11" s="143" t="e">
        <f t="shared" ca="1" si="15"/>
        <v>#REF!</v>
      </c>
      <c r="X11" s="121" t="e">
        <f t="shared" ca="1" si="15"/>
        <v>#REF!</v>
      </c>
      <c r="Y11" s="358" t="e">
        <f t="shared" ca="1" si="16"/>
        <v>#REF!</v>
      </c>
      <c r="Z11" s="127" t="e">
        <f t="shared" ca="1" si="17"/>
        <v>#REF!</v>
      </c>
      <c r="AA11" s="337" t="e">
        <f t="shared" ca="1" si="18"/>
        <v>#REF!</v>
      </c>
    </row>
    <row r="12" spans="1:29" s="289" customFormat="1" x14ac:dyDescent="0.2">
      <c r="A12" s="134" t="s">
        <v>363</v>
      </c>
      <c r="B12" s="289" t="s">
        <v>95</v>
      </c>
      <c r="C12" s="141" t="e">
        <f t="shared" ca="1" si="0"/>
        <v>#REF!</v>
      </c>
      <c r="D12" s="140" t="e">
        <f t="shared" ca="1" si="0"/>
        <v>#REF!</v>
      </c>
      <c r="E12" s="357" t="e">
        <f t="shared" ca="1" si="1"/>
        <v>#REF!</v>
      </c>
      <c r="F12" s="127" t="e">
        <f t="shared" ca="1" si="2"/>
        <v>#REF!</v>
      </c>
      <c r="G12" s="141" t="e">
        <f t="shared" ca="1" si="3"/>
        <v>#REF!</v>
      </c>
      <c r="H12" s="140" t="e">
        <f t="shared" ca="1" si="3"/>
        <v>#REF!</v>
      </c>
      <c r="I12" s="357" t="e">
        <f t="shared" ca="1" si="4"/>
        <v>#REF!</v>
      </c>
      <c r="J12" s="142" t="e">
        <f t="shared" ca="1" si="5"/>
        <v>#REF!</v>
      </c>
      <c r="K12" s="141" t="e">
        <f t="shared" ca="1" si="6"/>
        <v>#REF!</v>
      </c>
      <c r="L12" s="140" t="e">
        <f t="shared" ca="1" si="6"/>
        <v>#REF!</v>
      </c>
      <c r="M12" s="357" t="e">
        <f t="shared" ca="1" si="7"/>
        <v>#REF!</v>
      </c>
      <c r="N12" s="142" t="e">
        <f t="shared" ca="1" si="8"/>
        <v>#REF!</v>
      </c>
      <c r="O12" s="141" t="e">
        <f t="shared" ca="1" si="9"/>
        <v>#REF!</v>
      </c>
      <c r="P12" s="140" t="e">
        <f t="shared" ca="1" si="9"/>
        <v>#REF!</v>
      </c>
      <c r="Q12" s="357" t="e">
        <f t="shared" ca="1" si="10"/>
        <v>#REF!</v>
      </c>
      <c r="R12" s="127" t="e">
        <f t="shared" ca="1" si="11"/>
        <v>#REF!</v>
      </c>
      <c r="S12" s="143" t="e">
        <f t="shared" ca="1" si="12"/>
        <v>#REF!</v>
      </c>
      <c r="T12" s="121" t="e">
        <f t="shared" ca="1" si="12"/>
        <v>#REF!</v>
      </c>
      <c r="U12" s="358" t="e">
        <f t="shared" ca="1" si="13"/>
        <v>#REF!</v>
      </c>
      <c r="V12" s="127" t="e">
        <f t="shared" ca="1" si="14"/>
        <v>#REF!</v>
      </c>
      <c r="W12" s="143" t="e">
        <f t="shared" ca="1" si="15"/>
        <v>#REF!</v>
      </c>
      <c r="X12" s="121" t="e">
        <f t="shared" ca="1" si="15"/>
        <v>#REF!</v>
      </c>
      <c r="Y12" s="358" t="e">
        <f t="shared" ca="1" si="16"/>
        <v>#REF!</v>
      </c>
      <c r="Z12" s="127" t="e">
        <f t="shared" ca="1" si="17"/>
        <v>#REF!</v>
      </c>
      <c r="AA12" s="337" t="e">
        <f t="shared" ca="1" si="18"/>
        <v>#REF!</v>
      </c>
    </row>
    <row r="13" spans="1:29" x14ac:dyDescent="0.2">
      <c r="A13" s="134" t="s">
        <v>89</v>
      </c>
      <c r="B13" s="48" t="s">
        <v>366</v>
      </c>
      <c r="C13" s="141" t="e">
        <f t="shared" ca="1" si="0"/>
        <v>#REF!</v>
      </c>
      <c r="D13" s="140" t="e">
        <f t="shared" ca="1" si="0"/>
        <v>#REF!</v>
      </c>
      <c r="E13" s="357" t="e">
        <f t="shared" ca="1" si="1"/>
        <v>#REF!</v>
      </c>
      <c r="F13" s="127" t="e">
        <f t="shared" ca="1" si="2"/>
        <v>#REF!</v>
      </c>
      <c r="G13" s="141" t="e">
        <f t="shared" ca="1" si="3"/>
        <v>#REF!</v>
      </c>
      <c r="H13" s="140" t="e">
        <f t="shared" ca="1" si="3"/>
        <v>#REF!</v>
      </c>
      <c r="I13" s="357" t="e">
        <f t="shared" ca="1" si="4"/>
        <v>#REF!</v>
      </c>
      <c r="J13" s="142" t="e">
        <f t="shared" ca="1" si="5"/>
        <v>#REF!</v>
      </c>
      <c r="K13" s="141" t="e">
        <f t="shared" ca="1" si="6"/>
        <v>#REF!</v>
      </c>
      <c r="L13" s="140" t="e">
        <f t="shared" ca="1" si="6"/>
        <v>#REF!</v>
      </c>
      <c r="M13" s="357" t="e">
        <f t="shared" ca="1" si="7"/>
        <v>#REF!</v>
      </c>
      <c r="N13" s="142" t="e">
        <f t="shared" ca="1" si="8"/>
        <v>#REF!</v>
      </c>
      <c r="O13" s="141" t="e">
        <f t="shared" ca="1" si="9"/>
        <v>#REF!</v>
      </c>
      <c r="P13" s="140" t="e">
        <f t="shared" ca="1" si="9"/>
        <v>#REF!</v>
      </c>
      <c r="Q13" s="357" t="e">
        <f t="shared" ca="1" si="10"/>
        <v>#REF!</v>
      </c>
      <c r="R13" s="127" t="e">
        <f t="shared" ca="1" si="11"/>
        <v>#REF!</v>
      </c>
      <c r="S13" s="143" t="e">
        <f t="shared" ca="1" si="12"/>
        <v>#REF!</v>
      </c>
      <c r="T13" s="121" t="e">
        <f t="shared" ca="1" si="12"/>
        <v>#REF!</v>
      </c>
      <c r="U13" s="358" t="e">
        <f t="shared" ca="1" si="13"/>
        <v>#REF!</v>
      </c>
      <c r="V13" s="127" t="e">
        <f t="shared" ca="1" si="14"/>
        <v>#REF!</v>
      </c>
      <c r="W13" s="143" t="e">
        <f t="shared" ca="1" si="15"/>
        <v>#REF!</v>
      </c>
      <c r="X13" s="121" t="e">
        <f t="shared" ca="1" si="15"/>
        <v>#REF!</v>
      </c>
      <c r="Y13" s="358" t="e">
        <f t="shared" ca="1" si="16"/>
        <v>#REF!</v>
      </c>
      <c r="Z13" s="127" t="e">
        <f t="shared" ca="1" si="17"/>
        <v>#REF!</v>
      </c>
      <c r="AA13" s="337" t="e">
        <f t="shared" ca="1" si="18"/>
        <v>#REF!</v>
      </c>
    </row>
    <row r="14" spans="1:29" s="289" customFormat="1" x14ac:dyDescent="0.2">
      <c r="A14" s="134" t="s">
        <v>365</v>
      </c>
      <c r="B14" s="289" t="s">
        <v>100</v>
      </c>
      <c r="C14" s="141" t="e">
        <f t="shared" ca="1" si="0"/>
        <v>#REF!</v>
      </c>
      <c r="D14" s="140" t="e">
        <f t="shared" ca="1" si="0"/>
        <v>#REF!</v>
      </c>
      <c r="E14" s="357" t="e">
        <f t="shared" ca="1" si="1"/>
        <v>#REF!</v>
      </c>
      <c r="F14" s="127" t="e">
        <f t="shared" ca="1" si="2"/>
        <v>#REF!</v>
      </c>
      <c r="G14" s="141" t="e">
        <f t="shared" ca="1" si="3"/>
        <v>#REF!</v>
      </c>
      <c r="H14" s="140" t="e">
        <f t="shared" ca="1" si="3"/>
        <v>#REF!</v>
      </c>
      <c r="I14" s="357" t="e">
        <f t="shared" ca="1" si="4"/>
        <v>#REF!</v>
      </c>
      <c r="J14" s="142" t="e">
        <f t="shared" ca="1" si="5"/>
        <v>#REF!</v>
      </c>
      <c r="K14" s="141" t="e">
        <f t="shared" ca="1" si="6"/>
        <v>#REF!</v>
      </c>
      <c r="L14" s="140" t="e">
        <f t="shared" ca="1" si="6"/>
        <v>#REF!</v>
      </c>
      <c r="M14" s="357" t="e">
        <f t="shared" ca="1" si="7"/>
        <v>#REF!</v>
      </c>
      <c r="N14" s="142" t="e">
        <f t="shared" ca="1" si="8"/>
        <v>#REF!</v>
      </c>
      <c r="O14" s="141" t="e">
        <f t="shared" ca="1" si="9"/>
        <v>#REF!</v>
      </c>
      <c r="P14" s="140" t="e">
        <f t="shared" ca="1" si="9"/>
        <v>#REF!</v>
      </c>
      <c r="Q14" s="357" t="e">
        <f t="shared" ca="1" si="10"/>
        <v>#REF!</v>
      </c>
      <c r="R14" s="127" t="e">
        <f t="shared" ca="1" si="11"/>
        <v>#REF!</v>
      </c>
      <c r="S14" s="143" t="e">
        <f t="shared" ca="1" si="12"/>
        <v>#REF!</v>
      </c>
      <c r="T14" s="121" t="e">
        <f t="shared" ca="1" si="12"/>
        <v>#REF!</v>
      </c>
      <c r="U14" s="358" t="e">
        <f t="shared" ca="1" si="13"/>
        <v>#REF!</v>
      </c>
      <c r="V14" s="127" t="e">
        <f t="shared" ca="1" si="14"/>
        <v>#REF!</v>
      </c>
      <c r="W14" s="143" t="e">
        <f t="shared" ca="1" si="15"/>
        <v>#REF!</v>
      </c>
      <c r="X14" s="121" t="e">
        <f t="shared" ca="1" si="15"/>
        <v>#REF!</v>
      </c>
      <c r="Y14" s="358" t="e">
        <f t="shared" ca="1" si="16"/>
        <v>#REF!</v>
      </c>
      <c r="Z14" s="127" t="e">
        <f t="shared" ca="1" si="17"/>
        <v>#REF!</v>
      </c>
      <c r="AA14" s="337" t="e">
        <f t="shared" ca="1" si="18"/>
        <v>#REF!</v>
      </c>
    </row>
    <row r="15" spans="1:29" x14ac:dyDescent="0.2">
      <c r="A15" s="134" t="s">
        <v>88</v>
      </c>
      <c r="B15" s="48" t="s">
        <v>97</v>
      </c>
      <c r="C15" s="141" t="e">
        <f t="shared" ca="1" si="0"/>
        <v>#REF!</v>
      </c>
      <c r="D15" s="140" t="e">
        <f t="shared" ca="1" si="0"/>
        <v>#REF!</v>
      </c>
      <c r="E15" s="357" t="e">
        <f t="shared" ca="1" si="1"/>
        <v>#REF!</v>
      </c>
      <c r="F15" s="127" t="e">
        <f t="shared" ca="1" si="2"/>
        <v>#REF!</v>
      </c>
      <c r="G15" s="141" t="e">
        <f t="shared" ca="1" si="3"/>
        <v>#REF!</v>
      </c>
      <c r="H15" s="140" t="e">
        <f t="shared" ca="1" si="3"/>
        <v>#REF!</v>
      </c>
      <c r="I15" s="357" t="e">
        <f t="shared" ca="1" si="4"/>
        <v>#REF!</v>
      </c>
      <c r="J15" s="142" t="e">
        <f t="shared" ca="1" si="5"/>
        <v>#REF!</v>
      </c>
      <c r="K15" s="141" t="e">
        <f t="shared" ca="1" si="6"/>
        <v>#REF!</v>
      </c>
      <c r="L15" s="140" t="e">
        <f t="shared" ca="1" si="6"/>
        <v>#REF!</v>
      </c>
      <c r="M15" s="357" t="e">
        <f t="shared" ca="1" si="7"/>
        <v>#REF!</v>
      </c>
      <c r="N15" s="142" t="e">
        <f t="shared" ca="1" si="8"/>
        <v>#REF!</v>
      </c>
      <c r="O15" s="141" t="e">
        <f t="shared" ca="1" si="9"/>
        <v>#REF!</v>
      </c>
      <c r="P15" s="140" t="e">
        <f t="shared" ca="1" si="9"/>
        <v>#REF!</v>
      </c>
      <c r="Q15" s="357" t="e">
        <f t="shared" ca="1" si="10"/>
        <v>#REF!</v>
      </c>
      <c r="R15" s="127" t="e">
        <f t="shared" ca="1" si="11"/>
        <v>#REF!</v>
      </c>
      <c r="S15" s="143" t="e">
        <f t="shared" ca="1" si="12"/>
        <v>#REF!</v>
      </c>
      <c r="T15" s="121" t="e">
        <f t="shared" ca="1" si="12"/>
        <v>#REF!</v>
      </c>
      <c r="U15" s="358" t="e">
        <f t="shared" ca="1" si="13"/>
        <v>#REF!</v>
      </c>
      <c r="V15" s="127" t="e">
        <f t="shared" ca="1" si="14"/>
        <v>#REF!</v>
      </c>
      <c r="W15" s="143" t="e">
        <f t="shared" ca="1" si="15"/>
        <v>#REF!</v>
      </c>
      <c r="X15" s="121" t="e">
        <f t="shared" ca="1" si="15"/>
        <v>#REF!</v>
      </c>
      <c r="Y15" s="358" t="e">
        <f t="shared" ca="1" si="16"/>
        <v>#REF!</v>
      </c>
      <c r="Z15" s="127" t="e">
        <f t="shared" ca="1" si="17"/>
        <v>#REF!</v>
      </c>
      <c r="AA15" s="337" t="e">
        <f t="shared" ca="1" si="18"/>
        <v>#REF!</v>
      </c>
    </row>
    <row r="16" spans="1:29" x14ac:dyDescent="0.2">
      <c r="A16" s="134" t="s">
        <v>87</v>
      </c>
      <c r="B16" s="48" t="s">
        <v>96</v>
      </c>
      <c r="C16" s="141" t="e">
        <f t="shared" ca="1" si="0"/>
        <v>#REF!</v>
      </c>
      <c r="D16" s="140" t="e">
        <f t="shared" ca="1" si="0"/>
        <v>#REF!</v>
      </c>
      <c r="E16" s="357" t="e">
        <f t="shared" ca="1" si="1"/>
        <v>#REF!</v>
      </c>
      <c r="F16" s="127" t="e">
        <f t="shared" ca="1" si="2"/>
        <v>#REF!</v>
      </c>
      <c r="G16" s="141" t="e">
        <f t="shared" ca="1" si="3"/>
        <v>#REF!</v>
      </c>
      <c r="H16" s="140" t="e">
        <f t="shared" ca="1" si="3"/>
        <v>#REF!</v>
      </c>
      <c r="I16" s="357" t="e">
        <f t="shared" ca="1" si="4"/>
        <v>#REF!</v>
      </c>
      <c r="J16" s="142" t="e">
        <f t="shared" ca="1" si="5"/>
        <v>#REF!</v>
      </c>
      <c r="K16" s="141" t="e">
        <f t="shared" ca="1" si="6"/>
        <v>#REF!</v>
      </c>
      <c r="L16" s="140" t="e">
        <f t="shared" ca="1" si="6"/>
        <v>#REF!</v>
      </c>
      <c r="M16" s="357" t="e">
        <f t="shared" ca="1" si="7"/>
        <v>#REF!</v>
      </c>
      <c r="N16" s="142" t="e">
        <f t="shared" ca="1" si="8"/>
        <v>#REF!</v>
      </c>
      <c r="O16" s="141" t="e">
        <f t="shared" ca="1" si="9"/>
        <v>#REF!</v>
      </c>
      <c r="P16" s="140" t="e">
        <f t="shared" ca="1" si="9"/>
        <v>#REF!</v>
      </c>
      <c r="Q16" s="357" t="e">
        <f t="shared" ca="1" si="10"/>
        <v>#REF!</v>
      </c>
      <c r="R16" s="127" t="e">
        <f t="shared" ca="1" si="11"/>
        <v>#REF!</v>
      </c>
      <c r="S16" s="143" t="e">
        <f t="shared" ca="1" si="12"/>
        <v>#REF!</v>
      </c>
      <c r="T16" s="121" t="e">
        <f t="shared" ca="1" si="12"/>
        <v>#REF!</v>
      </c>
      <c r="U16" s="358" t="e">
        <f t="shared" ca="1" si="13"/>
        <v>#REF!</v>
      </c>
      <c r="V16" s="127" t="e">
        <f t="shared" ca="1" si="14"/>
        <v>#REF!</v>
      </c>
      <c r="W16" s="143" t="e">
        <f t="shared" ca="1" si="15"/>
        <v>#REF!</v>
      </c>
      <c r="X16" s="121" t="e">
        <f t="shared" ca="1" si="15"/>
        <v>#REF!</v>
      </c>
      <c r="Y16" s="358" t="e">
        <f t="shared" ca="1" si="16"/>
        <v>#REF!</v>
      </c>
      <c r="Z16" s="127" t="e">
        <f t="shared" ca="1" si="17"/>
        <v>#REF!</v>
      </c>
      <c r="AA16" s="337" t="e">
        <f t="shared" ca="1" si="18"/>
        <v>#REF!</v>
      </c>
    </row>
    <row r="17" spans="1:27" s="289" customFormat="1" x14ac:dyDescent="0.2">
      <c r="A17" s="134" t="s">
        <v>367</v>
      </c>
      <c r="B17" s="289" t="s">
        <v>368</v>
      </c>
      <c r="C17" s="141" t="e">
        <f t="shared" ca="1" si="0"/>
        <v>#REF!</v>
      </c>
      <c r="D17" s="140" t="e">
        <f t="shared" ca="1" si="0"/>
        <v>#REF!</v>
      </c>
      <c r="E17" s="357" t="e">
        <f t="shared" ca="1" si="1"/>
        <v>#REF!</v>
      </c>
      <c r="F17" s="127" t="e">
        <f t="shared" ca="1" si="2"/>
        <v>#REF!</v>
      </c>
      <c r="G17" s="141" t="e">
        <f t="shared" ca="1" si="3"/>
        <v>#REF!</v>
      </c>
      <c r="H17" s="140" t="e">
        <f t="shared" ca="1" si="3"/>
        <v>#REF!</v>
      </c>
      <c r="I17" s="357" t="e">
        <f t="shared" ca="1" si="4"/>
        <v>#REF!</v>
      </c>
      <c r="J17" s="142" t="e">
        <f t="shared" ca="1" si="5"/>
        <v>#REF!</v>
      </c>
      <c r="K17" s="141" t="e">
        <f t="shared" ca="1" si="6"/>
        <v>#REF!</v>
      </c>
      <c r="L17" s="140" t="e">
        <f t="shared" ca="1" si="6"/>
        <v>#REF!</v>
      </c>
      <c r="M17" s="357" t="e">
        <f t="shared" ca="1" si="7"/>
        <v>#REF!</v>
      </c>
      <c r="N17" s="142" t="e">
        <f t="shared" ca="1" si="8"/>
        <v>#REF!</v>
      </c>
      <c r="O17" s="141" t="e">
        <f t="shared" ca="1" si="9"/>
        <v>#REF!</v>
      </c>
      <c r="P17" s="140" t="e">
        <f t="shared" ca="1" si="9"/>
        <v>#REF!</v>
      </c>
      <c r="Q17" s="357" t="e">
        <f t="shared" ca="1" si="10"/>
        <v>#REF!</v>
      </c>
      <c r="R17" s="127" t="e">
        <f t="shared" ca="1" si="11"/>
        <v>#REF!</v>
      </c>
      <c r="S17" s="143" t="e">
        <f t="shared" ca="1" si="12"/>
        <v>#REF!</v>
      </c>
      <c r="T17" s="121" t="e">
        <f t="shared" ca="1" si="12"/>
        <v>#REF!</v>
      </c>
      <c r="U17" s="358" t="e">
        <f t="shared" ca="1" si="13"/>
        <v>#REF!</v>
      </c>
      <c r="V17" s="127" t="e">
        <f t="shared" ca="1" si="14"/>
        <v>#REF!</v>
      </c>
      <c r="W17" s="143" t="e">
        <f t="shared" ca="1" si="15"/>
        <v>#REF!</v>
      </c>
      <c r="X17" s="121" t="e">
        <f t="shared" ca="1" si="15"/>
        <v>#REF!</v>
      </c>
      <c r="Y17" s="358" t="e">
        <f t="shared" ca="1" si="16"/>
        <v>#REF!</v>
      </c>
      <c r="Z17" s="127" t="e">
        <f t="shared" ca="1" si="17"/>
        <v>#REF!</v>
      </c>
      <c r="AA17" s="337" t="e">
        <f t="shared" ca="1" si="18"/>
        <v>#REF!</v>
      </c>
    </row>
    <row r="18" spans="1:27" s="289" customFormat="1" x14ac:dyDescent="0.2">
      <c r="A18" s="134" t="s">
        <v>369</v>
      </c>
      <c r="B18" s="289" t="s">
        <v>370</v>
      </c>
      <c r="C18" s="141" t="e">
        <f t="shared" ca="1" si="0"/>
        <v>#REF!</v>
      </c>
      <c r="D18" s="140" t="e">
        <f t="shared" ca="1" si="0"/>
        <v>#REF!</v>
      </c>
      <c r="E18" s="357" t="e">
        <f t="shared" ca="1" si="1"/>
        <v>#REF!</v>
      </c>
      <c r="F18" s="127" t="e">
        <f t="shared" ca="1" si="2"/>
        <v>#REF!</v>
      </c>
      <c r="G18" s="141" t="e">
        <f t="shared" ca="1" si="3"/>
        <v>#REF!</v>
      </c>
      <c r="H18" s="140" t="e">
        <f t="shared" ca="1" si="3"/>
        <v>#REF!</v>
      </c>
      <c r="I18" s="357" t="e">
        <f t="shared" ca="1" si="4"/>
        <v>#REF!</v>
      </c>
      <c r="J18" s="142" t="e">
        <f t="shared" ca="1" si="5"/>
        <v>#REF!</v>
      </c>
      <c r="K18" s="141" t="e">
        <f t="shared" ca="1" si="6"/>
        <v>#REF!</v>
      </c>
      <c r="L18" s="140" t="e">
        <f t="shared" ca="1" si="6"/>
        <v>#REF!</v>
      </c>
      <c r="M18" s="357" t="e">
        <f t="shared" ca="1" si="7"/>
        <v>#REF!</v>
      </c>
      <c r="N18" s="142" t="e">
        <f t="shared" ca="1" si="8"/>
        <v>#REF!</v>
      </c>
      <c r="O18" s="141" t="e">
        <f t="shared" ca="1" si="9"/>
        <v>#REF!</v>
      </c>
      <c r="P18" s="140" t="e">
        <f t="shared" ca="1" si="9"/>
        <v>#REF!</v>
      </c>
      <c r="Q18" s="357" t="e">
        <f t="shared" ca="1" si="10"/>
        <v>#REF!</v>
      </c>
      <c r="R18" s="127" t="e">
        <f t="shared" ca="1" si="11"/>
        <v>#REF!</v>
      </c>
      <c r="S18" s="143" t="e">
        <f t="shared" ca="1" si="12"/>
        <v>#REF!</v>
      </c>
      <c r="T18" s="121" t="e">
        <f t="shared" ca="1" si="12"/>
        <v>#REF!</v>
      </c>
      <c r="U18" s="358" t="e">
        <f t="shared" ca="1" si="13"/>
        <v>#REF!</v>
      </c>
      <c r="V18" s="127" t="e">
        <f t="shared" ca="1" si="14"/>
        <v>#REF!</v>
      </c>
      <c r="W18" s="143" t="e">
        <f t="shared" ca="1" si="15"/>
        <v>#REF!</v>
      </c>
      <c r="X18" s="121" t="e">
        <f t="shared" ca="1" si="15"/>
        <v>#REF!</v>
      </c>
      <c r="Y18" s="358" t="e">
        <f t="shared" ca="1" si="16"/>
        <v>#REF!</v>
      </c>
      <c r="Z18" s="127" t="e">
        <f t="shared" ca="1" si="17"/>
        <v>#REF!</v>
      </c>
      <c r="AA18" s="337" t="e">
        <f t="shared" ca="1" si="18"/>
        <v>#REF!</v>
      </c>
    </row>
    <row r="19" spans="1:27" x14ac:dyDescent="0.2">
      <c r="A19" s="134" t="s">
        <v>85</v>
      </c>
      <c r="B19" s="48" t="s">
        <v>376</v>
      </c>
      <c r="C19" s="141" t="e">
        <f t="shared" ca="1" si="0"/>
        <v>#REF!</v>
      </c>
      <c r="D19" s="140" t="e">
        <f t="shared" ca="1" si="0"/>
        <v>#REF!</v>
      </c>
      <c r="E19" s="357" t="e">
        <f t="shared" ca="1" si="1"/>
        <v>#REF!</v>
      </c>
      <c r="F19" s="127" t="e">
        <f t="shared" ca="1" si="2"/>
        <v>#REF!</v>
      </c>
      <c r="G19" s="141" t="e">
        <f t="shared" ca="1" si="3"/>
        <v>#REF!</v>
      </c>
      <c r="H19" s="140" t="e">
        <f t="shared" ca="1" si="3"/>
        <v>#REF!</v>
      </c>
      <c r="I19" s="357" t="e">
        <f t="shared" ca="1" si="4"/>
        <v>#REF!</v>
      </c>
      <c r="J19" s="142" t="e">
        <f t="shared" ca="1" si="5"/>
        <v>#REF!</v>
      </c>
      <c r="K19" s="141" t="e">
        <f t="shared" ca="1" si="6"/>
        <v>#REF!</v>
      </c>
      <c r="L19" s="140" t="e">
        <f t="shared" ca="1" si="6"/>
        <v>#REF!</v>
      </c>
      <c r="M19" s="357" t="e">
        <f t="shared" ca="1" si="7"/>
        <v>#REF!</v>
      </c>
      <c r="N19" s="142" t="e">
        <f t="shared" ca="1" si="8"/>
        <v>#REF!</v>
      </c>
      <c r="O19" s="141" t="e">
        <f t="shared" ca="1" si="9"/>
        <v>#REF!</v>
      </c>
      <c r="P19" s="140" t="e">
        <f t="shared" ca="1" si="9"/>
        <v>#REF!</v>
      </c>
      <c r="Q19" s="357" t="e">
        <f t="shared" ca="1" si="10"/>
        <v>#REF!</v>
      </c>
      <c r="R19" s="127" t="e">
        <f t="shared" ca="1" si="11"/>
        <v>#REF!</v>
      </c>
      <c r="S19" s="143" t="e">
        <f t="shared" ca="1" si="12"/>
        <v>#REF!</v>
      </c>
      <c r="T19" s="121" t="e">
        <f t="shared" ca="1" si="12"/>
        <v>#REF!</v>
      </c>
      <c r="U19" s="358" t="e">
        <f t="shared" ca="1" si="13"/>
        <v>#REF!</v>
      </c>
      <c r="V19" s="127" t="e">
        <f t="shared" ca="1" si="14"/>
        <v>#REF!</v>
      </c>
      <c r="W19" s="143" t="e">
        <f t="shared" ca="1" si="15"/>
        <v>#REF!</v>
      </c>
      <c r="X19" s="121" t="e">
        <f t="shared" ca="1" si="15"/>
        <v>#REF!</v>
      </c>
      <c r="Y19" s="358" t="e">
        <f t="shared" ca="1" si="16"/>
        <v>#REF!</v>
      </c>
      <c r="Z19" s="127" t="e">
        <f t="shared" ca="1" si="17"/>
        <v>#REF!</v>
      </c>
      <c r="AA19" s="337" t="e">
        <f t="shared" ca="1" si="18"/>
        <v>#REF!</v>
      </c>
    </row>
    <row r="20" spans="1:27" s="289" customFormat="1" x14ac:dyDescent="0.2">
      <c r="A20" s="316" t="s">
        <v>375</v>
      </c>
      <c r="B20" s="289" t="s">
        <v>94</v>
      </c>
      <c r="C20" s="141" t="e">
        <f t="shared" ca="1" si="0"/>
        <v>#REF!</v>
      </c>
      <c r="D20" s="140" t="e">
        <f t="shared" ca="1" si="0"/>
        <v>#REF!</v>
      </c>
      <c r="E20" s="357" t="e">
        <f t="shared" ca="1" si="1"/>
        <v>#REF!</v>
      </c>
      <c r="F20" s="127" t="e">
        <f t="shared" ca="1" si="2"/>
        <v>#REF!</v>
      </c>
      <c r="G20" s="141" t="e">
        <f t="shared" ca="1" si="3"/>
        <v>#REF!</v>
      </c>
      <c r="H20" s="140" t="e">
        <f t="shared" ca="1" si="3"/>
        <v>#REF!</v>
      </c>
      <c r="I20" s="357" t="e">
        <f t="shared" ca="1" si="4"/>
        <v>#REF!</v>
      </c>
      <c r="J20" s="142" t="e">
        <f t="shared" ca="1" si="5"/>
        <v>#REF!</v>
      </c>
      <c r="K20" s="141" t="e">
        <f t="shared" ca="1" si="6"/>
        <v>#REF!</v>
      </c>
      <c r="L20" s="140" t="e">
        <f t="shared" ca="1" si="6"/>
        <v>#REF!</v>
      </c>
      <c r="M20" s="357" t="e">
        <f t="shared" ca="1" si="7"/>
        <v>#REF!</v>
      </c>
      <c r="N20" s="142" t="e">
        <f t="shared" ca="1" si="8"/>
        <v>#REF!</v>
      </c>
      <c r="O20" s="141" t="e">
        <f t="shared" ca="1" si="9"/>
        <v>#REF!</v>
      </c>
      <c r="P20" s="140" t="e">
        <f t="shared" ca="1" si="9"/>
        <v>#REF!</v>
      </c>
      <c r="Q20" s="357" t="e">
        <f t="shared" ca="1" si="10"/>
        <v>#REF!</v>
      </c>
      <c r="R20" s="127" t="e">
        <f t="shared" ca="1" si="11"/>
        <v>#REF!</v>
      </c>
      <c r="S20" s="143" t="e">
        <f t="shared" ca="1" si="12"/>
        <v>#REF!</v>
      </c>
      <c r="T20" s="121" t="e">
        <f t="shared" ca="1" si="12"/>
        <v>#REF!</v>
      </c>
      <c r="U20" s="358" t="e">
        <f t="shared" ca="1" si="13"/>
        <v>#REF!</v>
      </c>
      <c r="V20" s="127" t="e">
        <f t="shared" ca="1" si="14"/>
        <v>#REF!</v>
      </c>
      <c r="W20" s="143" t="e">
        <f t="shared" ca="1" si="15"/>
        <v>#REF!</v>
      </c>
      <c r="X20" s="121" t="e">
        <f t="shared" ca="1" si="15"/>
        <v>#REF!</v>
      </c>
      <c r="Y20" s="358" t="e">
        <f t="shared" ca="1" si="16"/>
        <v>#REF!</v>
      </c>
      <c r="Z20" s="127" t="e">
        <f t="shared" ca="1" si="17"/>
        <v>#REF!</v>
      </c>
      <c r="AA20" s="337" t="e">
        <f t="shared" ca="1" si="18"/>
        <v>#REF!</v>
      </c>
    </row>
    <row r="21" spans="1:27" s="327" customFormat="1" x14ac:dyDescent="0.2">
      <c r="A21" s="134" t="s">
        <v>431</v>
      </c>
      <c r="B21" s="327" t="s">
        <v>432</v>
      </c>
      <c r="C21" s="141" t="e">
        <f t="shared" ca="1" si="0"/>
        <v>#REF!</v>
      </c>
      <c r="D21" s="140" t="e">
        <f t="shared" ca="1" si="0"/>
        <v>#REF!</v>
      </c>
      <c r="E21" s="357" t="e">
        <f t="shared" ref="E21" ca="1" si="19">D21-C21</f>
        <v>#REF!</v>
      </c>
      <c r="F21" s="127" t="e">
        <f t="shared" ref="F21" ca="1" si="20">E21/C21</f>
        <v>#REF!</v>
      </c>
      <c r="G21" s="141" t="e">
        <f t="shared" ca="1" si="3"/>
        <v>#REF!</v>
      </c>
      <c r="H21" s="140" t="e">
        <f t="shared" ca="1" si="3"/>
        <v>#REF!</v>
      </c>
      <c r="I21" s="357" t="e">
        <f t="shared" ref="I21" ca="1" si="21">H21-G21</f>
        <v>#REF!</v>
      </c>
      <c r="J21" s="142" t="e">
        <f t="shared" ref="J21" ca="1" si="22">I21/G21</f>
        <v>#REF!</v>
      </c>
      <c r="K21" s="141" t="e">
        <f t="shared" ca="1" si="6"/>
        <v>#REF!</v>
      </c>
      <c r="L21" s="140" t="e">
        <f t="shared" ca="1" si="6"/>
        <v>#REF!</v>
      </c>
      <c r="M21" s="357" t="e">
        <f t="shared" ref="M21" ca="1" si="23">L21-K21</f>
        <v>#REF!</v>
      </c>
      <c r="N21" s="142" t="e">
        <f t="shared" ref="N21" ca="1" si="24">M21/K21</f>
        <v>#REF!</v>
      </c>
      <c r="O21" s="141" t="e">
        <f t="shared" ca="1" si="9"/>
        <v>#REF!</v>
      </c>
      <c r="P21" s="140" t="e">
        <f t="shared" ca="1" si="9"/>
        <v>#REF!</v>
      </c>
      <c r="Q21" s="357" t="e">
        <f t="shared" ref="Q21" ca="1" si="25">P21-O21</f>
        <v>#REF!</v>
      </c>
      <c r="R21" s="127" t="e">
        <f t="shared" ref="R21" ca="1" si="26">Q21/O21</f>
        <v>#REF!</v>
      </c>
      <c r="S21" s="143" t="e">
        <f t="shared" ca="1" si="12"/>
        <v>#REF!</v>
      </c>
      <c r="T21" s="121" t="e">
        <f t="shared" ca="1" si="12"/>
        <v>#REF!</v>
      </c>
      <c r="U21" s="358" t="e">
        <f t="shared" ref="U21" ca="1" si="27">T21-S21</f>
        <v>#REF!</v>
      </c>
      <c r="V21" s="127" t="e">
        <f t="shared" ref="V21" ca="1" si="28">U21/S21</f>
        <v>#REF!</v>
      </c>
      <c r="W21" s="143" t="e">
        <f t="shared" ca="1" si="15"/>
        <v>#REF!</v>
      </c>
      <c r="X21" s="121" t="e">
        <f t="shared" ca="1" si="15"/>
        <v>#REF!</v>
      </c>
      <c r="Y21" s="358" t="e">
        <f t="shared" ref="Y21" ca="1" si="29">X21-W21</f>
        <v>#REF!</v>
      </c>
      <c r="Z21" s="127" t="e">
        <f t="shared" ref="Z21" ca="1" si="30">Y21/W21</f>
        <v>#REF!</v>
      </c>
      <c r="AA21" s="337" t="e">
        <f t="shared" ca="1" si="18"/>
        <v>#REF!</v>
      </c>
    </row>
    <row r="22" spans="1:27" s="289" customFormat="1" x14ac:dyDescent="0.2">
      <c r="A22" s="316" t="s">
        <v>90</v>
      </c>
      <c r="B22" s="289" t="s">
        <v>101</v>
      </c>
      <c r="C22" s="141" t="e">
        <f t="shared" ca="1" si="0"/>
        <v>#REF!</v>
      </c>
      <c r="D22" s="140" t="e">
        <f t="shared" ca="1" si="0"/>
        <v>#REF!</v>
      </c>
      <c r="E22" s="357" t="e">
        <f t="shared" ca="1" si="1"/>
        <v>#REF!</v>
      </c>
      <c r="F22" s="127" t="e">
        <f t="shared" ca="1" si="2"/>
        <v>#REF!</v>
      </c>
      <c r="G22" s="141" t="e">
        <f t="shared" ca="1" si="3"/>
        <v>#REF!</v>
      </c>
      <c r="H22" s="140" t="e">
        <f t="shared" ca="1" si="3"/>
        <v>#REF!</v>
      </c>
      <c r="I22" s="357" t="e">
        <f t="shared" ca="1" si="4"/>
        <v>#REF!</v>
      </c>
      <c r="J22" s="142" t="e">
        <f t="shared" ca="1" si="5"/>
        <v>#REF!</v>
      </c>
      <c r="K22" s="141" t="e">
        <f t="shared" ca="1" si="6"/>
        <v>#REF!</v>
      </c>
      <c r="L22" s="140" t="e">
        <f t="shared" ca="1" si="6"/>
        <v>#REF!</v>
      </c>
      <c r="M22" s="357" t="e">
        <f t="shared" ca="1" si="7"/>
        <v>#REF!</v>
      </c>
      <c r="N22" s="142" t="e">
        <f t="shared" ca="1" si="8"/>
        <v>#REF!</v>
      </c>
      <c r="O22" s="141" t="e">
        <f t="shared" ca="1" si="9"/>
        <v>#REF!</v>
      </c>
      <c r="P22" s="140" t="e">
        <f t="shared" ca="1" si="9"/>
        <v>#REF!</v>
      </c>
      <c r="Q22" s="357" t="e">
        <f t="shared" ca="1" si="10"/>
        <v>#REF!</v>
      </c>
      <c r="R22" s="127" t="e">
        <f t="shared" ca="1" si="11"/>
        <v>#REF!</v>
      </c>
      <c r="S22" s="143" t="e">
        <f t="shared" ca="1" si="12"/>
        <v>#REF!</v>
      </c>
      <c r="T22" s="121" t="e">
        <f t="shared" ca="1" si="12"/>
        <v>#REF!</v>
      </c>
      <c r="U22" s="358" t="e">
        <f t="shared" ca="1" si="13"/>
        <v>#REF!</v>
      </c>
      <c r="V22" s="127" t="e">
        <f t="shared" ca="1" si="14"/>
        <v>#REF!</v>
      </c>
      <c r="W22" s="143" t="e">
        <f t="shared" ca="1" si="15"/>
        <v>#REF!</v>
      </c>
      <c r="X22" s="121" t="e">
        <f t="shared" ca="1" si="15"/>
        <v>#REF!</v>
      </c>
      <c r="Y22" s="358" t="e">
        <f t="shared" ca="1" si="16"/>
        <v>#REF!</v>
      </c>
      <c r="Z22" s="127" t="e">
        <f t="shared" ca="1" si="17"/>
        <v>#REF!</v>
      </c>
      <c r="AA22" s="337" t="e">
        <f t="shared" ca="1" si="18"/>
        <v>#REF!</v>
      </c>
    </row>
    <row r="23" spans="1:27" s="289" customFormat="1" x14ac:dyDescent="0.2">
      <c r="A23" s="316" t="s">
        <v>371</v>
      </c>
      <c r="B23" s="289" t="s">
        <v>372</v>
      </c>
      <c r="C23" s="141" t="e">
        <f t="shared" ca="1" si="0"/>
        <v>#REF!</v>
      </c>
      <c r="D23" s="140" t="e">
        <f t="shared" ca="1" si="0"/>
        <v>#REF!</v>
      </c>
      <c r="E23" s="357" t="e">
        <f t="shared" ca="1" si="1"/>
        <v>#REF!</v>
      </c>
      <c r="F23" s="127" t="e">
        <f t="shared" ca="1" si="2"/>
        <v>#REF!</v>
      </c>
      <c r="G23" s="141" t="e">
        <f t="shared" ca="1" si="3"/>
        <v>#REF!</v>
      </c>
      <c r="H23" s="140" t="e">
        <f t="shared" ca="1" si="3"/>
        <v>#REF!</v>
      </c>
      <c r="I23" s="357" t="e">
        <f t="shared" ca="1" si="4"/>
        <v>#REF!</v>
      </c>
      <c r="J23" s="142" t="e">
        <f t="shared" ca="1" si="5"/>
        <v>#REF!</v>
      </c>
      <c r="K23" s="141" t="e">
        <f t="shared" ca="1" si="6"/>
        <v>#REF!</v>
      </c>
      <c r="L23" s="140" t="e">
        <f t="shared" ca="1" si="6"/>
        <v>#REF!</v>
      </c>
      <c r="M23" s="357" t="e">
        <f t="shared" ca="1" si="7"/>
        <v>#REF!</v>
      </c>
      <c r="N23" s="142" t="e">
        <f t="shared" ca="1" si="8"/>
        <v>#REF!</v>
      </c>
      <c r="O23" s="141" t="e">
        <f t="shared" ca="1" si="9"/>
        <v>#REF!</v>
      </c>
      <c r="P23" s="140" t="e">
        <f t="shared" ca="1" si="9"/>
        <v>#REF!</v>
      </c>
      <c r="Q23" s="357" t="e">
        <f t="shared" ca="1" si="10"/>
        <v>#REF!</v>
      </c>
      <c r="R23" s="127" t="e">
        <f t="shared" ca="1" si="11"/>
        <v>#REF!</v>
      </c>
      <c r="S23" s="143" t="e">
        <f t="shared" ca="1" si="12"/>
        <v>#REF!</v>
      </c>
      <c r="T23" s="121" t="e">
        <f t="shared" ca="1" si="12"/>
        <v>#REF!</v>
      </c>
      <c r="U23" s="358" t="e">
        <f t="shared" ca="1" si="13"/>
        <v>#REF!</v>
      </c>
      <c r="V23" s="127" t="e">
        <f t="shared" ca="1" si="14"/>
        <v>#REF!</v>
      </c>
      <c r="W23" s="143" t="e">
        <f t="shared" ca="1" si="15"/>
        <v>#REF!</v>
      </c>
      <c r="X23" s="121" t="e">
        <f t="shared" ca="1" si="15"/>
        <v>#REF!</v>
      </c>
      <c r="Y23" s="358" t="e">
        <f t="shared" ca="1" si="16"/>
        <v>#REF!</v>
      </c>
      <c r="Z23" s="127" t="e">
        <f t="shared" ca="1" si="17"/>
        <v>#REF!</v>
      </c>
      <c r="AA23" s="337" t="e">
        <f t="shared" ca="1" si="18"/>
        <v>#REF!</v>
      </c>
    </row>
    <row r="24" spans="1:27" s="289" customFormat="1" x14ac:dyDescent="0.2">
      <c r="A24" s="316" t="s">
        <v>377</v>
      </c>
      <c r="B24" s="289" t="s">
        <v>378</v>
      </c>
      <c r="C24" s="141" t="e">
        <f t="shared" ca="1" si="0"/>
        <v>#REF!</v>
      </c>
      <c r="D24" s="140" t="e">
        <f t="shared" ca="1" si="0"/>
        <v>#REF!</v>
      </c>
      <c r="E24" s="357" t="e">
        <f t="shared" ca="1" si="1"/>
        <v>#REF!</v>
      </c>
      <c r="F24" s="127" t="e">
        <f t="shared" ca="1" si="2"/>
        <v>#REF!</v>
      </c>
      <c r="G24" s="141" t="e">
        <f t="shared" ca="1" si="3"/>
        <v>#REF!</v>
      </c>
      <c r="H24" s="140" t="e">
        <f t="shared" ca="1" si="3"/>
        <v>#REF!</v>
      </c>
      <c r="I24" s="357" t="e">
        <f t="shared" ca="1" si="4"/>
        <v>#REF!</v>
      </c>
      <c r="J24" s="142" t="e">
        <f t="shared" ca="1" si="5"/>
        <v>#REF!</v>
      </c>
      <c r="K24" s="141" t="e">
        <f t="shared" ca="1" si="6"/>
        <v>#REF!</v>
      </c>
      <c r="L24" s="140" t="e">
        <f t="shared" ca="1" si="6"/>
        <v>#REF!</v>
      </c>
      <c r="M24" s="357" t="e">
        <f t="shared" ca="1" si="7"/>
        <v>#REF!</v>
      </c>
      <c r="N24" s="142" t="e">
        <f t="shared" ca="1" si="8"/>
        <v>#REF!</v>
      </c>
      <c r="O24" s="141" t="e">
        <f t="shared" ca="1" si="9"/>
        <v>#REF!</v>
      </c>
      <c r="P24" s="140" t="e">
        <f t="shared" ca="1" si="9"/>
        <v>#REF!</v>
      </c>
      <c r="Q24" s="357" t="e">
        <f t="shared" ca="1" si="10"/>
        <v>#REF!</v>
      </c>
      <c r="R24" s="127" t="e">
        <f t="shared" ca="1" si="11"/>
        <v>#REF!</v>
      </c>
      <c r="S24" s="143" t="e">
        <f t="shared" ca="1" si="12"/>
        <v>#REF!</v>
      </c>
      <c r="T24" s="121" t="e">
        <f t="shared" ca="1" si="12"/>
        <v>#REF!</v>
      </c>
      <c r="U24" s="358" t="e">
        <f t="shared" ca="1" si="13"/>
        <v>#REF!</v>
      </c>
      <c r="V24" s="127" t="e">
        <f t="shared" ca="1" si="14"/>
        <v>#REF!</v>
      </c>
      <c r="W24" s="143" t="e">
        <f t="shared" ca="1" si="15"/>
        <v>#REF!</v>
      </c>
      <c r="X24" s="121" t="e">
        <f t="shared" ca="1" si="15"/>
        <v>#REF!</v>
      </c>
      <c r="Y24" s="358" t="e">
        <f t="shared" ca="1" si="16"/>
        <v>#REF!</v>
      </c>
      <c r="Z24" s="127" t="e">
        <f t="shared" ca="1" si="17"/>
        <v>#REF!</v>
      </c>
      <c r="AA24" s="337" t="e">
        <f t="shared" ca="1" si="18"/>
        <v>#REF!</v>
      </c>
    </row>
    <row r="25" spans="1:27" s="289" customFormat="1" x14ac:dyDescent="0.2">
      <c r="A25" s="316" t="s">
        <v>362</v>
      </c>
      <c r="B25" s="289" t="s">
        <v>92</v>
      </c>
      <c r="C25" s="141" t="e">
        <f t="shared" ca="1" si="0"/>
        <v>#REF!</v>
      </c>
      <c r="D25" s="140" t="e">
        <f t="shared" ca="1" si="0"/>
        <v>#REF!</v>
      </c>
      <c r="E25" s="357" t="e">
        <f t="shared" ca="1" si="1"/>
        <v>#REF!</v>
      </c>
      <c r="F25" s="127" t="e">
        <f t="shared" ca="1" si="2"/>
        <v>#REF!</v>
      </c>
      <c r="G25" s="141" t="e">
        <f t="shared" ca="1" si="3"/>
        <v>#REF!</v>
      </c>
      <c r="H25" s="140" t="e">
        <f t="shared" ca="1" si="3"/>
        <v>#REF!</v>
      </c>
      <c r="I25" s="357" t="e">
        <f t="shared" ca="1" si="4"/>
        <v>#REF!</v>
      </c>
      <c r="J25" s="142" t="e">
        <f t="shared" ca="1" si="5"/>
        <v>#REF!</v>
      </c>
      <c r="K25" s="141" t="e">
        <f t="shared" ca="1" si="6"/>
        <v>#REF!</v>
      </c>
      <c r="L25" s="140" t="e">
        <f t="shared" ca="1" si="6"/>
        <v>#REF!</v>
      </c>
      <c r="M25" s="357" t="e">
        <f t="shared" ca="1" si="7"/>
        <v>#REF!</v>
      </c>
      <c r="N25" s="142" t="e">
        <f t="shared" ca="1" si="8"/>
        <v>#REF!</v>
      </c>
      <c r="O25" s="141" t="e">
        <f t="shared" ca="1" si="9"/>
        <v>#REF!</v>
      </c>
      <c r="P25" s="140" t="e">
        <f t="shared" ca="1" si="9"/>
        <v>#REF!</v>
      </c>
      <c r="Q25" s="357" t="e">
        <f t="shared" ca="1" si="10"/>
        <v>#REF!</v>
      </c>
      <c r="R25" s="127" t="e">
        <f t="shared" ca="1" si="11"/>
        <v>#REF!</v>
      </c>
      <c r="S25" s="143" t="e">
        <f t="shared" ca="1" si="12"/>
        <v>#REF!</v>
      </c>
      <c r="T25" s="121" t="e">
        <f t="shared" ca="1" si="12"/>
        <v>#REF!</v>
      </c>
      <c r="U25" s="358" t="e">
        <f t="shared" ca="1" si="13"/>
        <v>#REF!</v>
      </c>
      <c r="V25" s="127" t="e">
        <f t="shared" ca="1" si="14"/>
        <v>#REF!</v>
      </c>
      <c r="W25" s="143" t="e">
        <f t="shared" ca="1" si="15"/>
        <v>#REF!</v>
      </c>
      <c r="X25" s="121" t="e">
        <f t="shared" ca="1" si="15"/>
        <v>#REF!</v>
      </c>
      <c r="Y25" s="358" t="e">
        <f t="shared" ca="1" si="16"/>
        <v>#REF!</v>
      </c>
      <c r="Z25" s="127" t="e">
        <f t="shared" ca="1" si="17"/>
        <v>#REF!</v>
      </c>
      <c r="AA25" s="337" t="e">
        <f t="shared" ca="1" si="18"/>
        <v>#REF!</v>
      </c>
    </row>
    <row r="26" spans="1:27" ht="13.5" thickBot="1" x14ac:dyDescent="0.25">
      <c r="A26" s="135"/>
      <c r="B26" s="120"/>
      <c r="C26" s="144"/>
      <c r="D26" s="145"/>
      <c r="E26" s="145"/>
      <c r="F26" s="131"/>
      <c r="G26" s="144"/>
      <c r="H26" s="145"/>
      <c r="I26" s="145"/>
      <c r="J26" s="146"/>
      <c r="K26" s="144"/>
      <c r="L26" s="145"/>
      <c r="M26" s="145"/>
      <c r="N26" s="146"/>
      <c r="O26" s="144"/>
      <c r="P26" s="145"/>
      <c r="Q26" s="145"/>
      <c r="R26" s="131"/>
      <c r="S26" s="147"/>
      <c r="T26" s="122"/>
      <c r="U26" s="122"/>
      <c r="V26" s="131"/>
      <c r="W26" s="147"/>
      <c r="X26" s="122"/>
      <c r="Y26" s="122"/>
      <c r="Z26" s="131"/>
      <c r="AA26" s="133"/>
    </row>
  </sheetData>
  <mergeCells count="15">
    <mergeCell ref="AA1:AB1"/>
    <mergeCell ref="A4:A5"/>
    <mergeCell ref="W1:X1"/>
    <mergeCell ref="C4:F4"/>
    <mergeCell ref="G4:J4"/>
    <mergeCell ref="K4:N4"/>
    <mergeCell ref="O4:R4"/>
    <mergeCell ref="S4:V4"/>
    <mergeCell ref="W4:Z4"/>
    <mergeCell ref="C1:D1"/>
    <mergeCell ref="G1:H1"/>
    <mergeCell ref="K1:L1"/>
    <mergeCell ref="O1:P1"/>
    <mergeCell ref="S1:T1"/>
    <mergeCell ref="B4:B5"/>
  </mergeCells>
  <conditionalFormatting sqref="Y6:Z26 E6:F26 I6:J26 M6:N26 Q6:R26 U6:V26">
    <cfRule type="cellIs" dxfId="34" priority="23" stopIfTrue="1" operator="lessThan">
      <formula>-E$1</formula>
    </cfRule>
    <cfRule type="cellIs" dxfId="33" priority="24" stopIfTrue="1" operator="greaterThan">
      <formula>E$1</formula>
    </cfRule>
  </conditionalFormatting>
  <conditionalFormatting sqref="E1:F1 I1:J1 M1:N1 Q1:R1 U1:V1 Y1:Z1 A1">
    <cfRule type="cellIs" dxfId="32" priority="22" stopIfTrue="1" operator="greaterThan">
      <formula>0</formula>
    </cfRule>
  </conditionalFormatting>
  <conditionalFormatting sqref="AC1">
    <cfRule type="cellIs" dxfId="31" priority="1" stopIfTrue="1" operator="greaterThan">
      <formula>0</formula>
    </cfRule>
  </conditionalFormatting>
  <conditionalFormatting sqref="AA6:AA26">
    <cfRule type="cellIs" dxfId="30" priority="83" stopIfTrue="1" operator="lessThan">
      <formula>-$AC$1</formula>
    </cfRule>
    <cfRule type="cellIs" dxfId="29" priority="84" stopIfTrue="1" operator="greaterThan">
      <formula>$AC$1</formula>
    </cfRule>
  </conditionalFormatting>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C11"/>
  <sheetViews>
    <sheetView zoomScale="85" zoomScaleNormal="85" workbookViewId="0">
      <pane xSplit="1" ySplit="5" topLeftCell="C6" activePane="bottomRight" state="frozen"/>
      <selection pane="topRight" activeCell="B1" sqref="B1"/>
      <selection pane="bottomLeft" activeCell="A6" sqref="A6"/>
      <selection pane="bottomRight" activeCell="C6" sqref="C6"/>
    </sheetView>
  </sheetViews>
  <sheetFormatPr defaultRowHeight="12.75" outlineLevelRow="1" outlineLevelCol="1" x14ac:dyDescent="0.2"/>
  <cols>
    <col min="1" max="1" width="39.28515625" style="46" bestFit="1" customWidth="1"/>
    <col min="2" max="2" width="19.28515625" style="327" hidden="1" customWidth="1" outlineLevel="1"/>
    <col min="3" max="3" width="11.140625" style="327" bestFit="1" customWidth="1" collapsed="1"/>
    <col min="4" max="18" width="12.7109375" style="327" customWidth="1"/>
    <col min="19" max="19" width="13.5703125" style="327" bestFit="1" customWidth="1"/>
    <col min="20" max="26" width="12.7109375" style="327" customWidth="1"/>
    <col min="27" max="27" width="17.5703125" style="327" bestFit="1" customWidth="1"/>
    <col min="28" max="28" width="9.85546875" style="327" bestFit="1" customWidth="1"/>
    <col min="29" max="29" width="7.7109375" style="327" bestFit="1" customWidth="1"/>
    <col min="30" max="16384" width="9.140625" style="327"/>
  </cols>
  <sheetData>
    <row r="1" spans="1:29" ht="13.5" thickBot="1" x14ac:dyDescent="0.25">
      <c r="A1" s="327" t="s">
        <v>50</v>
      </c>
      <c r="B1" s="327" t="s">
        <v>329</v>
      </c>
      <c r="C1" s="380" t="s">
        <v>51</v>
      </c>
      <c r="D1" s="380"/>
      <c r="E1" s="123">
        <v>20</v>
      </c>
      <c r="F1" s="299">
        <v>0.01</v>
      </c>
      <c r="G1" s="380" t="s">
        <v>51</v>
      </c>
      <c r="H1" s="380"/>
      <c r="I1" s="123">
        <v>20</v>
      </c>
      <c r="J1" s="299">
        <v>0.01</v>
      </c>
      <c r="K1" s="380" t="s">
        <v>51</v>
      </c>
      <c r="L1" s="380"/>
      <c r="M1" s="123">
        <v>50</v>
      </c>
      <c r="N1" s="299">
        <v>0.01</v>
      </c>
      <c r="O1" s="380" t="s">
        <v>51</v>
      </c>
      <c r="P1" s="380"/>
      <c r="Q1" s="123">
        <v>20</v>
      </c>
      <c r="R1" s="299">
        <v>0.01</v>
      </c>
      <c r="S1" s="380" t="s">
        <v>51</v>
      </c>
      <c r="T1" s="380"/>
      <c r="U1" s="327">
        <v>20</v>
      </c>
      <c r="V1" s="299">
        <v>0.01</v>
      </c>
      <c r="W1" s="380" t="s">
        <v>51</v>
      </c>
      <c r="X1" s="380"/>
      <c r="Y1" s="327">
        <v>20</v>
      </c>
      <c r="Z1" s="299">
        <v>0.01</v>
      </c>
      <c r="AA1" s="380" t="s">
        <v>51</v>
      </c>
      <c r="AB1" s="380"/>
      <c r="AC1" s="327">
        <v>20</v>
      </c>
    </row>
    <row r="2" spans="1:29" s="46" customFormat="1" hidden="1" outlineLevel="1" x14ac:dyDescent="0.2">
      <c r="C2" s="46" t="s">
        <v>52</v>
      </c>
      <c r="D2" s="46" t="s">
        <v>53</v>
      </c>
      <c r="E2" s="46" t="s">
        <v>54</v>
      </c>
      <c r="F2" s="46" t="s">
        <v>55</v>
      </c>
      <c r="G2" s="46" t="s">
        <v>52</v>
      </c>
      <c r="H2" s="46" t="s">
        <v>53</v>
      </c>
      <c r="K2" s="46" t="s">
        <v>52</v>
      </c>
      <c r="L2" s="46" t="s">
        <v>53</v>
      </c>
      <c r="O2" s="46" t="s">
        <v>52</v>
      </c>
      <c r="P2" s="46" t="s">
        <v>53</v>
      </c>
      <c r="S2" s="46" t="s">
        <v>52</v>
      </c>
      <c r="T2" s="46" t="s">
        <v>53</v>
      </c>
      <c r="W2" s="46" t="s">
        <v>52</v>
      </c>
      <c r="X2" s="46" t="s">
        <v>53</v>
      </c>
    </row>
    <row r="3" spans="1:29" s="46" customFormat="1" ht="13.5" hidden="1" outlineLevel="1" thickBot="1" x14ac:dyDescent="0.25">
      <c r="C3" s="46" t="s">
        <v>28</v>
      </c>
      <c r="D3" s="46" t="s">
        <v>28</v>
      </c>
      <c r="E3" s="46" t="s">
        <v>28</v>
      </c>
      <c r="F3" s="46" t="s">
        <v>28</v>
      </c>
      <c r="G3" s="46" t="s">
        <v>29</v>
      </c>
      <c r="H3" s="46" t="s">
        <v>29</v>
      </c>
      <c r="I3" s="46" t="s">
        <v>29</v>
      </c>
      <c r="J3" s="46" t="s">
        <v>29</v>
      </c>
      <c r="K3" s="46" t="s">
        <v>31</v>
      </c>
      <c r="L3" s="46" t="s">
        <v>31</v>
      </c>
      <c r="M3" s="46" t="s">
        <v>31</v>
      </c>
      <c r="N3" s="46" t="s">
        <v>31</v>
      </c>
      <c r="O3" s="46" t="s">
        <v>33</v>
      </c>
      <c r="P3" s="46" t="s">
        <v>33</v>
      </c>
      <c r="Q3" s="46" t="s">
        <v>33</v>
      </c>
      <c r="R3" s="46" t="s">
        <v>33</v>
      </c>
      <c r="S3" s="46" t="s">
        <v>36</v>
      </c>
      <c r="T3" s="46" t="s">
        <v>36</v>
      </c>
      <c r="U3" s="46" t="s">
        <v>36</v>
      </c>
      <c r="V3" s="46" t="s">
        <v>36</v>
      </c>
      <c r="W3" s="46" t="s">
        <v>35</v>
      </c>
      <c r="X3" s="46" t="s">
        <v>35</v>
      </c>
      <c r="Y3" s="46" t="s">
        <v>35</v>
      </c>
      <c r="Z3" s="46" t="s">
        <v>35</v>
      </c>
    </row>
    <row r="4" spans="1:29" s="125" customFormat="1" ht="12.75" customHeight="1" collapsed="1" x14ac:dyDescent="0.2">
      <c r="A4" s="381" t="s">
        <v>160</v>
      </c>
      <c r="B4" s="381" t="s">
        <v>56</v>
      </c>
      <c r="C4" s="383" t="s">
        <v>57</v>
      </c>
      <c r="D4" s="384"/>
      <c r="E4" s="384"/>
      <c r="F4" s="385"/>
      <c r="G4" s="383" t="s">
        <v>58</v>
      </c>
      <c r="H4" s="384"/>
      <c r="I4" s="384"/>
      <c r="J4" s="385"/>
      <c r="K4" s="383" t="s">
        <v>59</v>
      </c>
      <c r="L4" s="384"/>
      <c r="M4" s="384"/>
      <c r="N4" s="385"/>
      <c r="O4" s="383" t="s">
        <v>60</v>
      </c>
      <c r="P4" s="384"/>
      <c r="Q4" s="384"/>
      <c r="R4" s="385"/>
      <c r="S4" s="383" t="s">
        <v>259</v>
      </c>
      <c r="T4" s="384"/>
      <c r="U4" s="384"/>
      <c r="V4" s="385"/>
      <c r="W4" s="383" t="s">
        <v>45</v>
      </c>
      <c r="X4" s="384"/>
      <c r="Y4" s="384"/>
      <c r="Z4" s="385"/>
      <c r="AA4" s="342" t="s">
        <v>460</v>
      </c>
    </row>
    <row r="5" spans="1:29" s="125" customFormat="1" ht="16.5" customHeight="1" x14ac:dyDescent="0.2">
      <c r="A5" s="382"/>
      <c r="B5" s="382"/>
      <c r="C5" s="136" t="s">
        <v>48</v>
      </c>
      <c r="D5" s="137" t="s">
        <v>49</v>
      </c>
      <c r="E5" s="137" t="s">
        <v>54</v>
      </c>
      <c r="F5" s="138" t="s">
        <v>159</v>
      </c>
      <c r="G5" s="136" t="s">
        <v>48</v>
      </c>
      <c r="H5" s="137" t="s">
        <v>49</v>
      </c>
      <c r="I5" s="137" t="s">
        <v>54</v>
      </c>
      <c r="J5" s="138" t="s">
        <v>159</v>
      </c>
      <c r="K5" s="136" t="s">
        <v>48</v>
      </c>
      <c r="L5" s="137" t="s">
        <v>49</v>
      </c>
      <c r="M5" s="137" t="s">
        <v>54</v>
      </c>
      <c r="N5" s="138" t="s">
        <v>159</v>
      </c>
      <c r="O5" s="136" t="s">
        <v>48</v>
      </c>
      <c r="P5" s="137" t="s">
        <v>49</v>
      </c>
      <c r="Q5" s="137" t="s">
        <v>54</v>
      </c>
      <c r="R5" s="138" t="s">
        <v>159</v>
      </c>
      <c r="S5" s="136" t="s">
        <v>48</v>
      </c>
      <c r="T5" s="137" t="s">
        <v>49</v>
      </c>
      <c r="U5" s="137" t="s">
        <v>54</v>
      </c>
      <c r="V5" s="138" t="s">
        <v>159</v>
      </c>
      <c r="W5" s="136" t="s">
        <v>48</v>
      </c>
      <c r="X5" s="137" t="s">
        <v>49</v>
      </c>
      <c r="Y5" s="137" t="s">
        <v>54</v>
      </c>
      <c r="Z5" s="138" t="s">
        <v>159</v>
      </c>
      <c r="AA5" s="341" t="s">
        <v>54</v>
      </c>
    </row>
    <row r="6" spans="1:29" x14ac:dyDescent="0.2">
      <c r="A6" s="134"/>
      <c r="C6" s="141"/>
      <c r="D6" s="140"/>
      <c r="E6" s="140"/>
      <c r="F6" s="127"/>
      <c r="G6" s="141"/>
      <c r="H6" s="140"/>
      <c r="I6" s="140"/>
      <c r="J6" s="142"/>
      <c r="K6" s="141"/>
      <c r="L6" s="140"/>
      <c r="M6" s="140"/>
      <c r="N6" s="142"/>
      <c r="O6" s="141"/>
      <c r="P6" s="140"/>
      <c r="Q6" s="140"/>
      <c r="R6" s="127"/>
      <c r="S6" s="141"/>
      <c r="T6" s="121"/>
      <c r="U6" s="121"/>
      <c r="V6" s="127"/>
      <c r="W6" s="141"/>
      <c r="X6" s="121"/>
      <c r="Y6" s="121"/>
      <c r="Z6" s="127"/>
      <c r="AA6" s="319"/>
    </row>
    <row r="7" spans="1:29" x14ac:dyDescent="0.2">
      <c r="A7" s="134" t="s">
        <v>455</v>
      </c>
      <c r="B7" s="327" t="s">
        <v>110</v>
      </c>
      <c r="C7" s="141" t="e">
        <f t="shared" ref="C7:D10" ca="1" si="0">VLOOKUP($B7&amp;"_"&amp;C$2,INDIRECT($B$1),2,FALSE)</f>
        <v>#REF!</v>
      </c>
      <c r="D7" s="140" t="e">
        <f t="shared" ca="1" si="0"/>
        <v>#REF!</v>
      </c>
      <c r="E7" s="357" t="e">
        <f t="shared" ref="E7:E8" ca="1" si="1">D7-C7</f>
        <v>#REF!</v>
      </c>
      <c r="F7" s="127" t="e">
        <f t="shared" ref="F7:F8" ca="1" si="2">E7/C7</f>
        <v>#REF!</v>
      </c>
      <c r="G7" s="141" t="e">
        <f t="shared" ref="G7:H10" ca="1" si="3">VLOOKUP($B7&amp;"_"&amp;G$2,INDIRECT($B$1),3,FALSE)</f>
        <v>#REF!</v>
      </c>
      <c r="H7" s="140" t="e">
        <f t="shared" ca="1" si="3"/>
        <v>#REF!</v>
      </c>
      <c r="I7" s="357" t="e">
        <f t="shared" ref="I7:I8" ca="1" si="4">H7-G7</f>
        <v>#REF!</v>
      </c>
      <c r="J7" s="142" t="e">
        <f t="shared" ref="J7:J8" ca="1" si="5">I7/G7</f>
        <v>#REF!</v>
      </c>
      <c r="K7" s="141" t="e">
        <f t="shared" ref="K7:L10" ca="1" si="6">VLOOKUP($B7&amp;"_"&amp;K$2,INDIRECT($B$1),4,FALSE)</f>
        <v>#REF!</v>
      </c>
      <c r="L7" s="140" t="e">
        <f t="shared" ca="1" si="6"/>
        <v>#REF!</v>
      </c>
      <c r="M7" s="357" t="e">
        <f t="shared" ref="M7:M8" ca="1" si="7">L7-K7</f>
        <v>#REF!</v>
      </c>
      <c r="N7" s="142" t="e">
        <f t="shared" ref="N7:N8" ca="1" si="8">M7/K7</f>
        <v>#REF!</v>
      </c>
      <c r="O7" s="141" t="e">
        <f t="shared" ref="O7:P10" ca="1" si="9">VLOOKUP($B7&amp;"_"&amp;O$2,INDIRECT($B$1),5,FALSE)</f>
        <v>#REF!</v>
      </c>
      <c r="P7" s="140" t="e">
        <f t="shared" ca="1" si="9"/>
        <v>#REF!</v>
      </c>
      <c r="Q7" s="357" t="e">
        <f t="shared" ref="Q7:Q8" ca="1" si="10">P7-O7</f>
        <v>#REF!</v>
      </c>
      <c r="R7" s="127" t="e">
        <f t="shared" ref="R7:R8" ca="1" si="11">Q7/O7</f>
        <v>#REF!</v>
      </c>
      <c r="S7" s="143" t="e">
        <f t="shared" ref="S7:T10" ca="1" si="12">VLOOKUP($B7&amp;"_"&amp;S$2,INDIRECT($B$1),7,FALSE)</f>
        <v>#REF!</v>
      </c>
      <c r="T7" s="121" t="e">
        <f t="shared" ca="1" si="12"/>
        <v>#REF!</v>
      </c>
      <c r="U7" s="358" t="e">
        <f t="shared" ref="U7:U8" ca="1" si="13">T7-S7</f>
        <v>#REF!</v>
      </c>
      <c r="V7" s="127" t="e">
        <f t="shared" ref="V7:V8" ca="1" si="14">U7/S7</f>
        <v>#REF!</v>
      </c>
      <c r="W7" s="143" t="e">
        <f t="shared" ref="W7:X10" ca="1" si="15">VLOOKUP($B7&amp;"_"&amp;W$2,INDIRECT($B$1),6,FALSE)</f>
        <v>#REF!</v>
      </c>
      <c r="X7" s="121" t="e">
        <f t="shared" ca="1" si="15"/>
        <v>#REF!</v>
      </c>
      <c r="Y7" s="358" t="e">
        <f t="shared" ref="Y7:Y8" ca="1" si="16">X7-W7</f>
        <v>#REF!</v>
      </c>
      <c r="Z7" s="127" t="e">
        <f t="shared" ref="Z7:Z8" ca="1" si="17">Y7/W7</f>
        <v>#REF!</v>
      </c>
      <c r="AA7" s="337" t="e">
        <f t="shared" ref="AA7:AA8" ca="1" si="18">D7*T7-C7*S7</f>
        <v>#REF!</v>
      </c>
    </row>
    <row r="8" spans="1:29" x14ac:dyDescent="0.2">
      <c r="A8" s="134" t="s">
        <v>457</v>
      </c>
      <c r="B8" s="327" t="s">
        <v>459</v>
      </c>
      <c r="C8" s="141" t="e">
        <f t="shared" ca="1" si="0"/>
        <v>#REF!</v>
      </c>
      <c r="D8" s="140" t="e">
        <f t="shared" ca="1" si="0"/>
        <v>#REF!</v>
      </c>
      <c r="E8" s="357" t="e">
        <f t="shared" ca="1" si="1"/>
        <v>#REF!</v>
      </c>
      <c r="F8" s="127" t="e">
        <f t="shared" ca="1" si="2"/>
        <v>#REF!</v>
      </c>
      <c r="G8" s="141" t="e">
        <f t="shared" ca="1" si="3"/>
        <v>#REF!</v>
      </c>
      <c r="H8" s="140" t="e">
        <f t="shared" ca="1" si="3"/>
        <v>#REF!</v>
      </c>
      <c r="I8" s="357" t="e">
        <f t="shared" ca="1" si="4"/>
        <v>#REF!</v>
      </c>
      <c r="J8" s="142" t="e">
        <f t="shared" ca="1" si="5"/>
        <v>#REF!</v>
      </c>
      <c r="K8" s="141" t="e">
        <f t="shared" ca="1" si="6"/>
        <v>#REF!</v>
      </c>
      <c r="L8" s="140" t="e">
        <f t="shared" ca="1" si="6"/>
        <v>#REF!</v>
      </c>
      <c r="M8" s="357" t="e">
        <f t="shared" ca="1" si="7"/>
        <v>#REF!</v>
      </c>
      <c r="N8" s="142" t="e">
        <f t="shared" ca="1" si="8"/>
        <v>#REF!</v>
      </c>
      <c r="O8" s="141" t="e">
        <f t="shared" ca="1" si="9"/>
        <v>#REF!</v>
      </c>
      <c r="P8" s="140" t="e">
        <f t="shared" ca="1" si="9"/>
        <v>#REF!</v>
      </c>
      <c r="Q8" s="357" t="e">
        <f t="shared" ca="1" si="10"/>
        <v>#REF!</v>
      </c>
      <c r="R8" s="127" t="e">
        <f t="shared" ca="1" si="11"/>
        <v>#REF!</v>
      </c>
      <c r="S8" s="143" t="e">
        <f t="shared" ca="1" si="12"/>
        <v>#REF!</v>
      </c>
      <c r="T8" s="121" t="e">
        <f t="shared" ca="1" si="12"/>
        <v>#REF!</v>
      </c>
      <c r="U8" s="358" t="e">
        <f t="shared" ca="1" si="13"/>
        <v>#REF!</v>
      </c>
      <c r="V8" s="127" t="e">
        <f t="shared" ca="1" si="14"/>
        <v>#REF!</v>
      </c>
      <c r="W8" s="143" t="e">
        <f t="shared" ca="1" si="15"/>
        <v>#REF!</v>
      </c>
      <c r="X8" s="121" t="e">
        <f t="shared" ca="1" si="15"/>
        <v>#REF!</v>
      </c>
      <c r="Y8" s="358" t="e">
        <f t="shared" ca="1" si="16"/>
        <v>#REF!</v>
      </c>
      <c r="Z8" s="127" t="e">
        <f t="shared" ca="1" si="17"/>
        <v>#REF!</v>
      </c>
      <c r="AA8" s="337" t="e">
        <f t="shared" ca="1" si="18"/>
        <v>#REF!</v>
      </c>
    </row>
    <row r="9" spans="1:29" x14ac:dyDescent="0.2">
      <c r="A9" s="134" t="s">
        <v>456</v>
      </c>
      <c r="B9" s="327" t="s">
        <v>92</v>
      </c>
      <c r="C9" s="141" t="e">
        <f t="shared" ca="1" si="0"/>
        <v>#REF!</v>
      </c>
      <c r="D9" s="140" t="e">
        <f t="shared" ca="1" si="0"/>
        <v>#REF!</v>
      </c>
      <c r="E9" s="357" t="e">
        <f t="shared" ref="E9" ca="1" si="19">D9-C9</f>
        <v>#REF!</v>
      </c>
      <c r="F9" s="127" t="e">
        <f t="shared" ref="F9" ca="1" si="20">E9/C9</f>
        <v>#REF!</v>
      </c>
      <c r="G9" s="141" t="e">
        <f t="shared" ca="1" si="3"/>
        <v>#REF!</v>
      </c>
      <c r="H9" s="140" t="e">
        <f t="shared" ca="1" si="3"/>
        <v>#REF!</v>
      </c>
      <c r="I9" s="357" t="e">
        <f t="shared" ref="I9" ca="1" si="21">H9-G9</f>
        <v>#REF!</v>
      </c>
      <c r="J9" s="142" t="e">
        <f t="shared" ref="J9" ca="1" si="22">I9/G9</f>
        <v>#REF!</v>
      </c>
      <c r="K9" s="141" t="e">
        <f t="shared" ca="1" si="6"/>
        <v>#REF!</v>
      </c>
      <c r="L9" s="140" t="e">
        <f t="shared" ca="1" si="6"/>
        <v>#REF!</v>
      </c>
      <c r="M9" s="357" t="e">
        <f t="shared" ref="M9" ca="1" si="23">L9-K9</f>
        <v>#REF!</v>
      </c>
      <c r="N9" s="142" t="e">
        <f t="shared" ref="N9" ca="1" si="24">M9/K9</f>
        <v>#REF!</v>
      </c>
      <c r="O9" s="141" t="e">
        <f t="shared" ca="1" si="9"/>
        <v>#REF!</v>
      </c>
      <c r="P9" s="140" t="e">
        <f t="shared" ca="1" si="9"/>
        <v>#REF!</v>
      </c>
      <c r="Q9" s="357" t="e">
        <f t="shared" ref="Q9" ca="1" si="25">P9-O9</f>
        <v>#REF!</v>
      </c>
      <c r="R9" s="127" t="e">
        <f t="shared" ref="R9" ca="1" si="26">Q9/O9</f>
        <v>#REF!</v>
      </c>
      <c r="S9" s="143" t="e">
        <f t="shared" ca="1" si="12"/>
        <v>#REF!</v>
      </c>
      <c r="T9" s="121" t="e">
        <f t="shared" ca="1" si="12"/>
        <v>#REF!</v>
      </c>
      <c r="U9" s="358" t="e">
        <f t="shared" ref="U9" ca="1" si="27">T9-S9</f>
        <v>#REF!</v>
      </c>
      <c r="V9" s="127" t="e">
        <f t="shared" ref="V9" ca="1" si="28">U9/S9</f>
        <v>#REF!</v>
      </c>
      <c r="W9" s="143" t="e">
        <f t="shared" ca="1" si="15"/>
        <v>#REF!</v>
      </c>
      <c r="X9" s="121" t="e">
        <f t="shared" ca="1" si="15"/>
        <v>#REF!</v>
      </c>
      <c r="Y9" s="358" t="e">
        <f t="shared" ref="Y9" ca="1" si="29">X9-W9</f>
        <v>#REF!</v>
      </c>
      <c r="Z9" s="127" t="e">
        <f t="shared" ref="Z9" ca="1" si="30">Y9/W9</f>
        <v>#REF!</v>
      </c>
      <c r="AA9" s="337" t="e">
        <f t="shared" ref="AA9" ca="1" si="31">D9*T9-C9*S9</f>
        <v>#REF!</v>
      </c>
    </row>
    <row r="10" spans="1:29" x14ac:dyDescent="0.2">
      <c r="A10" s="134" t="s">
        <v>458</v>
      </c>
      <c r="B10" s="327" t="s">
        <v>112</v>
      </c>
      <c r="C10" s="141" t="e">
        <f t="shared" ca="1" si="0"/>
        <v>#REF!</v>
      </c>
      <c r="D10" s="140" t="e">
        <f t="shared" ca="1" si="0"/>
        <v>#REF!</v>
      </c>
      <c r="E10" s="357" t="e">
        <f t="shared" ref="E10" ca="1" si="32">D10-C10</f>
        <v>#REF!</v>
      </c>
      <c r="F10" s="127" t="e">
        <f t="shared" ref="F10" ca="1" si="33">E10/C10</f>
        <v>#REF!</v>
      </c>
      <c r="G10" s="141" t="e">
        <f t="shared" ca="1" si="3"/>
        <v>#REF!</v>
      </c>
      <c r="H10" s="140" t="e">
        <f t="shared" ca="1" si="3"/>
        <v>#REF!</v>
      </c>
      <c r="I10" s="357" t="e">
        <f t="shared" ref="I10" ca="1" si="34">H10-G10</f>
        <v>#REF!</v>
      </c>
      <c r="J10" s="142" t="e">
        <f t="shared" ref="J10" ca="1" si="35">I10/G10</f>
        <v>#REF!</v>
      </c>
      <c r="K10" s="141" t="e">
        <f t="shared" ca="1" si="6"/>
        <v>#REF!</v>
      </c>
      <c r="L10" s="140" t="e">
        <f t="shared" ca="1" si="6"/>
        <v>#REF!</v>
      </c>
      <c r="M10" s="357" t="e">
        <f t="shared" ref="M10" ca="1" si="36">L10-K10</f>
        <v>#REF!</v>
      </c>
      <c r="N10" s="142" t="e">
        <f t="shared" ref="N10" ca="1" si="37">M10/K10</f>
        <v>#REF!</v>
      </c>
      <c r="O10" s="141" t="e">
        <f t="shared" ca="1" si="9"/>
        <v>#REF!</v>
      </c>
      <c r="P10" s="140" t="e">
        <f t="shared" ca="1" si="9"/>
        <v>#REF!</v>
      </c>
      <c r="Q10" s="357" t="e">
        <f t="shared" ref="Q10" ca="1" si="38">P10-O10</f>
        <v>#REF!</v>
      </c>
      <c r="R10" s="127" t="e">
        <f t="shared" ref="R10" ca="1" si="39">Q10/O10</f>
        <v>#REF!</v>
      </c>
      <c r="S10" s="143" t="e">
        <f t="shared" ca="1" si="12"/>
        <v>#REF!</v>
      </c>
      <c r="T10" s="121" t="e">
        <f t="shared" ca="1" si="12"/>
        <v>#REF!</v>
      </c>
      <c r="U10" s="358" t="e">
        <f t="shared" ref="U10" ca="1" si="40">T10-S10</f>
        <v>#REF!</v>
      </c>
      <c r="V10" s="127" t="e">
        <f t="shared" ref="V10" ca="1" si="41">U10/S10</f>
        <v>#REF!</v>
      </c>
      <c r="W10" s="143" t="e">
        <f t="shared" ca="1" si="15"/>
        <v>#REF!</v>
      </c>
      <c r="X10" s="121" t="e">
        <f t="shared" ca="1" si="15"/>
        <v>#REF!</v>
      </c>
      <c r="Y10" s="358" t="e">
        <f t="shared" ref="Y10" ca="1" si="42">X10-W10</f>
        <v>#REF!</v>
      </c>
      <c r="Z10" s="127" t="e">
        <f t="shared" ref="Z10" ca="1" si="43">Y10/W10</f>
        <v>#REF!</v>
      </c>
      <c r="AA10" s="337" t="e">
        <f t="shared" ref="AA10" ca="1" si="44">D10*T10-C10*S10</f>
        <v>#REF!</v>
      </c>
    </row>
    <row r="11" spans="1:29" ht="13.5" thickBot="1" x14ac:dyDescent="0.25">
      <c r="A11" s="135"/>
      <c r="B11" s="120"/>
      <c r="C11" s="144"/>
      <c r="D11" s="145"/>
      <c r="E11" s="145"/>
      <c r="F11" s="131"/>
      <c r="G11" s="144"/>
      <c r="H11" s="145"/>
      <c r="I11" s="145"/>
      <c r="J11" s="146"/>
      <c r="K11" s="144"/>
      <c r="L11" s="145"/>
      <c r="M11" s="145"/>
      <c r="N11" s="146"/>
      <c r="O11" s="144"/>
      <c r="P11" s="145"/>
      <c r="Q11" s="145"/>
      <c r="R11" s="131"/>
      <c r="S11" s="147"/>
      <c r="T11" s="122"/>
      <c r="U11" s="122"/>
      <c r="V11" s="131"/>
      <c r="W11" s="147"/>
      <c r="X11" s="122"/>
      <c r="Y11" s="122"/>
      <c r="Z11" s="131"/>
      <c r="AA11" s="133"/>
    </row>
  </sheetData>
  <mergeCells count="15">
    <mergeCell ref="AA1:AB1"/>
    <mergeCell ref="A4:A5"/>
    <mergeCell ref="B4:B5"/>
    <mergeCell ref="C4:F4"/>
    <mergeCell ref="G4:J4"/>
    <mergeCell ref="K4:N4"/>
    <mergeCell ref="O4:R4"/>
    <mergeCell ref="S4:V4"/>
    <mergeCell ref="W4:Z4"/>
    <mergeCell ref="C1:D1"/>
    <mergeCell ref="G1:H1"/>
    <mergeCell ref="K1:L1"/>
    <mergeCell ref="O1:P1"/>
    <mergeCell ref="S1:T1"/>
    <mergeCell ref="W1:X1"/>
  </mergeCells>
  <conditionalFormatting sqref="E6:F11 U6:V11 I6:J11 M6:N11 Q6:R11">
    <cfRule type="cellIs" dxfId="28" priority="7" stopIfTrue="1" operator="lessThan">
      <formula>-E$1</formula>
    </cfRule>
    <cfRule type="cellIs" dxfId="27" priority="8" stopIfTrue="1" operator="greaterThan">
      <formula>E$1</formula>
    </cfRule>
  </conditionalFormatting>
  <conditionalFormatting sqref="E1:F1 I1:J1 M1:N1 Q1:R1 U1:V1 Y1:Z1 A1">
    <cfRule type="cellIs" dxfId="26" priority="6" stopIfTrue="1" operator="greaterThan">
      <formula>0</formula>
    </cfRule>
  </conditionalFormatting>
  <conditionalFormatting sqref="AC1">
    <cfRule type="cellIs" dxfId="25" priority="5" stopIfTrue="1" operator="greaterThan">
      <formula>0</formula>
    </cfRule>
  </conditionalFormatting>
  <conditionalFormatting sqref="Y6:Z6 Y11:Z11 Z7:Z10">
    <cfRule type="cellIs" dxfId="24" priority="3" stopIfTrue="1" operator="lessThan">
      <formula>-Y$1</formula>
    </cfRule>
    <cfRule type="cellIs" dxfId="23" priority="4" stopIfTrue="1" operator="greaterThan">
      <formula>Y$1</formula>
    </cfRule>
  </conditionalFormatting>
  <conditionalFormatting sqref="AA6:AA11">
    <cfRule type="cellIs" dxfId="22" priority="87" stopIfTrue="1" operator="lessThan">
      <formula>-$AC$1</formula>
    </cfRule>
    <cfRule type="cellIs" dxfId="21" priority="88" stopIfTrue="1" operator="greaterThan">
      <formula>$AC$1</formula>
    </cfRule>
  </conditionalFormatting>
  <conditionalFormatting sqref="Y7:Y10">
    <cfRule type="cellIs" dxfId="20" priority="1" stopIfTrue="1" operator="lessThan">
      <formula>-Y$1</formula>
    </cfRule>
    <cfRule type="cellIs" dxfId="19" priority="2" stopIfTrue="1" operator="greaterThan">
      <formula>Y$1</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I9"/>
  <sheetViews>
    <sheetView topLeftCell="A2" workbookViewId="0">
      <selection activeCell="A2" sqref="A2"/>
    </sheetView>
  </sheetViews>
  <sheetFormatPr defaultRowHeight="12.75" outlineLevelRow="1" x14ac:dyDescent="0.2"/>
  <cols>
    <col min="1" max="1" width="16.7109375" style="48" customWidth="1"/>
    <col min="2" max="9" width="12.7109375" style="48" customWidth="1"/>
    <col min="10" max="11" width="9.140625" style="48"/>
    <col min="12" max="12" width="33.42578125" style="48" bestFit="1" customWidth="1"/>
    <col min="13" max="16384" width="9.140625" style="48"/>
  </cols>
  <sheetData>
    <row r="1" spans="1:9" s="327" customFormat="1" hidden="1" outlineLevel="1" x14ac:dyDescent="0.2">
      <c r="A1" s="289" t="s">
        <v>343</v>
      </c>
      <c r="B1" s="289" t="s">
        <v>344</v>
      </c>
    </row>
    <row r="2" spans="1:9" ht="13.5" collapsed="1" thickBot="1" x14ac:dyDescent="0.25">
      <c r="C2" s="310" t="s">
        <v>307</v>
      </c>
      <c r="D2" s="309">
        <v>1000</v>
      </c>
      <c r="E2" s="299">
        <v>0.01</v>
      </c>
      <c r="F2" s="288"/>
      <c r="G2" s="288"/>
      <c r="H2" s="288"/>
      <c r="I2" s="288"/>
    </row>
    <row r="3" spans="1:9" x14ac:dyDescent="0.2">
      <c r="A3" s="300" t="s">
        <v>13</v>
      </c>
      <c r="B3" s="386" t="s">
        <v>163</v>
      </c>
      <c r="C3" s="387"/>
      <c r="D3" s="387"/>
      <c r="E3" s="388"/>
      <c r="F3" s="387" t="s">
        <v>45</v>
      </c>
      <c r="G3" s="387"/>
      <c r="H3" s="387"/>
      <c r="I3" s="388"/>
    </row>
    <row r="4" spans="1:9" x14ac:dyDescent="0.2">
      <c r="A4" s="301"/>
      <c r="B4" s="295" t="s">
        <v>52</v>
      </c>
      <c r="C4" s="296" t="s">
        <v>53</v>
      </c>
      <c r="D4" s="296" t="s">
        <v>54</v>
      </c>
      <c r="E4" s="297" t="s">
        <v>91</v>
      </c>
      <c r="F4" s="296" t="s">
        <v>52</v>
      </c>
      <c r="G4" s="296" t="s">
        <v>53</v>
      </c>
      <c r="H4" s="296" t="s">
        <v>54</v>
      </c>
      <c r="I4" s="297" t="s">
        <v>91</v>
      </c>
    </row>
    <row r="5" spans="1:9" x14ac:dyDescent="0.2">
      <c r="A5" s="298" t="s">
        <v>162</v>
      </c>
      <c r="B5" s="311" t="e">
        <f t="shared" ref="B5:C8" ca="1" si="0">VLOOKUP($A5,INDIRECT($A$1),MATCH("No_fam_"&amp;B$4,INDIRECT($B$1),0),FALSE)</f>
        <v>#REF!</v>
      </c>
      <c r="C5" s="312" t="e">
        <f t="shared" ca="1" si="0"/>
        <v>#REF!</v>
      </c>
      <c r="D5" s="302" t="e">
        <f ca="1">C5-B5</f>
        <v>#REF!</v>
      </c>
      <c r="E5" s="291" t="e">
        <f ca="1">D5/B5</f>
        <v>#REF!</v>
      </c>
      <c r="F5" s="315" t="e">
        <f t="shared" ref="F5:G8" ca="1" si="1">VLOOKUP($A5,INDIRECT($A$1),MATCH("No_rec_"&amp;F$4,INDIRECT($B$1),0),FALSE)</f>
        <v>#REF!</v>
      </c>
      <c r="G5" s="290" t="e">
        <f t="shared" ca="1" si="1"/>
        <v>#REF!</v>
      </c>
      <c r="H5" s="359" t="e">
        <f ca="1">G5-F5</f>
        <v>#REF!</v>
      </c>
      <c r="I5" s="291" t="e">
        <f ca="1">H5/F5</f>
        <v>#REF!</v>
      </c>
    </row>
    <row r="6" spans="1:9" x14ac:dyDescent="0.2">
      <c r="A6" s="298" t="s">
        <v>529</v>
      </c>
      <c r="B6" s="313" t="e">
        <f t="shared" ca="1" si="0"/>
        <v>#REF!</v>
      </c>
      <c r="C6" s="314" t="e">
        <f t="shared" ca="1" si="0"/>
        <v>#REF!</v>
      </c>
      <c r="D6" s="303" t="e">
        <f t="shared" ref="D6:D8" ca="1" si="2">C6-B6</f>
        <v>#REF!</v>
      </c>
      <c r="E6" s="294" t="e">
        <f t="shared" ref="E6:E9" ca="1" si="3">D6/B6</f>
        <v>#REF!</v>
      </c>
      <c r="F6" s="292" t="e">
        <f t="shared" ca="1" si="1"/>
        <v>#REF!</v>
      </c>
      <c r="G6" s="293" t="e">
        <f t="shared" ca="1" si="1"/>
        <v>#REF!</v>
      </c>
      <c r="H6" s="360" t="e">
        <f t="shared" ref="H6:H8" ca="1" si="4">G6-F6</f>
        <v>#REF!</v>
      </c>
      <c r="I6" s="294" t="e">
        <f t="shared" ref="I6:I9" ca="1" si="5">H6/F6</f>
        <v>#REF!</v>
      </c>
    </row>
    <row r="7" spans="1:9" x14ac:dyDescent="0.2">
      <c r="A7" s="298" t="s">
        <v>161</v>
      </c>
      <c r="B7" s="313" t="e">
        <f t="shared" ca="1" si="0"/>
        <v>#REF!</v>
      </c>
      <c r="C7" s="314" t="e">
        <f t="shared" ca="1" si="0"/>
        <v>#REF!</v>
      </c>
      <c r="D7" s="303" t="e">
        <f t="shared" ca="1" si="2"/>
        <v>#REF!</v>
      </c>
      <c r="E7" s="294" t="e">
        <f t="shared" ca="1" si="3"/>
        <v>#REF!</v>
      </c>
      <c r="F7" s="292" t="e">
        <f t="shared" ca="1" si="1"/>
        <v>#REF!</v>
      </c>
      <c r="G7" s="293" t="e">
        <f t="shared" ca="1" si="1"/>
        <v>#REF!</v>
      </c>
      <c r="H7" s="360" t="e">
        <f t="shared" ca="1" si="4"/>
        <v>#REF!</v>
      </c>
      <c r="I7" s="294" t="e">
        <f t="shared" ca="1" si="5"/>
        <v>#REF!</v>
      </c>
    </row>
    <row r="8" spans="1:9" x14ac:dyDescent="0.2">
      <c r="A8" s="344" t="s">
        <v>530</v>
      </c>
      <c r="B8" s="345" t="e">
        <f t="shared" ca="1" si="0"/>
        <v>#REF!</v>
      </c>
      <c r="C8" s="346" t="e">
        <f t="shared" ca="1" si="0"/>
        <v>#REF!</v>
      </c>
      <c r="D8" s="347" t="e">
        <f t="shared" ca="1" si="2"/>
        <v>#REF!</v>
      </c>
      <c r="E8" s="348" t="e">
        <f t="shared" ca="1" si="3"/>
        <v>#REF!</v>
      </c>
      <c r="F8" s="345" t="e">
        <f t="shared" ca="1" si="1"/>
        <v>#REF!</v>
      </c>
      <c r="G8" s="346" t="e">
        <f t="shared" ca="1" si="1"/>
        <v>#REF!</v>
      </c>
      <c r="H8" s="361" t="e">
        <f t="shared" ca="1" si="4"/>
        <v>#REF!</v>
      </c>
      <c r="I8" s="348" t="e">
        <f t="shared" ca="1" si="5"/>
        <v>#REF!</v>
      </c>
    </row>
    <row r="9" spans="1:9" ht="13.5" thickBot="1" x14ac:dyDescent="0.25">
      <c r="A9" s="304" t="s">
        <v>37</v>
      </c>
      <c r="B9" s="305" t="e">
        <f ca="1">SUM(B5:B8)</f>
        <v>#REF!</v>
      </c>
      <c r="C9" s="306" t="e">
        <f t="shared" ref="C9:D9" ca="1" si="6">SUM(C5:C8)</f>
        <v>#REF!</v>
      </c>
      <c r="D9" s="307" t="e">
        <f t="shared" ca="1" si="6"/>
        <v>#REF!</v>
      </c>
      <c r="E9" s="308" t="e">
        <f t="shared" ca="1" si="3"/>
        <v>#REF!</v>
      </c>
      <c r="F9" s="306" t="e">
        <f t="shared" ref="F9:H9" ca="1" si="7">SUM(F5:F8)</f>
        <v>#REF!</v>
      </c>
      <c r="G9" s="306" t="e">
        <f t="shared" ca="1" si="7"/>
        <v>#REF!</v>
      </c>
      <c r="H9" s="362" t="e">
        <f t="shared" ca="1" si="7"/>
        <v>#REF!</v>
      </c>
      <c r="I9" s="308" t="e">
        <f t="shared" ca="1" si="5"/>
        <v>#REF!</v>
      </c>
    </row>
  </sheetData>
  <mergeCells count="2">
    <mergeCell ref="B3:E3"/>
    <mergeCell ref="F3:I3"/>
  </mergeCells>
  <conditionalFormatting sqref="D2:E2">
    <cfRule type="cellIs" dxfId="18" priority="7" stopIfTrue="1" operator="greaterThan">
      <formula>0</formula>
    </cfRule>
  </conditionalFormatting>
  <conditionalFormatting sqref="D5">
    <cfRule type="cellIs" dxfId="17" priority="28" operator="greaterThan">
      <formula>$D$2</formula>
    </cfRule>
  </conditionalFormatting>
  <conditionalFormatting sqref="D5:D9">
    <cfRule type="cellIs" dxfId="16" priority="29" operator="lessThan">
      <formula>-$D$2</formula>
    </cfRule>
    <cfRule type="cellIs" dxfId="15" priority="30" operator="greaterThan">
      <formula>$D$2</formula>
    </cfRule>
  </conditionalFormatting>
  <conditionalFormatting sqref="E5:E9">
    <cfRule type="cellIs" dxfId="14" priority="31" operator="lessThan">
      <formula>-$E$2</formula>
    </cfRule>
    <cfRule type="cellIs" dxfId="13" priority="32" operator="greaterThan">
      <formula>$E$2</formula>
    </cfRule>
  </conditionalFormatting>
  <conditionalFormatting sqref="C2">
    <cfRule type="cellIs" dxfId="12" priority="1" stopIfTrue="1" operator="greaterThan">
      <formula>0</formula>
    </cfRule>
  </conditionalFormatting>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N20"/>
  <sheetViews>
    <sheetView topLeftCell="A3" zoomScaleNormal="100" workbookViewId="0">
      <selection activeCell="A3" sqref="A3"/>
    </sheetView>
  </sheetViews>
  <sheetFormatPr defaultRowHeight="12.75" outlineLevelRow="1" x14ac:dyDescent="0.2"/>
  <cols>
    <col min="1" max="1" width="15.7109375" style="174" customWidth="1"/>
    <col min="2" max="2" width="18.7109375" style="320" bestFit="1" customWidth="1"/>
    <col min="3" max="10" width="15.7109375" style="174" customWidth="1"/>
    <col min="11" max="11" width="9.140625" style="174"/>
    <col min="12" max="12" width="39" style="174" bestFit="1" customWidth="1"/>
    <col min="13" max="16384" width="9.140625" style="174"/>
  </cols>
  <sheetData>
    <row r="1" spans="1:10" s="320" customFormat="1" hidden="1" outlineLevel="1" x14ac:dyDescent="0.2">
      <c r="B1" s="320" t="s">
        <v>531</v>
      </c>
      <c r="C1" s="320" t="s">
        <v>532</v>
      </c>
      <c r="D1" s="320" t="s">
        <v>533</v>
      </c>
      <c r="E1" s="320" t="s">
        <v>534</v>
      </c>
      <c r="F1" s="320" t="s">
        <v>535</v>
      </c>
    </row>
    <row r="2" spans="1:10" hidden="1" outlineLevel="1" x14ac:dyDescent="0.2">
      <c r="B2" s="320" t="s">
        <v>463</v>
      </c>
      <c r="C2" s="174" t="s">
        <v>381</v>
      </c>
      <c r="D2" s="174" t="s">
        <v>382</v>
      </c>
      <c r="E2" s="174" t="s">
        <v>380</v>
      </c>
      <c r="F2" s="174" t="s">
        <v>383</v>
      </c>
    </row>
    <row r="3" spans="1:10" s="320" customFormat="1" ht="13.5" collapsed="1" thickBot="1" x14ac:dyDescent="0.25">
      <c r="I3" s="46" t="s">
        <v>307</v>
      </c>
      <c r="J3" s="49">
        <v>0.01</v>
      </c>
    </row>
    <row r="4" spans="1:10" x14ac:dyDescent="0.2">
      <c r="A4" s="175"/>
      <c r="B4" s="197"/>
      <c r="C4" s="377" t="s">
        <v>52</v>
      </c>
      <c r="D4" s="379"/>
      <c r="E4" s="377" t="s">
        <v>53</v>
      </c>
      <c r="F4" s="379"/>
      <c r="G4" s="377" t="s">
        <v>220</v>
      </c>
      <c r="H4" s="379"/>
      <c r="I4" s="377" t="s">
        <v>221</v>
      </c>
      <c r="J4" s="379"/>
    </row>
    <row r="5" spans="1:10" ht="25.5" x14ac:dyDescent="0.2">
      <c r="A5" s="176" t="s">
        <v>464</v>
      </c>
      <c r="B5" s="195" t="s">
        <v>462</v>
      </c>
      <c r="C5" s="177" t="s">
        <v>218</v>
      </c>
      <c r="D5" s="139" t="s">
        <v>219</v>
      </c>
      <c r="E5" s="177" t="s">
        <v>218</v>
      </c>
      <c r="F5" s="139" t="s">
        <v>219</v>
      </c>
      <c r="G5" s="177" t="s">
        <v>218</v>
      </c>
      <c r="H5" s="139" t="s">
        <v>219</v>
      </c>
      <c r="I5" s="177" t="s">
        <v>218</v>
      </c>
      <c r="J5" s="139" t="s">
        <v>219</v>
      </c>
    </row>
    <row r="6" spans="1:10" x14ac:dyDescent="0.2">
      <c r="A6" s="134" t="s">
        <v>214</v>
      </c>
      <c r="B6" s="339" t="e">
        <f ca="1">HLOOKUP("pct20", INDIRECT($B$2),2,FALSE)</f>
        <v>#REF!</v>
      </c>
      <c r="C6" s="179" t="e">
        <f ca="1">VLOOKUP($A6,INDIRECT($C$2),MATCH("IncTranAu_"&amp;C$4&amp;"_Mean",INDIRECT($D$2),FALSE),FALSE)</f>
        <v>#REF!</v>
      </c>
      <c r="D6" s="180" t="e">
        <f ca="1">VLOOKUP($A6,INDIRECT($C$2),MATCH("PayorrefamntAu_"&amp;C$4&amp;"_Mean",INDIRECT($D$2),FALSE),FALSE)</f>
        <v>#REF!</v>
      </c>
      <c r="E6" s="179" t="e">
        <f ca="1">VLOOKUP($A6,INDIRECT($E$2),MATCH("IncTranAu_"&amp;E$4&amp;"_Mean",INDIRECT($F$2),FALSE),FALSE)</f>
        <v>#REF!</v>
      </c>
      <c r="F6" s="180" t="e">
        <f ca="1">VLOOKUP($A6,INDIRECT($E$2),MATCH("PayorrefamntAu_"&amp;E$4&amp;"_Mean",INDIRECT($F$2),FALSE),FALSE)</f>
        <v>#REF!</v>
      </c>
      <c r="G6" s="179" t="e">
        <f ca="1">E6-C6</f>
        <v>#REF!</v>
      </c>
      <c r="H6" s="180" t="e">
        <f ca="1">F6-D6</f>
        <v>#REF!</v>
      </c>
      <c r="I6" s="181" t="e">
        <f ca="1">G6/C6</f>
        <v>#REF!</v>
      </c>
      <c r="J6" s="182" t="e">
        <f ca="1">H6/D6</f>
        <v>#REF!</v>
      </c>
    </row>
    <row r="7" spans="1:10" x14ac:dyDescent="0.2">
      <c r="A7" s="134" t="s">
        <v>215</v>
      </c>
      <c r="B7" s="339" t="e">
        <f ca="1">HLOOKUP("pct40", INDIRECT($B$2),2,FALSE)</f>
        <v>#REF!</v>
      </c>
      <c r="C7" s="179" t="e">
        <f t="shared" ref="C7:C10" ca="1" si="0">VLOOKUP($A7,INDIRECT($C$2),MATCH("IncTranAu_"&amp;C$4&amp;"_Mean",INDIRECT($D$2),FALSE),FALSE)</f>
        <v>#REF!</v>
      </c>
      <c r="D7" s="180" t="e">
        <f t="shared" ref="D7:D10" ca="1" si="1">VLOOKUP($A7,INDIRECT($C$2),MATCH("PayorrefamntAu_"&amp;C$4&amp;"_Mean",INDIRECT($D$2),FALSE),FALSE)</f>
        <v>#REF!</v>
      </c>
      <c r="E7" s="179" t="e">
        <f t="shared" ref="E7:E10" ca="1" si="2">VLOOKUP($A7,INDIRECT($E$2),MATCH("IncTranAu_"&amp;E$4&amp;"_Mean",INDIRECT($F$2),FALSE),FALSE)</f>
        <v>#REF!</v>
      </c>
      <c r="F7" s="180" t="e">
        <f t="shared" ref="F7:F10" ca="1" si="3">VLOOKUP($A7,INDIRECT($E$2),MATCH("PayorrefamntAu_"&amp;E$4&amp;"_Mean",INDIRECT($F$2),FALSE),FALSE)</f>
        <v>#REF!</v>
      </c>
      <c r="G7" s="179" t="e">
        <f t="shared" ref="G7:G11" ca="1" si="4">E7-C7</f>
        <v>#REF!</v>
      </c>
      <c r="H7" s="180" t="e">
        <f t="shared" ref="H7:H11" ca="1" si="5">F7-D7</f>
        <v>#REF!</v>
      </c>
      <c r="I7" s="181" t="e">
        <f t="shared" ref="I7:I11" ca="1" si="6">G7/C7</f>
        <v>#REF!</v>
      </c>
      <c r="J7" s="182" t="e">
        <f t="shared" ref="J7:J11" ca="1" si="7">H7/D7</f>
        <v>#REF!</v>
      </c>
    </row>
    <row r="8" spans="1:10" x14ac:dyDescent="0.2">
      <c r="A8" s="134" t="s">
        <v>216</v>
      </c>
      <c r="B8" s="339" t="e">
        <f ca="1">HLOOKUP("pct60", INDIRECT($B$2),2,FALSE)</f>
        <v>#REF!</v>
      </c>
      <c r="C8" s="179" t="e">
        <f t="shared" ca="1" si="0"/>
        <v>#REF!</v>
      </c>
      <c r="D8" s="180" t="e">
        <f t="shared" ca="1" si="1"/>
        <v>#REF!</v>
      </c>
      <c r="E8" s="179" t="e">
        <f t="shared" ca="1" si="2"/>
        <v>#REF!</v>
      </c>
      <c r="F8" s="180" t="e">
        <f t="shared" ca="1" si="3"/>
        <v>#REF!</v>
      </c>
      <c r="G8" s="179" t="e">
        <f t="shared" ca="1" si="4"/>
        <v>#REF!</v>
      </c>
      <c r="H8" s="180" t="e">
        <f t="shared" ca="1" si="5"/>
        <v>#REF!</v>
      </c>
      <c r="I8" s="181" t="e">
        <f t="shared" ca="1" si="6"/>
        <v>#REF!</v>
      </c>
      <c r="J8" s="182" t="e">
        <f t="shared" ca="1" si="7"/>
        <v>#REF!</v>
      </c>
    </row>
    <row r="9" spans="1:10" x14ac:dyDescent="0.2">
      <c r="A9" s="134" t="s">
        <v>231</v>
      </c>
      <c r="B9" s="339" t="e">
        <f ca="1">HLOOKUP("pct80", INDIRECT($B$2),2,FALSE)</f>
        <v>#REF!</v>
      </c>
      <c r="C9" s="179" t="e">
        <f t="shared" ca="1" si="0"/>
        <v>#REF!</v>
      </c>
      <c r="D9" s="180" t="e">
        <f t="shared" ca="1" si="1"/>
        <v>#REF!</v>
      </c>
      <c r="E9" s="179" t="e">
        <f t="shared" ca="1" si="2"/>
        <v>#REF!</v>
      </c>
      <c r="F9" s="180" t="e">
        <f t="shared" ca="1" si="3"/>
        <v>#REF!</v>
      </c>
      <c r="G9" s="179" t="e">
        <f t="shared" ref="G9" ca="1" si="8">E9-C9</f>
        <v>#REF!</v>
      </c>
      <c r="H9" s="180" t="e">
        <f t="shared" ref="H9" ca="1" si="9">F9-D9</f>
        <v>#REF!</v>
      </c>
      <c r="I9" s="181" t="e">
        <f t="shared" ref="I9" ca="1" si="10">G9/C9</f>
        <v>#REF!</v>
      </c>
      <c r="J9" s="182" t="e">
        <f t="shared" ref="J9" ca="1" si="11">H9/D9</f>
        <v>#REF!</v>
      </c>
    </row>
    <row r="10" spans="1:10" x14ac:dyDescent="0.2">
      <c r="A10" s="134" t="s">
        <v>213</v>
      </c>
      <c r="B10" s="339" t="e">
        <f ca="1">HLOOKUP("pct100", INDIRECT($B$2),2,FALSE)</f>
        <v>#REF!</v>
      </c>
      <c r="C10" s="179" t="e">
        <f t="shared" ca="1" si="0"/>
        <v>#REF!</v>
      </c>
      <c r="D10" s="180" t="e">
        <f t="shared" ca="1" si="1"/>
        <v>#REF!</v>
      </c>
      <c r="E10" s="179" t="e">
        <f t="shared" ca="1" si="2"/>
        <v>#REF!</v>
      </c>
      <c r="F10" s="180" t="e">
        <f t="shared" ca="1" si="3"/>
        <v>#REF!</v>
      </c>
      <c r="G10" s="179" t="e">
        <f t="shared" ca="1" si="4"/>
        <v>#REF!</v>
      </c>
      <c r="H10" s="180" t="e">
        <f t="shared" ca="1" si="5"/>
        <v>#REF!</v>
      </c>
      <c r="I10" s="181" t="e">
        <f t="shared" ca="1" si="6"/>
        <v>#REF!</v>
      </c>
      <c r="J10" s="182" t="e">
        <f t="shared" ca="1" si="7"/>
        <v>#REF!</v>
      </c>
    </row>
    <row r="11" spans="1:10" ht="13.5" thickBot="1" x14ac:dyDescent="0.25">
      <c r="A11" s="178" t="s">
        <v>217</v>
      </c>
      <c r="B11" s="196"/>
      <c r="C11" s="183" t="e">
        <f ca="1">VLOOKUP("0",INDIRECT($C$1),MATCH("IncTranAu_"&amp;C$4&amp;"_Mean",INDIRECT($D$1),FALSE),FALSE)</f>
        <v>#REF!</v>
      </c>
      <c r="D11" s="184" t="e">
        <f ca="1">VLOOKUP("0",INDIRECT($C$1),MATCH("PayorrefAmntAu_"&amp;C$4&amp;"_Mean",INDIRECT($D$1),FALSE),FALSE)</f>
        <v>#REF!</v>
      </c>
      <c r="E11" s="183" t="e">
        <f ca="1">VLOOKUP("0",INDIRECT($E$1),MATCH("IncTranAu_"&amp;E$4&amp;"_Mean",INDIRECT($F$1),FALSE),FALSE)</f>
        <v>#REF!</v>
      </c>
      <c r="F11" s="184" t="e">
        <f ca="1">VLOOKUP("0",INDIRECT($E$1),MATCH("PayorrefAmntAu_"&amp;E$4&amp;"_Mean",INDIRECT($F$1),FALSE),FALSE)</f>
        <v>#REF!</v>
      </c>
      <c r="G11" s="183" t="e">
        <f t="shared" ca="1" si="4"/>
        <v>#REF!</v>
      </c>
      <c r="H11" s="184" t="e">
        <f t="shared" ca="1" si="5"/>
        <v>#REF!</v>
      </c>
      <c r="I11" s="185" t="e">
        <f t="shared" ca="1" si="6"/>
        <v>#REF!</v>
      </c>
      <c r="J11" s="186" t="e">
        <f t="shared" ca="1" si="7"/>
        <v>#REF!</v>
      </c>
    </row>
    <row r="12" spans="1:10" ht="13.5" thickBot="1" x14ac:dyDescent="0.25"/>
    <row r="13" spans="1:10" x14ac:dyDescent="0.2">
      <c r="A13" s="175"/>
      <c r="B13" s="197"/>
      <c r="C13" s="377" t="s">
        <v>52</v>
      </c>
      <c r="D13" s="379"/>
      <c r="E13" s="377" t="s">
        <v>53</v>
      </c>
      <c r="F13" s="379"/>
      <c r="G13" s="377" t="s">
        <v>54</v>
      </c>
      <c r="H13" s="379"/>
    </row>
    <row r="14" spans="1:10" ht="25.5" x14ac:dyDescent="0.2">
      <c r="A14" s="176" t="s">
        <v>464</v>
      </c>
      <c r="B14" s="195" t="s">
        <v>462</v>
      </c>
      <c r="C14" s="177" t="s">
        <v>218</v>
      </c>
      <c r="D14" s="139" t="s">
        <v>219</v>
      </c>
      <c r="E14" s="177" t="s">
        <v>218</v>
      </c>
      <c r="F14" s="139" t="s">
        <v>219</v>
      </c>
      <c r="G14" s="177" t="s">
        <v>218</v>
      </c>
      <c r="H14" s="139" t="s">
        <v>219</v>
      </c>
    </row>
    <row r="15" spans="1:10" x14ac:dyDescent="0.2">
      <c r="A15" s="134" t="s">
        <v>214</v>
      </c>
      <c r="B15" s="339" t="e">
        <f ca="1">HLOOKUP("pct20", INDIRECT($B$2),2,FALSE)</f>
        <v>#REF!</v>
      </c>
      <c r="C15" s="187" t="e">
        <f ca="1">VLOOKUP($A15,INDIRECT($C$2),MATCH("IncTranAu_"&amp;C$4&amp;"_Mean",INDIRECT($D$2),FALSE),FALSE)
/
VLOOKUP($A15,INDIRECT($C$2),MATCH("IncDispAu_"&amp;C$4&amp;"_Mean",INDIRECT($D$2),FALSE),FALSE)</f>
        <v>#REF!</v>
      </c>
      <c r="D15" s="66" t="e">
        <f ca="1">VLOOKUP($A15,INDIRECT($C$2),MATCH("PayorrefamntAu_"&amp;C$4&amp;"_Mean",INDIRECT($D$2),FALSE),FALSE) /
VLOOKUP($A15,INDIRECT($C$2),MATCH("IncDispAu_"&amp;C$4&amp;"_Mean",INDIRECT($D$2),FALSE),FALSE)</f>
        <v>#REF!</v>
      </c>
      <c r="E15" s="187" t="e">
        <f ca="1">VLOOKUP($A15,INDIRECT($E$2),MATCH("IncTranAu_"&amp;E$4&amp;"_Mean",INDIRECT($F$2),FALSE),FALSE)
/
VLOOKUP($A15,INDIRECT($E$2),MATCH("IncDispAu_"&amp;E$4&amp;"_Mean",INDIRECT($F$2),FALSE),FALSE)</f>
        <v>#REF!</v>
      </c>
      <c r="F15" s="66" t="e">
        <f ca="1">VLOOKUP($A15,INDIRECT($E$2),MATCH("PayorrefamntAu_"&amp;E$4&amp;"_Mean",INDIRECT($F$2),FALSE),FALSE) /
VLOOKUP($A15,INDIRECT($E$2),MATCH("IncDispAu_"&amp;E$4&amp;"_Mean",INDIRECT($F$2),FALSE),FALSE)</f>
        <v>#REF!</v>
      </c>
      <c r="G15" s="181" t="e">
        <f ca="1">E15-C15</f>
        <v>#REF!</v>
      </c>
      <c r="H15" s="182" t="e">
        <f ca="1">F15-D15</f>
        <v>#REF!</v>
      </c>
    </row>
    <row r="16" spans="1:10" x14ac:dyDescent="0.2">
      <c r="A16" s="134" t="s">
        <v>215</v>
      </c>
      <c r="B16" s="339" t="e">
        <f ca="1">HLOOKUP("pct40", INDIRECT($B$2),2,FALSE)</f>
        <v>#REF!</v>
      </c>
      <c r="C16" s="187" t="e">
        <f t="shared" ref="C16:C19" ca="1" si="12">VLOOKUP($A16,INDIRECT($C$2),MATCH("IncTranAu_"&amp;C$4&amp;"_Mean",INDIRECT($D$2),FALSE),FALSE)
/
VLOOKUP($A16,INDIRECT($C$2),MATCH("IncDispAu_"&amp;C$4&amp;"_Mean",INDIRECT($D$2),FALSE),FALSE)</f>
        <v>#REF!</v>
      </c>
      <c r="D16" s="66" t="e">
        <f t="shared" ref="D16:D19" ca="1" si="13">VLOOKUP($A16,INDIRECT($C$2),MATCH("PayorrefamntAu_"&amp;C$4&amp;"_Mean",INDIRECT($D$2),FALSE),FALSE) /
VLOOKUP($A16,INDIRECT($C$2),MATCH("IncDispAu_"&amp;C$4&amp;"_Mean",INDIRECT($D$2),FALSE),FALSE)</f>
        <v>#REF!</v>
      </c>
      <c r="E16" s="187" t="e">
        <f t="shared" ref="E16:E19" ca="1" si="14">VLOOKUP($A16,INDIRECT($E$2),MATCH("IncTranAu_"&amp;E$4&amp;"_Mean",INDIRECT($F$2),FALSE),FALSE)
/
VLOOKUP($A16,INDIRECT($E$2),MATCH("IncDispAu_"&amp;E$4&amp;"_Mean",INDIRECT($F$2),FALSE),FALSE)</f>
        <v>#REF!</v>
      </c>
      <c r="F16" s="66" t="e">
        <f t="shared" ref="F16:F19" ca="1" si="15">VLOOKUP($A16,INDIRECT($E$2),MATCH("PayorrefamntAu_"&amp;E$4&amp;"_Mean",INDIRECT($F$2),FALSE),FALSE) /
VLOOKUP($A16,INDIRECT($E$2),MATCH("IncDispAu_"&amp;E$4&amp;"_Mean",INDIRECT($F$2),FALSE),FALSE)</f>
        <v>#REF!</v>
      </c>
      <c r="G16" s="181" t="e">
        <f t="shared" ref="G16:G20" ca="1" si="16">E16-C16</f>
        <v>#REF!</v>
      </c>
      <c r="H16" s="182" t="e">
        <f t="shared" ref="H16:H20" ca="1" si="17">F16-D16</f>
        <v>#REF!</v>
      </c>
    </row>
    <row r="17" spans="1:14" x14ac:dyDescent="0.2">
      <c r="A17" s="134" t="s">
        <v>216</v>
      </c>
      <c r="B17" s="339" t="e">
        <f ca="1">HLOOKUP("pct60", INDIRECT($B$2),2,FALSE)</f>
        <v>#REF!</v>
      </c>
      <c r="C17" s="187" t="e">
        <f t="shared" ca="1" si="12"/>
        <v>#REF!</v>
      </c>
      <c r="D17" s="66" t="e">
        <f t="shared" ca="1" si="13"/>
        <v>#REF!</v>
      </c>
      <c r="E17" s="187" t="e">
        <f t="shared" ca="1" si="14"/>
        <v>#REF!</v>
      </c>
      <c r="F17" s="66" t="e">
        <f t="shared" ca="1" si="15"/>
        <v>#REF!</v>
      </c>
      <c r="G17" s="181" t="e">
        <f t="shared" ca="1" si="16"/>
        <v>#REF!</v>
      </c>
      <c r="H17" s="182" t="e">
        <f t="shared" ca="1" si="17"/>
        <v>#REF!</v>
      </c>
      <c r="N17" s="320"/>
    </row>
    <row r="18" spans="1:14" x14ac:dyDescent="0.2">
      <c r="A18" s="134" t="s">
        <v>231</v>
      </c>
      <c r="B18" s="339" t="e">
        <f ca="1">HLOOKUP("pct80", INDIRECT($B$2),2,FALSE)</f>
        <v>#REF!</v>
      </c>
      <c r="C18" s="187" t="e">
        <f t="shared" ca="1" si="12"/>
        <v>#REF!</v>
      </c>
      <c r="D18" s="66" t="e">
        <f t="shared" ca="1" si="13"/>
        <v>#REF!</v>
      </c>
      <c r="E18" s="187" t="e">
        <f t="shared" ca="1" si="14"/>
        <v>#REF!</v>
      </c>
      <c r="F18" s="66" t="e">
        <f t="shared" ca="1" si="15"/>
        <v>#REF!</v>
      </c>
      <c r="G18" s="181" t="e">
        <f t="shared" ref="G18" ca="1" si="18">E18-C18</f>
        <v>#REF!</v>
      </c>
      <c r="H18" s="182" t="e">
        <f t="shared" ref="H18" ca="1" si="19">F18-D18</f>
        <v>#REF!</v>
      </c>
      <c r="N18" s="320"/>
    </row>
    <row r="19" spans="1:14" x14ac:dyDescent="0.2">
      <c r="A19" s="134" t="s">
        <v>213</v>
      </c>
      <c r="B19" s="339" t="e">
        <f ca="1">HLOOKUP("pct100", INDIRECT($B$2),2,FALSE)</f>
        <v>#REF!</v>
      </c>
      <c r="C19" s="187" t="e">
        <f t="shared" ca="1" si="12"/>
        <v>#REF!</v>
      </c>
      <c r="D19" s="66" t="e">
        <f t="shared" ca="1" si="13"/>
        <v>#REF!</v>
      </c>
      <c r="E19" s="187" t="e">
        <f t="shared" ca="1" si="14"/>
        <v>#REF!</v>
      </c>
      <c r="F19" s="66" t="e">
        <f t="shared" ca="1" si="15"/>
        <v>#REF!</v>
      </c>
      <c r="G19" s="181" t="e">
        <f t="shared" ca="1" si="16"/>
        <v>#REF!</v>
      </c>
      <c r="H19" s="182" t="e">
        <f t="shared" ca="1" si="17"/>
        <v>#REF!</v>
      </c>
    </row>
    <row r="20" spans="1:14" ht="13.5" thickBot="1" x14ac:dyDescent="0.25">
      <c r="A20" s="178" t="s">
        <v>217</v>
      </c>
      <c r="B20" s="196"/>
      <c r="C20" s="188" t="e">
        <f ca="1">VLOOKUP("0",INDIRECT($C$1),MATCH("IncTranAu_"&amp;C$4&amp;"_Mean",INDIRECT($D$1),FALSE),FALSE) /
VLOOKUP("0",INDIRECT($C$1),MATCH("IncDispAu_"&amp;C$4&amp;"_Mean",INDIRECT($D$1),FALSE),FALSE)</f>
        <v>#REF!</v>
      </c>
      <c r="D20" s="189" t="e">
        <f ca="1">VLOOKUP("0",INDIRECT($C$1),MATCH("PayorrefAmntAu_"&amp;C$4&amp;"_Mean",INDIRECT($D$1),FALSE),FALSE)  /
VLOOKUP("0",INDIRECT($C$1),MATCH("IncDispAu_"&amp;C$4&amp;"_Mean",INDIRECT($D$1),FALSE),FALSE)</f>
        <v>#REF!</v>
      </c>
      <c r="E20" s="188" t="e">
        <f ca="1">VLOOKUP("0",INDIRECT($E$1),MATCH("IncTranAu_"&amp;E$4&amp;"_Mean",INDIRECT($F$1),FALSE),FALSE) /
VLOOKUP("0",INDIRECT($E$1),MATCH("IncDispAu_"&amp;E$4&amp;"_Mean",INDIRECT($F$1),FALSE),FALSE)</f>
        <v>#REF!</v>
      </c>
      <c r="F20" s="189" t="e">
        <f ca="1">VLOOKUP("0",INDIRECT($E$1),MATCH("PayorrefAmntAu_"&amp;E$4&amp;"_Mean",INDIRECT($F$1),FALSE),FALSE)  /
VLOOKUP("0",INDIRECT($E$1),MATCH("IncDispAu_"&amp;E$4&amp;"_Mean",INDIRECT($F$1),FALSE),FALSE)</f>
        <v>#REF!</v>
      </c>
      <c r="G20" s="185" t="e">
        <f t="shared" ca="1" si="16"/>
        <v>#REF!</v>
      </c>
      <c r="H20" s="186" t="e">
        <f t="shared" ca="1" si="17"/>
        <v>#REF!</v>
      </c>
    </row>
  </sheetData>
  <mergeCells count="7">
    <mergeCell ref="C4:D4"/>
    <mergeCell ref="E4:F4"/>
    <mergeCell ref="G4:H4"/>
    <mergeCell ref="I4:J4"/>
    <mergeCell ref="C13:D13"/>
    <mergeCell ref="E13:F13"/>
    <mergeCell ref="G13:H13"/>
  </mergeCells>
  <conditionalFormatting sqref="I3:J3">
    <cfRule type="cellIs" dxfId="11" priority="5" stopIfTrue="1" operator="greaterThan">
      <formula>0</formula>
    </cfRule>
    <cfRule type="cellIs" dxfId="10" priority="6" stopIfTrue="1" operator="greaterThan">
      <formula>0.01</formula>
    </cfRule>
  </conditionalFormatting>
  <conditionalFormatting sqref="I6:J11 G15:H20">
    <cfRule type="cellIs" dxfId="9" priority="87" operator="lessThan">
      <formula>-$J$3</formula>
    </cfRule>
    <cfRule type="cellIs" dxfId="8" priority="88" operator="greaterThan">
      <formula>$J$3</formula>
    </cfRule>
  </conditionalFormatting>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20"/>
  <sheetViews>
    <sheetView topLeftCell="A3" workbookViewId="0">
      <selection activeCell="A3" sqref="A3"/>
    </sheetView>
  </sheetViews>
  <sheetFormatPr defaultRowHeight="12.75" outlineLevelRow="1" x14ac:dyDescent="0.2"/>
  <cols>
    <col min="1" max="1" width="15.7109375" style="174" customWidth="1"/>
    <col min="2" max="2" width="18.7109375" style="320" bestFit="1" customWidth="1"/>
    <col min="3" max="10" width="15.7109375" style="174" customWidth="1"/>
    <col min="11" max="11" width="9.140625" style="174"/>
    <col min="12" max="12" width="39" style="174" bestFit="1" customWidth="1"/>
    <col min="13" max="16384" width="9.140625" style="174"/>
  </cols>
  <sheetData>
    <row r="1" spans="1:10" s="320" customFormat="1" hidden="1" outlineLevel="1" x14ac:dyDescent="0.2">
      <c r="B1" s="320" t="s">
        <v>536</v>
      </c>
      <c r="C1" s="320" t="s">
        <v>537</v>
      </c>
      <c r="D1" s="320" t="s">
        <v>538</v>
      </c>
      <c r="E1" s="320" t="s">
        <v>539</v>
      </c>
      <c r="F1" s="320" t="s">
        <v>540</v>
      </c>
    </row>
    <row r="2" spans="1:10" hidden="1" outlineLevel="1" x14ac:dyDescent="0.2">
      <c r="B2" s="320" t="s">
        <v>466</v>
      </c>
      <c r="C2" s="320" t="s">
        <v>384</v>
      </c>
      <c r="D2" s="320" t="s">
        <v>385</v>
      </c>
      <c r="E2" s="320" t="s">
        <v>386</v>
      </c>
      <c r="F2" s="320" t="s">
        <v>387</v>
      </c>
    </row>
    <row r="3" spans="1:10" s="320" customFormat="1" ht="13.5" collapsed="1" thickBot="1" x14ac:dyDescent="0.25">
      <c r="I3" s="46" t="s">
        <v>307</v>
      </c>
      <c r="J3" s="49">
        <v>0.01</v>
      </c>
    </row>
    <row r="4" spans="1:10" x14ac:dyDescent="0.2">
      <c r="A4" s="175"/>
      <c r="B4" s="197"/>
      <c r="C4" s="377" t="s">
        <v>52</v>
      </c>
      <c r="D4" s="379"/>
      <c r="E4" s="377" t="s">
        <v>53</v>
      </c>
      <c r="F4" s="379"/>
      <c r="G4" s="377" t="s">
        <v>220</v>
      </c>
      <c r="H4" s="379"/>
      <c r="I4" s="377" t="s">
        <v>221</v>
      </c>
      <c r="J4" s="379"/>
    </row>
    <row r="5" spans="1:10" ht="25.5" x14ac:dyDescent="0.2">
      <c r="A5" s="176" t="s">
        <v>465</v>
      </c>
      <c r="B5" s="195" t="s">
        <v>462</v>
      </c>
      <c r="C5" s="177" t="s">
        <v>218</v>
      </c>
      <c r="D5" s="139" t="s">
        <v>219</v>
      </c>
      <c r="E5" s="177" t="s">
        <v>218</v>
      </c>
      <c r="F5" s="139" t="s">
        <v>219</v>
      </c>
      <c r="G5" s="177" t="s">
        <v>218</v>
      </c>
      <c r="H5" s="139" t="s">
        <v>219</v>
      </c>
      <c r="I5" s="177" t="s">
        <v>218</v>
      </c>
      <c r="J5" s="139" t="s">
        <v>219</v>
      </c>
    </row>
    <row r="6" spans="1:10" x14ac:dyDescent="0.2">
      <c r="A6" s="134" t="s">
        <v>214</v>
      </c>
      <c r="B6" s="339" t="e">
        <f ca="1">HLOOKUP("pct20", INDIRECT($B$2),2,FALSE)</f>
        <v>#REF!</v>
      </c>
      <c r="C6" s="179" t="e">
        <f ca="1">VLOOKUP($A6,INDIRECT($C$2),MATCH("IncTranAu_"&amp;C$4&amp;"_Mean",INDIRECT($D$2),FALSE),FALSE)</f>
        <v>#REF!</v>
      </c>
      <c r="D6" s="180" t="e">
        <f ca="1">VLOOKUP($A6,INDIRECT($C$2),MATCH("PayorrefamntAu_"&amp;C$4&amp;"_Mean",INDIRECT($D$2),FALSE),FALSE)</f>
        <v>#REF!</v>
      </c>
      <c r="E6" s="179" t="e">
        <f ca="1">VLOOKUP($A6,INDIRECT($E$2),MATCH("IncTranAu_"&amp;E$4&amp;"_Mean",INDIRECT($F$2),FALSE),FALSE)</f>
        <v>#REF!</v>
      </c>
      <c r="F6" s="180" t="e">
        <f ca="1">VLOOKUP($A6,INDIRECT($E$2),MATCH("PayorrefamntAu_"&amp;E$4&amp;"_Mean",INDIRECT($F$2),FALSE),FALSE)</f>
        <v>#REF!</v>
      </c>
      <c r="G6" s="179" t="e">
        <f ca="1">E6-C6</f>
        <v>#REF!</v>
      </c>
      <c r="H6" s="180" t="e">
        <f ca="1">F6-D6</f>
        <v>#REF!</v>
      </c>
      <c r="I6" s="181" t="e">
        <f ca="1">G6/C6</f>
        <v>#REF!</v>
      </c>
      <c r="J6" s="182" t="e">
        <f ca="1">H6/D6</f>
        <v>#REF!</v>
      </c>
    </row>
    <row r="7" spans="1:10" x14ac:dyDescent="0.2">
      <c r="A7" s="134" t="s">
        <v>215</v>
      </c>
      <c r="B7" s="339" t="e">
        <f ca="1">HLOOKUP("pct40", INDIRECT($B$2),2,FALSE)</f>
        <v>#REF!</v>
      </c>
      <c r="C7" s="179" t="e">
        <f ca="1">VLOOKUP($A7,INDIRECT($C$2),MATCH("IncTranAu_"&amp;C$4&amp;"_Mean",INDIRECT($D$2),FALSE),FALSE)</f>
        <v>#REF!</v>
      </c>
      <c r="D7" s="180" t="e">
        <f ca="1">VLOOKUP($A7,INDIRECT($C$2),MATCH("PayorrefamntAu_"&amp;C$4&amp;"_Mean",INDIRECT($D$2),FALSE),FALSE)</f>
        <v>#REF!</v>
      </c>
      <c r="E7" s="179" t="e">
        <f ca="1">VLOOKUP($A7,INDIRECT($E$2),MATCH("IncTranAu_"&amp;E$4&amp;"_Mean",INDIRECT($F$2),FALSE),FALSE)</f>
        <v>#REF!</v>
      </c>
      <c r="F7" s="180" t="e">
        <f ca="1">VLOOKUP($A7,INDIRECT($E$2),MATCH("PayorrefamntAu_"&amp;E$4&amp;"_Mean",INDIRECT($F$2),FALSE),FALSE)</f>
        <v>#REF!</v>
      </c>
      <c r="G7" s="179" t="e">
        <f t="shared" ref="G7:H11" ca="1" si="0">E7-C7</f>
        <v>#REF!</v>
      </c>
      <c r="H7" s="180" t="e">
        <f t="shared" ca="1" si="0"/>
        <v>#REF!</v>
      </c>
      <c r="I7" s="181" t="e">
        <f t="shared" ref="I7:J11" ca="1" si="1">G7/C7</f>
        <v>#REF!</v>
      </c>
      <c r="J7" s="182" t="e">
        <f t="shared" ca="1" si="1"/>
        <v>#REF!</v>
      </c>
    </row>
    <row r="8" spans="1:10" x14ac:dyDescent="0.2">
      <c r="A8" s="134" t="s">
        <v>216</v>
      </c>
      <c r="B8" s="339" t="e">
        <f ca="1">HLOOKUP("pct60", INDIRECT($B$2),2,FALSE)</f>
        <v>#REF!</v>
      </c>
      <c r="C8" s="179" t="e">
        <f ca="1">VLOOKUP($A8,INDIRECT($C$2),MATCH("IncTranAu_"&amp;C$4&amp;"_Mean",INDIRECT($D$2),FALSE),FALSE)</f>
        <v>#REF!</v>
      </c>
      <c r="D8" s="180" t="e">
        <f ca="1">VLOOKUP($A8,INDIRECT($C$2),MATCH("PayorrefamntAu_"&amp;C$4&amp;"_Mean",INDIRECT($D$2),FALSE),FALSE)</f>
        <v>#REF!</v>
      </c>
      <c r="E8" s="179" t="e">
        <f ca="1">VLOOKUP($A8,INDIRECT($E$2),MATCH("IncTranAu_"&amp;E$4&amp;"_Mean",INDIRECT($F$2),FALSE),FALSE)</f>
        <v>#REF!</v>
      </c>
      <c r="F8" s="180" t="e">
        <f ca="1">VLOOKUP($A8,INDIRECT($E$2),MATCH("PayorrefamntAu_"&amp;E$4&amp;"_Mean",INDIRECT($F$2),FALSE),FALSE)</f>
        <v>#REF!</v>
      </c>
      <c r="G8" s="179" t="e">
        <f t="shared" ca="1" si="0"/>
        <v>#REF!</v>
      </c>
      <c r="H8" s="180" t="e">
        <f t="shared" ca="1" si="0"/>
        <v>#REF!</v>
      </c>
      <c r="I8" s="181" t="e">
        <f t="shared" ca="1" si="1"/>
        <v>#REF!</v>
      </c>
      <c r="J8" s="182" t="e">
        <f t="shared" ca="1" si="1"/>
        <v>#REF!</v>
      </c>
    </row>
    <row r="9" spans="1:10" x14ac:dyDescent="0.2">
      <c r="A9" s="134" t="s">
        <v>231</v>
      </c>
      <c r="B9" s="339" t="e">
        <f ca="1">HLOOKUP("pct80", INDIRECT($B$2),2,FALSE)</f>
        <v>#REF!</v>
      </c>
      <c r="C9" s="179" t="e">
        <f ca="1">VLOOKUP($A9,INDIRECT($C$2),MATCH("IncTranAu_"&amp;C$4&amp;"_Mean",INDIRECT($D$2),FALSE),FALSE)</f>
        <v>#REF!</v>
      </c>
      <c r="D9" s="180" t="e">
        <f ca="1">VLOOKUP($A9,INDIRECT($C$2),MATCH("PayorrefamntAu_"&amp;C$4&amp;"_Mean",INDIRECT($D$2),FALSE),FALSE)</f>
        <v>#REF!</v>
      </c>
      <c r="E9" s="179" t="e">
        <f ca="1">VLOOKUP($A9,INDIRECT($E$2),MATCH("IncTranAu_"&amp;E$4&amp;"_Mean",INDIRECT($F$2),FALSE),FALSE)</f>
        <v>#REF!</v>
      </c>
      <c r="F9" s="180" t="e">
        <f ca="1">VLOOKUP($A9,INDIRECT($E$2),MATCH("PayorrefamntAu_"&amp;E$4&amp;"_Mean",INDIRECT($F$2),FALSE),FALSE)</f>
        <v>#REF!</v>
      </c>
      <c r="G9" s="179" t="e">
        <f t="shared" ca="1" si="0"/>
        <v>#REF!</v>
      </c>
      <c r="H9" s="180" t="e">
        <f t="shared" ca="1" si="0"/>
        <v>#REF!</v>
      </c>
      <c r="I9" s="181" t="e">
        <f t="shared" ca="1" si="1"/>
        <v>#REF!</v>
      </c>
      <c r="J9" s="182" t="e">
        <f t="shared" ca="1" si="1"/>
        <v>#REF!</v>
      </c>
    </row>
    <row r="10" spans="1:10" x14ac:dyDescent="0.2">
      <c r="A10" s="134" t="s">
        <v>213</v>
      </c>
      <c r="B10" s="339" t="e">
        <f ca="1">HLOOKUP("pct100", INDIRECT($B$2),2,FALSE)</f>
        <v>#REF!</v>
      </c>
      <c r="C10" s="179" t="e">
        <f ca="1">VLOOKUP($A10,INDIRECT($C$2),MATCH("IncTranAu_"&amp;C$4&amp;"_Mean",INDIRECT($D$2),FALSE),FALSE)</f>
        <v>#REF!</v>
      </c>
      <c r="D10" s="180" t="e">
        <f ca="1">VLOOKUP($A10,INDIRECT($C$2),MATCH("PayorrefamntAu_"&amp;C$4&amp;"_Mean",INDIRECT($D$2),FALSE),FALSE)</f>
        <v>#REF!</v>
      </c>
      <c r="E10" s="179" t="e">
        <f ca="1">VLOOKUP($A10,INDIRECT($E$2),MATCH("IncTranAu_"&amp;E$4&amp;"_Mean",INDIRECT($F$2),FALSE),FALSE)</f>
        <v>#REF!</v>
      </c>
      <c r="F10" s="180" t="e">
        <f ca="1">VLOOKUP($A10,INDIRECT($E$2),MATCH("PayorrefamntAu_"&amp;E$4&amp;"_Mean",INDIRECT($F$2),FALSE),FALSE)</f>
        <v>#REF!</v>
      </c>
      <c r="G10" s="179" t="e">
        <f t="shared" ca="1" si="0"/>
        <v>#REF!</v>
      </c>
      <c r="H10" s="180" t="e">
        <f t="shared" ca="1" si="0"/>
        <v>#REF!</v>
      </c>
      <c r="I10" s="181" t="e">
        <f t="shared" ca="1" si="1"/>
        <v>#REF!</v>
      </c>
      <c r="J10" s="182" t="e">
        <f t="shared" ca="1" si="1"/>
        <v>#REF!</v>
      </c>
    </row>
    <row r="11" spans="1:10" ht="13.5" thickBot="1" x14ac:dyDescent="0.25">
      <c r="A11" s="178" t="s">
        <v>217</v>
      </c>
      <c r="B11" s="196"/>
      <c r="C11" s="183" t="e">
        <f ca="1">VLOOKUP("0",INDIRECT($C$1),MATCH("IncTranAu_"&amp;C$4&amp;"_Mean",INDIRECT($D$1),FALSE),FALSE)</f>
        <v>#REF!</v>
      </c>
      <c r="D11" s="184" t="e">
        <f ca="1">VLOOKUP("0",INDIRECT($C$1),MATCH("PayorrefAmntAu_"&amp;C$4&amp;"_Mean",INDIRECT($D$1),FALSE),FALSE)</f>
        <v>#REF!</v>
      </c>
      <c r="E11" s="183" t="e">
        <f ca="1">VLOOKUP("0",INDIRECT($E$1),MATCH("IncTranAu_"&amp;E$4&amp;"_Mean",INDIRECT($F$1),FALSE),FALSE)</f>
        <v>#REF!</v>
      </c>
      <c r="F11" s="184" t="e">
        <f ca="1">VLOOKUP("0",INDIRECT($E$1),MATCH("PayorrefAmntAu_"&amp;E$4&amp;"_Mean",INDIRECT($F$1),FALSE),FALSE)</f>
        <v>#REF!</v>
      </c>
      <c r="G11" s="183" t="e">
        <f t="shared" ca="1" si="0"/>
        <v>#REF!</v>
      </c>
      <c r="H11" s="184" t="e">
        <f t="shared" ca="1" si="0"/>
        <v>#REF!</v>
      </c>
      <c r="I11" s="185" t="e">
        <f t="shared" ca="1" si="1"/>
        <v>#REF!</v>
      </c>
      <c r="J11" s="186" t="e">
        <f t="shared" ca="1" si="1"/>
        <v>#REF!</v>
      </c>
    </row>
    <row r="12" spans="1:10" ht="13.5" thickBot="1" x14ac:dyDescent="0.25"/>
    <row r="13" spans="1:10" x14ac:dyDescent="0.2">
      <c r="A13" s="175"/>
      <c r="B13" s="197"/>
      <c r="C13" s="377" t="s">
        <v>52</v>
      </c>
      <c r="D13" s="379"/>
      <c r="E13" s="377" t="s">
        <v>53</v>
      </c>
      <c r="F13" s="379"/>
      <c r="G13" s="377" t="s">
        <v>54</v>
      </c>
      <c r="H13" s="379"/>
    </row>
    <row r="14" spans="1:10" ht="25.5" x14ac:dyDescent="0.2">
      <c r="A14" s="176" t="s">
        <v>465</v>
      </c>
      <c r="B14" s="195" t="s">
        <v>462</v>
      </c>
      <c r="C14" s="177" t="s">
        <v>218</v>
      </c>
      <c r="D14" s="139" t="s">
        <v>219</v>
      </c>
      <c r="E14" s="177" t="s">
        <v>218</v>
      </c>
      <c r="F14" s="139" t="s">
        <v>219</v>
      </c>
      <c r="G14" s="177" t="s">
        <v>218</v>
      </c>
      <c r="H14" s="139" t="s">
        <v>219</v>
      </c>
    </row>
    <row r="15" spans="1:10" x14ac:dyDescent="0.2">
      <c r="A15" s="134" t="s">
        <v>214</v>
      </c>
      <c r="B15" s="339" t="e">
        <f ca="1">HLOOKUP("pct20", INDIRECT($B$2),2,FALSE)</f>
        <v>#REF!</v>
      </c>
      <c r="C15" s="187" t="e">
        <f ca="1">VLOOKUP($A15,INDIRECT($C$2),MATCH("IncTranAu_"&amp;C$4&amp;"_Mean",INDIRECT($D$2),FALSE),FALSE)
/
VLOOKUP($A15,INDIRECT($C$2),MATCH("IncPrivAu_"&amp;C$4&amp;"_Mean",INDIRECT($D$2),FALSE),FALSE)</f>
        <v>#REF!</v>
      </c>
      <c r="D15" s="66" t="e">
        <f ca="1">VLOOKUP($A15,INDIRECT($C$2),MATCH("PayorrefamntAu_"&amp;C$4&amp;"_Mean",INDIRECT($D$2),FALSE),FALSE) /
VLOOKUP($A15,INDIRECT($C$2),MATCH("IncPrivAu_"&amp;C$4&amp;"_Mean",INDIRECT($D$2),FALSE),FALSE)</f>
        <v>#REF!</v>
      </c>
      <c r="E15" s="321" t="e">
        <f ca="1">VLOOKUP($A15,INDIRECT($E$2),MATCH("IncTranAu_"&amp;E$4&amp;"_Mean",INDIRECT($F$2),FALSE),FALSE)
/
VLOOKUP($A15,INDIRECT($E$2),MATCH("IncPrivAu_"&amp;E$4&amp;"_Mean",INDIRECT($F$2),FALSE),FALSE)</f>
        <v>#REF!</v>
      </c>
      <c r="F15" s="319" t="e">
        <f ca="1">VLOOKUP($A15,INDIRECT($E$2),MATCH("PayorrefamntAu_"&amp;E$4&amp;"_Mean",INDIRECT($F$2),FALSE),FALSE) /
VLOOKUP($A15,INDIRECT($E$2),MATCH("IncPrivAu_"&amp;E$4&amp;"_Mean",INDIRECT($F$2),FALSE),FALSE)</f>
        <v>#REF!</v>
      </c>
      <c r="G15" s="181" t="e">
        <f ca="1">E15-C15</f>
        <v>#REF!</v>
      </c>
      <c r="H15" s="182" t="e">
        <f ca="1">F15-D15</f>
        <v>#REF!</v>
      </c>
    </row>
    <row r="16" spans="1:10" x14ac:dyDescent="0.2">
      <c r="A16" s="134" t="s">
        <v>215</v>
      </c>
      <c r="B16" s="339" t="e">
        <f ca="1">HLOOKUP("pct40", INDIRECT($B$2),2,FALSE)</f>
        <v>#REF!</v>
      </c>
      <c r="C16" s="187" t="e">
        <f ca="1">VLOOKUP($A16,INDIRECT($C$2),MATCH("IncTranAu_"&amp;C$4&amp;"_Mean",INDIRECT($D$2),FALSE),FALSE)
/
VLOOKUP($A16,INDIRECT($C$2),MATCH("IncPrivAu_"&amp;C$4&amp;"_Mean",INDIRECT($D$2),FALSE),FALSE)</f>
        <v>#REF!</v>
      </c>
      <c r="D16" s="66" t="e">
        <f ca="1">VLOOKUP($A16,INDIRECT($C$2),MATCH("PayorrefamntAu_"&amp;C$4&amp;"_Mean",INDIRECT($D$2),FALSE),FALSE) /
VLOOKUP($A16,INDIRECT($C$2),MATCH("IncPrivAu_"&amp;C$4&amp;"_Mean",INDIRECT($D$2),FALSE),FALSE)</f>
        <v>#REF!</v>
      </c>
      <c r="E16" s="187" t="e">
        <f ca="1">VLOOKUP($A16,INDIRECT($E$2),MATCH("IncTranAu_"&amp;E$4&amp;"_Mean",INDIRECT($F$2),FALSE),FALSE)
/
VLOOKUP($A16,INDIRECT($E$2),MATCH("IncPrivAu_"&amp;E$4&amp;"_Mean",INDIRECT($F$2),FALSE),FALSE)</f>
        <v>#REF!</v>
      </c>
      <c r="F16" s="66" t="e">
        <f ca="1">VLOOKUP($A16,INDIRECT($E$2),MATCH("PayorrefamntAu_"&amp;E$4&amp;"_Mean",INDIRECT($F$2),FALSE),FALSE) /
VLOOKUP($A16,INDIRECT($E$2),MATCH("IncPrivAu_"&amp;E$4&amp;"_Mean",INDIRECT($F$2),FALSE),FALSE)</f>
        <v>#REF!</v>
      </c>
      <c r="G16" s="181" t="e">
        <f t="shared" ref="G16:H20" ca="1" si="2">E16-C16</f>
        <v>#REF!</v>
      </c>
      <c r="H16" s="182" t="e">
        <f t="shared" ca="1" si="2"/>
        <v>#REF!</v>
      </c>
    </row>
    <row r="17" spans="1:8" x14ac:dyDescent="0.2">
      <c r="A17" s="134" t="s">
        <v>216</v>
      </c>
      <c r="B17" s="339" t="e">
        <f ca="1">HLOOKUP("pct60", INDIRECT($B$2),2,FALSE)</f>
        <v>#REF!</v>
      </c>
      <c r="C17" s="187" t="e">
        <f ca="1">VLOOKUP($A17,INDIRECT($C$2),MATCH("IncTranAu_"&amp;C$4&amp;"_Mean",INDIRECT($D$2),FALSE),FALSE)
/
VLOOKUP($A17,INDIRECT($C$2),MATCH("IncPrivAu_"&amp;C$4&amp;"_Mean",INDIRECT($D$2),FALSE),FALSE)</f>
        <v>#REF!</v>
      </c>
      <c r="D17" s="66" t="e">
        <f ca="1">VLOOKUP($A17,INDIRECT($C$2),MATCH("PayorrefamntAu_"&amp;C$4&amp;"_Mean",INDIRECT($D$2),FALSE),FALSE) /
VLOOKUP($A17,INDIRECT($C$2),MATCH("IncPrivAu_"&amp;C$4&amp;"_Mean",INDIRECT($D$2),FALSE),FALSE)</f>
        <v>#REF!</v>
      </c>
      <c r="E17" s="187" t="e">
        <f ca="1">VLOOKUP($A17,INDIRECT($E$2),MATCH("IncTranAu_"&amp;E$4&amp;"_Mean",INDIRECT($F$2),FALSE),FALSE)
/
VLOOKUP($A17,INDIRECT($E$2),MATCH("IncPrivAu_"&amp;E$4&amp;"_Mean",INDIRECT($F$2),FALSE),FALSE)</f>
        <v>#REF!</v>
      </c>
      <c r="F17" s="66" t="e">
        <f ca="1">VLOOKUP($A17,INDIRECT($E$2),MATCH("PayorrefamntAu_"&amp;E$4&amp;"_Mean",INDIRECT($F$2),FALSE),FALSE) /
VLOOKUP($A17,INDIRECT($E$2),MATCH("IncPrivAu_"&amp;E$4&amp;"_Mean",INDIRECT($F$2),FALSE),FALSE)</f>
        <v>#REF!</v>
      </c>
      <c r="G17" s="181" t="e">
        <f t="shared" ca="1" si="2"/>
        <v>#REF!</v>
      </c>
      <c r="H17" s="182" t="e">
        <f t="shared" ca="1" si="2"/>
        <v>#REF!</v>
      </c>
    </row>
    <row r="18" spans="1:8" x14ac:dyDescent="0.2">
      <c r="A18" s="134" t="s">
        <v>231</v>
      </c>
      <c r="B18" s="339" t="e">
        <f ca="1">HLOOKUP("pct80", INDIRECT($B$2),2,FALSE)</f>
        <v>#REF!</v>
      </c>
      <c r="C18" s="187" t="e">
        <f ca="1">VLOOKUP($A18,INDIRECT($C$2),MATCH("IncTranAu_"&amp;C$4&amp;"_Mean",INDIRECT($D$2),FALSE),FALSE)
/
VLOOKUP($A18,INDIRECT($C$2),MATCH("IncPrivAu_"&amp;C$4&amp;"_Mean",INDIRECT($D$2),FALSE),FALSE)</f>
        <v>#REF!</v>
      </c>
      <c r="D18" s="66" t="e">
        <f ca="1">VLOOKUP($A18,INDIRECT($C$2),MATCH("PayorrefamntAu_"&amp;C$4&amp;"_Mean",INDIRECT($D$2),FALSE),FALSE) /
VLOOKUP($A18,INDIRECT($C$2),MATCH("IncPrivAu_"&amp;C$4&amp;"_Mean",INDIRECT($D$2),FALSE),FALSE)</f>
        <v>#REF!</v>
      </c>
      <c r="E18" s="187" t="e">
        <f ca="1">VLOOKUP($A18,INDIRECT($E$2),MATCH("IncTranAu_"&amp;E$4&amp;"_Mean",INDIRECT($F$2),FALSE),FALSE)
/
VLOOKUP($A18,INDIRECT($E$2),MATCH("IncPrivAu_"&amp;E$4&amp;"_Mean",INDIRECT($F$2),FALSE),FALSE)</f>
        <v>#REF!</v>
      </c>
      <c r="F18" s="66" t="e">
        <f ca="1">VLOOKUP($A18,INDIRECT($E$2),MATCH("PayorrefamntAu_"&amp;E$4&amp;"_Mean",INDIRECT($F$2),FALSE),FALSE) /
VLOOKUP($A18,INDIRECT($E$2),MATCH("IncPrivAu_"&amp;E$4&amp;"_Mean",INDIRECT($F$2),FALSE),FALSE)</f>
        <v>#REF!</v>
      </c>
      <c r="G18" s="181" t="e">
        <f t="shared" ca="1" si="2"/>
        <v>#REF!</v>
      </c>
      <c r="H18" s="182" t="e">
        <f t="shared" ca="1" si="2"/>
        <v>#REF!</v>
      </c>
    </row>
    <row r="19" spans="1:8" x14ac:dyDescent="0.2">
      <c r="A19" s="134" t="s">
        <v>213</v>
      </c>
      <c r="B19" s="339" t="e">
        <f ca="1">HLOOKUP("pct100", INDIRECT($B$2),2,FALSE)</f>
        <v>#REF!</v>
      </c>
      <c r="C19" s="187" t="e">
        <f ca="1">VLOOKUP($A19,INDIRECT($C$2),MATCH("IncTranAu_"&amp;C$4&amp;"_Mean",INDIRECT($D$2),FALSE),FALSE)
/
VLOOKUP($A19,INDIRECT($C$2),MATCH("IncPrivAu_"&amp;C$4&amp;"_Mean",INDIRECT($D$2),FALSE),FALSE)</f>
        <v>#REF!</v>
      </c>
      <c r="D19" s="66" t="e">
        <f ca="1">VLOOKUP($A19,INDIRECT($C$2),MATCH("PayorrefamntAu_"&amp;C$4&amp;"_Mean",INDIRECT($D$2),FALSE),FALSE) /
VLOOKUP($A19,INDIRECT($C$2),MATCH("IncPrivAu_"&amp;C$4&amp;"_Mean",INDIRECT($D$2),FALSE),FALSE)</f>
        <v>#REF!</v>
      </c>
      <c r="E19" s="187" t="e">
        <f ca="1">VLOOKUP($A19,INDIRECT($E$2),MATCH("IncTranAu_"&amp;E$4&amp;"_Mean",INDIRECT($F$2),FALSE),FALSE)
/
VLOOKUP($A19,INDIRECT($E$2),MATCH("IncPrivAu_"&amp;E$4&amp;"_Mean",INDIRECT($F$2),FALSE),FALSE)</f>
        <v>#REF!</v>
      </c>
      <c r="F19" s="66" t="e">
        <f ca="1">VLOOKUP($A19,INDIRECT($E$2),MATCH("PayorrefamntAu_"&amp;E$4&amp;"_Mean",INDIRECT($F$2),FALSE),FALSE) /
VLOOKUP($A19,INDIRECT($E$2),MATCH("IncPrivAu_"&amp;E$4&amp;"_Mean",INDIRECT($F$2),FALSE),FALSE)</f>
        <v>#REF!</v>
      </c>
      <c r="G19" s="181" t="e">
        <f t="shared" ca="1" si="2"/>
        <v>#REF!</v>
      </c>
      <c r="H19" s="182" t="e">
        <f t="shared" ca="1" si="2"/>
        <v>#REF!</v>
      </c>
    </row>
    <row r="20" spans="1:8" ht="13.5" thickBot="1" x14ac:dyDescent="0.25">
      <c r="A20" s="178" t="s">
        <v>217</v>
      </c>
      <c r="B20" s="196"/>
      <c r="C20" s="188" t="e">
        <f ca="1">VLOOKUP("0",INDIRECT($C$1),MATCH("IncTranAu_"&amp;C$4&amp;"_Mean",INDIRECT($D$1),FALSE),FALSE) /
VLOOKUP("0",INDIRECT($C$1),MATCH("IncPrivAu_"&amp;C$4&amp;"_Mean",INDIRECT($D$1),FALSE),FALSE)</f>
        <v>#REF!</v>
      </c>
      <c r="D20" s="189" t="e">
        <f ca="1">VLOOKUP("0",INDIRECT($C$1),MATCH("PayorrefAmntAu_"&amp;C$4&amp;"_Mean",INDIRECT($D$1),FALSE),FALSE)  /
VLOOKUP("0",INDIRECT($C$1),MATCH("IncPrivAu_"&amp;C$4&amp;"_Mean",INDIRECT($D$1),FALSE),FALSE)</f>
        <v>#REF!</v>
      </c>
      <c r="E20" s="322" t="e">
        <f ca="1">VLOOKUP("0",INDIRECT($E$1),MATCH("IncTranAu_"&amp;E$4&amp;"_Mean",INDIRECT($F$1),FALSE),FALSE) /
VLOOKUP("0",INDIRECT($E$1),MATCH("IncPrivAu_"&amp;E$4&amp;"_Mean",INDIRECT($F$1),FALSE),FALSE)</f>
        <v>#REF!</v>
      </c>
      <c r="F20" s="323" t="e">
        <f ca="1">VLOOKUP("0",INDIRECT($E$1),MATCH("PayorrefAmntAu_"&amp;E$4&amp;"_Mean",INDIRECT($F$1),FALSE),FALSE)  /
VLOOKUP("0",INDIRECT($E$1),MATCH("IncPrivAu_"&amp;E$4&amp;"_Mean",INDIRECT($F$1),FALSE),FALSE)</f>
        <v>#REF!</v>
      </c>
      <c r="G20" s="185" t="e">
        <f t="shared" ca="1" si="2"/>
        <v>#REF!</v>
      </c>
      <c r="H20" s="186" t="e">
        <f t="shared" ca="1" si="2"/>
        <v>#REF!</v>
      </c>
    </row>
  </sheetData>
  <mergeCells count="7">
    <mergeCell ref="C4:D4"/>
    <mergeCell ref="E4:F4"/>
    <mergeCell ref="G4:H4"/>
    <mergeCell ref="I4:J4"/>
    <mergeCell ref="C13:D13"/>
    <mergeCell ref="E13:F13"/>
    <mergeCell ref="G13:H13"/>
  </mergeCells>
  <conditionalFormatting sqref="I3:J3">
    <cfRule type="cellIs" dxfId="7" priority="5" stopIfTrue="1" operator="greaterThan">
      <formula>0</formula>
    </cfRule>
    <cfRule type="cellIs" dxfId="6" priority="6" stopIfTrue="1" operator="greaterThan">
      <formula>0.01</formula>
    </cfRule>
  </conditionalFormatting>
  <conditionalFormatting sqref="I6:J11 G15:H20">
    <cfRule type="cellIs" dxfId="5" priority="89" operator="lessThan">
      <formula>-$J$3</formula>
    </cfRule>
    <cfRule type="cellIs" dxfId="4" priority="90" operator="greaterThan">
      <formula>$J$3</formula>
    </cfRule>
  </conditionalFormatting>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pageSetUpPr fitToPage="1"/>
  </sheetPr>
  <dimension ref="A1:BN62"/>
  <sheetViews>
    <sheetView topLeftCell="B2" zoomScale="85" zoomScaleNormal="85" workbookViewId="0">
      <selection activeCell="B2" sqref="B2"/>
    </sheetView>
  </sheetViews>
  <sheetFormatPr defaultRowHeight="15" outlineLevelRow="1" outlineLevelCol="1" x14ac:dyDescent="0.25"/>
  <cols>
    <col min="1" max="1" width="9.140625" style="82" hidden="1" customWidth="1" outlineLevel="1"/>
    <col min="2" max="2" width="9.140625" style="82" collapsed="1"/>
    <col min="3" max="3" width="61.28515625" style="82" customWidth="1"/>
    <col min="4" max="4" width="19.28515625" style="82" customWidth="1"/>
    <col min="5" max="16" width="15.7109375" style="82" customWidth="1"/>
    <col min="17" max="17" width="9.140625" style="82"/>
    <col min="18" max="18" width="39" style="82" bestFit="1" customWidth="1"/>
    <col min="19" max="19" width="10.7109375" style="82" bestFit="1" customWidth="1"/>
    <col min="20" max="16384" width="9.140625" style="82"/>
  </cols>
  <sheetData>
    <row r="1" spans="1:16" hidden="1" outlineLevel="1" x14ac:dyDescent="0.25">
      <c r="E1" s="318" t="s">
        <v>388</v>
      </c>
      <c r="F1" s="318" t="s">
        <v>389</v>
      </c>
      <c r="I1" s="318" t="s">
        <v>390</v>
      </c>
      <c r="J1" s="318" t="s">
        <v>391</v>
      </c>
    </row>
    <row r="2" spans="1:16" ht="15.75" collapsed="1" thickBot="1" x14ac:dyDescent="0.3">
      <c r="L2" s="46" t="s">
        <v>307</v>
      </c>
      <c r="M2" s="283">
        <v>5000</v>
      </c>
    </row>
    <row r="3" spans="1:16" ht="24" customHeight="1" thickBot="1" x14ac:dyDescent="0.45">
      <c r="B3" s="114"/>
      <c r="C3" s="391" t="s">
        <v>245</v>
      </c>
      <c r="D3" s="392"/>
      <c r="E3" s="392"/>
      <c r="F3" s="392"/>
      <c r="G3" s="392"/>
      <c r="H3" s="392"/>
      <c r="I3" s="392"/>
      <c r="J3" s="392"/>
      <c r="K3" s="392"/>
      <c r="L3" s="392"/>
      <c r="M3" s="268"/>
    </row>
    <row r="4" spans="1:16" ht="24" hidden="1" customHeight="1" thickBot="1" x14ac:dyDescent="0.45">
      <c r="B4" s="114"/>
      <c r="C4" s="258"/>
      <c r="D4" s="259"/>
      <c r="E4" s="224" t="s">
        <v>248</v>
      </c>
      <c r="F4" s="224" t="s">
        <v>174</v>
      </c>
      <c r="G4" s="224" t="s">
        <v>249</v>
      </c>
      <c r="H4" s="224" t="s">
        <v>250</v>
      </c>
      <c r="I4" s="224" t="s">
        <v>251</v>
      </c>
      <c r="J4" s="224" t="s">
        <v>175</v>
      </c>
      <c r="K4" s="224" t="s">
        <v>260</v>
      </c>
      <c r="L4" s="224" t="s">
        <v>261</v>
      </c>
      <c r="M4" s="91"/>
    </row>
    <row r="5" spans="1:16" ht="15" customHeight="1" x14ac:dyDescent="0.25">
      <c r="B5" s="114"/>
      <c r="C5" s="9"/>
      <c r="D5" s="10"/>
      <c r="E5" s="393" t="s">
        <v>52</v>
      </c>
      <c r="F5" s="394"/>
      <c r="G5" s="394"/>
      <c r="H5" s="395"/>
      <c r="I5" s="393" t="s">
        <v>53</v>
      </c>
      <c r="J5" s="394"/>
      <c r="K5" s="394"/>
      <c r="L5" s="395"/>
      <c r="M5" s="394" t="s">
        <v>54</v>
      </c>
      <c r="N5" s="394"/>
      <c r="O5" s="394"/>
      <c r="P5" s="396"/>
    </row>
    <row r="6" spans="1:16" ht="92.25" customHeight="1" thickBot="1" x14ac:dyDescent="0.3">
      <c r="B6" s="108"/>
      <c r="C6" s="11" t="s">
        <v>115</v>
      </c>
      <c r="D6" s="12" t="s">
        <v>42</v>
      </c>
      <c r="E6" s="14" t="s">
        <v>244</v>
      </c>
      <c r="F6" s="13" t="s">
        <v>253</v>
      </c>
      <c r="G6" s="13" t="s">
        <v>247</v>
      </c>
      <c r="H6" s="15" t="s">
        <v>246</v>
      </c>
      <c r="I6" s="14" t="s">
        <v>244</v>
      </c>
      <c r="J6" s="13" t="s">
        <v>253</v>
      </c>
      <c r="K6" s="13" t="s">
        <v>247</v>
      </c>
      <c r="L6" s="15" t="s">
        <v>246</v>
      </c>
      <c r="M6" s="13" t="s">
        <v>244</v>
      </c>
      <c r="N6" s="13" t="s">
        <v>119</v>
      </c>
      <c r="O6" s="13" t="s">
        <v>247</v>
      </c>
      <c r="P6" s="16" t="s">
        <v>246</v>
      </c>
    </row>
    <row r="7" spans="1:16" ht="15" customHeight="1" x14ac:dyDescent="0.25">
      <c r="A7" s="82">
        <v>1</v>
      </c>
      <c r="B7" s="397" t="s">
        <v>120</v>
      </c>
      <c r="C7" s="92" t="s">
        <v>121</v>
      </c>
      <c r="D7" s="101" t="s">
        <v>240</v>
      </c>
      <c r="E7" s="240" t="e">
        <f t="shared" ref="E7:H20" ca="1" si="0">VLOOKUP($A7,INDIRECT($E$1),
MATCH( E$4,INDIRECT($F$1), FALSE),FALSE)</f>
        <v>#REF!</v>
      </c>
      <c r="F7" s="96" t="e">
        <f t="shared" ca="1" si="0"/>
        <v>#REF!</v>
      </c>
      <c r="G7" s="245" t="e">
        <f t="shared" ca="1" si="0"/>
        <v>#REF!</v>
      </c>
      <c r="H7" s="246" t="e">
        <f t="shared" ca="1" si="0"/>
        <v>#REF!</v>
      </c>
      <c r="I7" s="240" t="e">
        <f t="shared" ref="I7:L20" ca="1" si="1">VLOOKUP($A7,INDIRECT($I$1),
MATCH( I$4,INDIRECT($J$1), FALSE),FALSE)</f>
        <v>#REF!</v>
      </c>
      <c r="J7" s="96" t="e">
        <f t="shared" ca="1" si="1"/>
        <v>#REF!</v>
      </c>
      <c r="K7" s="245" t="e">
        <f t="shared" ca="1" si="1"/>
        <v>#REF!</v>
      </c>
      <c r="L7" s="246" t="e">
        <f t="shared" ca="1" si="1"/>
        <v>#REF!</v>
      </c>
      <c r="M7" s="363" t="e">
        <f ca="1">I7-E7</f>
        <v>#REF!</v>
      </c>
      <c r="N7" s="96" t="e">
        <f t="shared" ref="N7:P7" ca="1" si="2">J7-F7</f>
        <v>#REF!</v>
      </c>
      <c r="O7" s="245" t="e">
        <f t="shared" ca="1" si="2"/>
        <v>#REF!</v>
      </c>
      <c r="P7" s="253" t="e">
        <f t="shared" ca="1" si="2"/>
        <v>#REF!</v>
      </c>
    </row>
    <row r="8" spans="1:16" x14ac:dyDescent="0.25">
      <c r="A8" s="82">
        <v>2</v>
      </c>
      <c r="B8" s="398"/>
      <c r="C8" s="92"/>
      <c r="D8" s="93" t="s">
        <v>243</v>
      </c>
      <c r="E8" s="240" t="e">
        <f t="shared" ca="1" si="0"/>
        <v>#REF!</v>
      </c>
      <c r="F8" s="96" t="e">
        <f t="shared" ca="1" si="0"/>
        <v>#REF!</v>
      </c>
      <c r="G8" s="245" t="e">
        <f t="shared" ca="1" si="0"/>
        <v>#REF!</v>
      </c>
      <c r="H8" s="246" t="e">
        <f t="shared" ca="1" si="0"/>
        <v>#REF!</v>
      </c>
      <c r="I8" s="240" t="e">
        <f t="shared" ca="1" si="1"/>
        <v>#REF!</v>
      </c>
      <c r="J8" s="96" t="e">
        <f t="shared" ca="1" si="1"/>
        <v>#REF!</v>
      </c>
      <c r="K8" s="245" t="e">
        <f t="shared" ca="1" si="1"/>
        <v>#REF!</v>
      </c>
      <c r="L8" s="246" t="e">
        <f t="shared" ca="1" si="1"/>
        <v>#REF!</v>
      </c>
      <c r="M8" s="363" t="e">
        <f t="shared" ref="M8:M20" ca="1" si="3">I8-E8</f>
        <v>#REF!</v>
      </c>
      <c r="N8" s="96" t="e">
        <f t="shared" ref="N8:N20" ca="1" si="4">J8-F8</f>
        <v>#REF!</v>
      </c>
      <c r="O8" s="245" t="e">
        <f t="shared" ref="O8:O20" ca="1" si="5">K8-G8</f>
        <v>#REF!</v>
      </c>
      <c r="P8" s="253" t="e">
        <f t="shared" ref="P8:P20" ca="1" si="6">L8-H8</f>
        <v>#REF!</v>
      </c>
    </row>
    <row r="9" spans="1:16" x14ac:dyDescent="0.25">
      <c r="A9" s="82">
        <v>3</v>
      </c>
      <c r="B9" s="235"/>
      <c r="C9" s="92"/>
      <c r="D9" s="93" t="s">
        <v>242</v>
      </c>
      <c r="E9" s="240" t="e">
        <f t="shared" ca="1" si="0"/>
        <v>#REF!</v>
      </c>
      <c r="F9" s="96" t="e">
        <f t="shared" ca="1" si="0"/>
        <v>#REF!</v>
      </c>
      <c r="G9" s="245" t="e">
        <f t="shared" ca="1" si="0"/>
        <v>#REF!</v>
      </c>
      <c r="H9" s="246" t="e">
        <f t="shared" ca="1" si="0"/>
        <v>#REF!</v>
      </c>
      <c r="I9" s="240" t="e">
        <f t="shared" ca="1" si="1"/>
        <v>#REF!</v>
      </c>
      <c r="J9" s="96" t="e">
        <f t="shared" ca="1" si="1"/>
        <v>#REF!</v>
      </c>
      <c r="K9" s="245" t="e">
        <f t="shared" ca="1" si="1"/>
        <v>#REF!</v>
      </c>
      <c r="L9" s="246" t="e">
        <f t="shared" ca="1" si="1"/>
        <v>#REF!</v>
      </c>
      <c r="M9" s="363" t="e">
        <f t="shared" ca="1" si="3"/>
        <v>#REF!</v>
      </c>
      <c r="N9" s="96" t="e">
        <f t="shared" ca="1" si="4"/>
        <v>#REF!</v>
      </c>
      <c r="O9" s="245" t="e">
        <f t="shared" ca="1" si="5"/>
        <v>#REF!</v>
      </c>
      <c r="P9" s="253" t="e">
        <f t="shared" ca="1" si="6"/>
        <v>#REF!</v>
      </c>
    </row>
    <row r="10" spans="1:16" x14ac:dyDescent="0.25">
      <c r="A10" s="82">
        <v>4</v>
      </c>
      <c r="B10" s="235"/>
      <c r="C10" s="100" t="s">
        <v>122</v>
      </c>
      <c r="D10" s="101" t="s">
        <v>240</v>
      </c>
      <c r="E10" s="241" t="e">
        <f t="shared" ca="1" si="0"/>
        <v>#REF!</v>
      </c>
      <c r="F10" s="102" t="e">
        <f t="shared" ca="1" si="0"/>
        <v>#REF!</v>
      </c>
      <c r="G10" s="247" t="e">
        <f t="shared" ca="1" si="0"/>
        <v>#REF!</v>
      </c>
      <c r="H10" s="248" t="e">
        <f t="shared" ca="1" si="0"/>
        <v>#REF!</v>
      </c>
      <c r="I10" s="241" t="e">
        <f t="shared" ca="1" si="1"/>
        <v>#REF!</v>
      </c>
      <c r="J10" s="102" t="e">
        <f t="shared" ca="1" si="1"/>
        <v>#REF!</v>
      </c>
      <c r="K10" s="247" t="e">
        <f t="shared" ca="1" si="1"/>
        <v>#REF!</v>
      </c>
      <c r="L10" s="248" t="e">
        <f t="shared" ca="1" si="1"/>
        <v>#REF!</v>
      </c>
      <c r="M10" s="364" t="e">
        <f t="shared" ca="1" si="3"/>
        <v>#REF!</v>
      </c>
      <c r="N10" s="102" t="e">
        <f t="shared" ca="1" si="4"/>
        <v>#REF!</v>
      </c>
      <c r="O10" s="247" t="e">
        <f t="shared" ca="1" si="5"/>
        <v>#REF!</v>
      </c>
      <c r="P10" s="254" t="e">
        <f t="shared" ca="1" si="6"/>
        <v>#REF!</v>
      </c>
    </row>
    <row r="11" spans="1:16" x14ac:dyDescent="0.25">
      <c r="A11" s="82">
        <v>5</v>
      </c>
      <c r="B11" s="235"/>
      <c r="C11" s="92"/>
      <c r="D11" s="93" t="s">
        <v>243</v>
      </c>
      <c r="E11" s="240" t="e">
        <f t="shared" ca="1" si="0"/>
        <v>#REF!</v>
      </c>
      <c r="F11" s="96" t="e">
        <f t="shared" ca="1" si="0"/>
        <v>#REF!</v>
      </c>
      <c r="G11" s="245" t="e">
        <f t="shared" ca="1" si="0"/>
        <v>#REF!</v>
      </c>
      <c r="H11" s="246" t="e">
        <f t="shared" ca="1" si="0"/>
        <v>#REF!</v>
      </c>
      <c r="I11" s="240" t="e">
        <f t="shared" ca="1" si="1"/>
        <v>#REF!</v>
      </c>
      <c r="J11" s="96" t="e">
        <f t="shared" ca="1" si="1"/>
        <v>#REF!</v>
      </c>
      <c r="K11" s="245" t="e">
        <f t="shared" ca="1" si="1"/>
        <v>#REF!</v>
      </c>
      <c r="L11" s="246" t="e">
        <f t="shared" ca="1" si="1"/>
        <v>#REF!</v>
      </c>
      <c r="M11" s="363" t="e">
        <f t="shared" ca="1" si="3"/>
        <v>#REF!</v>
      </c>
      <c r="N11" s="96" t="e">
        <f t="shared" ca="1" si="4"/>
        <v>#REF!</v>
      </c>
      <c r="O11" s="245" t="e">
        <f t="shared" ca="1" si="5"/>
        <v>#REF!</v>
      </c>
      <c r="P11" s="253" t="e">
        <f t="shared" ca="1" si="6"/>
        <v>#REF!</v>
      </c>
    </row>
    <row r="12" spans="1:16" x14ac:dyDescent="0.25">
      <c r="A12" s="82">
        <v>6</v>
      </c>
      <c r="B12" s="235"/>
      <c r="C12" s="92"/>
      <c r="D12" s="93" t="s">
        <v>242</v>
      </c>
      <c r="E12" s="240" t="e">
        <f t="shared" ca="1" si="0"/>
        <v>#REF!</v>
      </c>
      <c r="F12" s="96" t="e">
        <f t="shared" ca="1" si="0"/>
        <v>#REF!</v>
      </c>
      <c r="G12" s="245" t="e">
        <f t="shared" ca="1" si="0"/>
        <v>#REF!</v>
      </c>
      <c r="H12" s="246" t="e">
        <f t="shared" ca="1" si="0"/>
        <v>#REF!</v>
      </c>
      <c r="I12" s="240" t="e">
        <f t="shared" ca="1" si="1"/>
        <v>#REF!</v>
      </c>
      <c r="J12" s="96" t="e">
        <f t="shared" ca="1" si="1"/>
        <v>#REF!</v>
      </c>
      <c r="K12" s="245" t="e">
        <f t="shared" ca="1" si="1"/>
        <v>#REF!</v>
      </c>
      <c r="L12" s="246" t="e">
        <f t="shared" ca="1" si="1"/>
        <v>#REF!</v>
      </c>
      <c r="M12" s="363" t="e">
        <f t="shared" ca="1" si="3"/>
        <v>#REF!</v>
      </c>
      <c r="N12" s="96" t="e">
        <f t="shared" ca="1" si="4"/>
        <v>#REF!</v>
      </c>
      <c r="O12" s="245" t="e">
        <f t="shared" ca="1" si="5"/>
        <v>#REF!</v>
      </c>
      <c r="P12" s="253" t="e">
        <f t="shared" ca="1" si="6"/>
        <v>#REF!</v>
      </c>
    </row>
    <row r="13" spans="1:16" x14ac:dyDescent="0.25">
      <c r="A13" s="82">
        <v>7</v>
      </c>
      <c r="B13" s="235"/>
      <c r="C13" s="100" t="s">
        <v>151</v>
      </c>
      <c r="D13" s="101" t="s">
        <v>240</v>
      </c>
      <c r="E13" s="241" t="e">
        <f t="shared" ca="1" si="0"/>
        <v>#REF!</v>
      </c>
      <c r="F13" s="102" t="e">
        <f t="shared" ca="1" si="0"/>
        <v>#REF!</v>
      </c>
      <c r="G13" s="247" t="e">
        <f t="shared" ca="1" si="0"/>
        <v>#REF!</v>
      </c>
      <c r="H13" s="248" t="e">
        <f t="shared" ca="1" si="0"/>
        <v>#REF!</v>
      </c>
      <c r="I13" s="241" t="e">
        <f t="shared" ca="1" si="1"/>
        <v>#REF!</v>
      </c>
      <c r="J13" s="102" t="e">
        <f t="shared" ca="1" si="1"/>
        <v>#REF!</v>
      </c>
      <c r="K13" s="247" t="e">
        <f t="shared" ca="1" si="1"/>
        <v>#REF!</v>
      </c>
      <c r="L13" s="248" t="e">
        <f t="shared" ca="1" si="1"/>
        <v>#REF!</v>
      </c>
      <c r="M13" s="364" t="e">
        <f t="shared" ca="1" si="3"/>
        <v>#REF!</v>
      </c>
      <c r="N13" s="102" t="e">
        <f t="shared" ca="1" si="4"/>
        <v>#REF!</v>
      </c>
      <c r="O13" s="247" t="e">
        <f t="shared" ca="1" si="5"/>
        <v>#REF!</v>
      </c>
      <c r="P13" s="254" t="e">
        <f t="shared" ca="1" si="6"/>
        <v>#REF!</v>
      </c>
    </row>
    <row r="14" spans="1:16" x14ac:dyDescent="0.25">
      <c r="A14" s="82">
        <v>8</v>
      </c>
      <c r="B14" s="235"/>
      <c r="C14" s="92"/>
      <c r="D14" s="93" t="s">
        <v>243</v>
      </c>
      <c r="E14" s="240" t="e">
        <f t="shared" ca="1" si="0"/>
        <v>#REF!</v>
      </c>
      <c r="F14" s="96" t="e">
        <f t="shared" ca="1" si="0"/>
        <v>#REF!</v>
      </c>
      <c r="G14" s="245" t="e">
        <f t="shared" ca="1" si="0"/>
        <v>#REF!</v>
      </c>
      <c r="H14" s="246" t="e">
        <f t="shared" ca="1" si="0"/>
        <v>#REF!</v>
      </c>
      <c r="I14" s="240" t="e">
        <f t="shared" ca="1" si="1"/>
        <v>#REF!</v>
      </c>
      <c r="J14" s="96" t="e">
        <f t="shared" ca="1" si="1"/>
        <v>#REF!</v>
      </c>
      <c r="K14" s="245" t="e">
        <f t="shared" ca="1" si="1"/>
        <v>#REF!</v>
      </c>
      <c r="L14" s="246" t="e">
        <f t="shared" ca="1" si="1"/>
        <v>#REF!</v>
      </c>
      <c r="M14" s="363" t="e">
        <f t="shared" ca="1" si="3"/>
        <v>#REF!</v>
      </c>
      <c r="N14" s="96" t="e">
        <f t="shared" ca="1" si="4"/>
        <v>#REF!</v>
      </c>
      <c r="O14" s="245" t="e">
        <f t="shared" ca="1" si="5"/>
        <v>#REF!</v>
      </c>
      <c r="P14" s="253" t="e">
        <f t="shared" ca="1" si="6"/>
        <v>#REF!</v>
      </c>
    </row>
    <row r="15" spans="1:16" x14ac:dyDescent="0.25">
      <c r="A15" s="82">
        <v>9</v>
      </c>
      <c r="B15" s="235"/>
      <c r="C15" s="92"/>
      <c r="D15" s="93" t="s">
        <v>242</v>
      </c>
      <c r="E15" s="240" t="e">
        <f t="shared" ca="1" si="0"/>
        <v>#REF!</v>
      </c>
      <c r="F15" s="96" t="e">
        <f t="shared" ca="1" si="0"/>
        <v>#REF!</v>
      </c>
      <c r="G15" s="245" t="e">
        <f t="shared" ca="1" si="0"/>
        <v>#REF!</v>
      </c>
      <c r="H15" s="246" t="e">
        <f t="shared" ca="1" si="0"/>
        <v>#REF!</v>
      </c>
      <c r="I15" s="240" t="e">
        <f t="shared" ca="1" si="1"/>
        <v>#REF!</v>
      </c>
      <c r="J15" s="96" t="e">
        <f t="shared" ca="1" si="1"/>
        <v>#REF!</v>
      </c>
      <c r="K15" s="245" t="e">
        <f t="shared" ca="1" si="1"/>
        <v>#REF!</v>
      </c>
      <c r="L15" s="246" t="e">
        <f t="shared" ca="1" si="1"/>
        <v>#REF!</v>
      </c>
      <c r="M15" s="363" t="e">
        <f t="shared" ca="1" si="3"/>
        <v>#REF!</v>
      </c>
      <c r="N15" s="96" t="e">
        <f t="shared" ca="1" si="4"/>
        <v>#REF!</v>
      </c>
      <c r="O15" s="245" t="e">
        <f t="shared" ca="1" si="5"/>
        <v>#REF!</v>
      </c>
      <c r="P15" s="253" t="e">
        <f t="shared" ca="1" si="6"/>
        <v>#REF!</v>
      </c>
    </row>
    <row r="16" spans="1:16" x14ac:dyDescent="0.25">
      <c r="A16" s="82">
        <v>10</v>
      </c>
      <c r="B16" s="235"/>
      <c r="C16" s="100" t="s">
        <v>152</v>
      </c>
      <c r="D16" s="101" t="s">
        <v>240</v>
      </c>
      <c r="E16" s="241" t="e">
        <f t="shared" ca="1" si="0"/>
        <v>#REF!</v>
      </c>
      <c r="F16" s="102" t="e">
        <f t="shared" ca="1" si="0"/>
        <v>#REF!</v>
      </c>
      <c r="G16" s="247" t="e">
        <f t="shared" ca="1" si="0"/>
        <v>#REF!</v>
      </c>
      <c r="H16" s="248" t="e">
        <f t="shared" ca="1" si="0"/>
        <v>#REF!</v>
      </c>
      <c r="I16" s="241" t="e">
        <f t="shared" ca="1" si="1"/>
        <v>#REF!</v>
      </c>
      <c r="J16" s="102" t="e">
        <f t="shared" ca="1" si="1"/>
        <v>#REF!</v>
      </c>
      <c r="K16" s="247" t="e">
        <f t="shared" ca="1" si="1"/>
        <v>#REF!</v>
      </c>
      <c r="L16" s="248" t="e">
        <f t="shared" ca="1" si="1"/>
        <v>#REF!</v>
      </c>
      <c r="M16" s="364" t="e">
        <f t="shared" ca="1" si="3"/>
        <v>#REF!</v>
      </c>
      <c r="N16" s="102" t="e">
        <f t="shared" ca="1" si="4"/>
        <v>#REF!</v>
      </c>
      <c r="O16" s="247" t="e">
        <f t="shared" ca="1" si="5"/>
        <v>#REF!</v>
      </c>
      <c r="P16" s="254" t="e">
        <f t="shared" ca="1" si="6"/>
        <v>#REF!</v>
      </c>
    </row>
    <row r="17" spans="1:66" s="91" customFormat="1" x14ac:dyDescent="0.25">
      <c r="A17" s="91">
        <v>11</v>
      </c>
      <c r="B17" s="235"/>
      <c r="C17" s="92"/>
      <c r="D17" s="93" t="s">
        <v>243</v>
      </c>
      <c r="E17" s="240" t="e">
        <f t="shared" ca="1" si="0"/>
        <v>#REF!</v>
      </c>
      <c r="F17" s="96" t="e">
        <f t="shared" ca="1" si="0"/>
        <v>#REF!</v>
      </c>
      <c r="G17" s="245" t="e">
        <f t="shared" ca="1" si="0"/>
        <v>#REF!</v>
      </c>
      <c r="H17" s="246" t="e">
        <f t="shared" ca="1" si="0"/>
        <v>#REF!</v>
      </c>
      <c r="I17" s="240" t="e">
        <f t="shared" ca="1" si="1"/>
        <v>#REF!</v>
      </c>
      <c r="J17" s="96" t="e">
        <f t="shared" ca="1" si="1"/>
        <v>#REF!</v>
      </c>
      <c r="K17" s="245" t="e">
        <f t="shared" ca="1" si="1"/>
        <v>#REF!</v>
      </c>
      <c r="L17" s="246" t="e">
        <f t="shared" ca="1" si="1"/>
        <v>#REF!</v>
      </c>
      <c r="M17" s="363" t="e">
        <f t="shared" ca="1" si="3"/>
        <v>#REF!</v>
      </c>
      <c r="N17" s="96" t="e">
        <f t="shared" ca="1" si="4"/>
        <v>#REF!</v>
      </c>
      <c r="O17" s="245" t="e">
        <f t="shared" ca="1" si="5"/>
        <v>#REF!</v>
      </c>
      <c r="P17" s="253" t="e">
        <f t="shared" ca="1" si="6"/>
        <v>#REF!</v>
      </c>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c r="BM17" s="82"/>
      <c r="BN17" s="82"/>
    </row>
    <row r="18" spans="1:66" s="91" customFormat="1" ht="15.75" thickBot="1" x14ac:dyDescent="0.3">
      <c r="A18" s="91">
        <v>12</v>
      </c>
      <c r="B18" s="235"/>
      <c r="C18" s="92"/>
      <c r="D18" s="93" t="s">
        <v>242</v>
      </c>
      <c r="E18" s="240" t="e">
        <f t="shared" ca="1" si="0"/>
        <v>#REF!</v>
      </c>
      <c r="F18" s="96" t="e">
        <f t="shared" ca="1" si="0"/>
        <v>#REF!</v>
      </c>
      <c r="G18" s="245" t="e">
        <f t="shared" ca="1" si="0"/>
        <v>#REF!</v>
      </c>
      <c r="H18" s="246" t="e">
        <f t="shared" ca="1" si="0"/>
        <v>#REF!</v>
      </c>
      <c r="I18" s="240" t="e">
        <f t="shared" ca="1" si="1"/>
        <v>#REF!</v>
      </c>
      <c r="J18" s="96" t="e">
        <f t="shared" ca="1" si="1"/>
        <v>#REF!</v>
      </c>
      <c r="K18" s="245" t="e">
        <f t="shared" ca="1" si="1"/>
        <v>#REF!</v>
      </c>
      <c r="L18" s="246" t="e">
        <f t="shared" ca="1" si="1"/>
        <v>#REF!</v>
      </c>
      <c r="M18" s="363" t="e">
        <f t="shared" ca="1" si="3"/>
        <v>#REF!</v>
      </c>
      <c r="N18" s="96" t="e">
        <f t="shared" ca="1" si="4"/>
        <v>#REF!</v>
      </c>
      <c r="O18" s="245" t="e">
        <f t="shared" ca="1" si="5"/>
        <v>#REF!</v>
      </c>
      <c r="P18" s="253" t="e">
        <f t="shared" ca="1" si="6"/>
        <v>#REF!</v>
      </c>
    </row>
    <row r="19" spans="1:66" s="91" customFormat="1" x14ac:dyDescent="0.25">
      <c r="A19" s="91">
        <v>13</v>
      </c>
      <c r="B19" s="104" t="s">
        <v>123</v>
      </c>
      <c r="C19" s="105" t="s">
        <v>149</v>
      </c>
      <c r="D19" s="18"/>
      <c r="E19" s="242" t="e">
        <f t="shared" ca="1" si="0"/>
        <v>#REF!</v>
      </c>
      <c r="F19" s="152" t="e">
        <f t="shared" ca="1" si="0"/>
        <v>#REF!</v>
      </c>
      <c r="G19" s="249" t="e">
        <f t="shared" ca="1" si="0"/>
        <v>#REF!</v>
      </c>
      <c r="H19" s="250" t="e">
        <f t="shared" ca="1" si="0"/>
        <v>#REF!</v>
      </c>
      <c r="I19" s="242" t="e">
        <f t="shared" ca="1" si="1"/>
        <v>#REF!</v>
      </c>
      <c r="J19" s="152" t="e">
        <f t="shared" ca="1" si="1"/>
        <v>#REF!</v>
      </c>
      <c r="K19" s="249" t="e">
        <f t="shared" ca="1" si="1"/>
        <v>#REF!</v>
      </c>
      <c r="L19" s="250" t="e">
        <f t="shared" ca="1" si="1"/>
        <v>#REF!</v>
      </c>
      <c r="M19" s="365" t="e">
        <f t="shared" ca="1" si="3"/>
        <v>#REF!</v>
      </c>
      <c r="N19" s="152" t="e">
        <f t="shared" ca="1" si="4"/>
        <v>#REF!</v>
      </c>
      <c r="O19" s="249" t="e">
        <f t="shared" ca="1" si="5"/>
        <v>#REF!</v>
      </c>
      <c r="P19" s="255" t="e">
        <f t="shared" ca="1" si="6"/>
        <v>#REF!</v>
      </c>
    </row>
    <row r="20" spans="1:66" s="91" customFormat="1" ht="15.75" thickBot="1" x14ac:dyDescent="0.3">
      <c r="A20" s="91">
        <v>14</v>
      </c>
      <c r="B20" s="106"/>
      <c r="C20" s="107" t="s">
        <v>150</v>
      </c>
      <c r="D20" s="19"/>
      <c r="E20" s="243" t="e">
        <f t="shared" ca="1" si="0"/>
        <v>#REF!</v>
      </c>
      <c r="F20" s="156" t="e">
        <f t="shared" ca="1" si="0"/>
        <v>#REF!</v>
      </c>
      <c r="G20" s="251" t="e">
        <f t="shared" ca="1" si="0"/>
        <v>#REF!</v>
      </c>
      <c r="H20" s="252" t="e">
        <f t="shared" ca="1" si="0"/>
        <v>#REF!</v>
      </c>
      <c r="I20" s="243" t="e">
        <f t="shared" ca="1" si="1"/>
        <v>#REF!</v>
      </c>
      <c r="J20" s="156" t="e">
        <f t="shared" ca="1" si="1"/>
        <v>#REF!</v>
      </c>
      <c r="K20" s="251" t="e">
        <f t="shared" ca="1" si="1"/>
        <v>#REF!</v>
      </c>
      <c r="L20" s="252" t="e">
        <f t="shared" ca="1" si="1"/>
        <v>#REF!</v>
      </c>
      <c r="M20" s="366" t="e">
        <f t="shared" ca="1" si="3"/>
        <v>#REF!</v>
      </c>
      <c r="N20" s="156" t="e">
        <f t="shared" ca="1" si="4"/>
        <v>#REF!</v>
      </c>
      <c r="O20" s="251" t="e">
        <f t="shared" ca="1" si="5"/>
        <v>#REF!</v>
      </c>
      <c r="P20" s="256" t="e">
        <f t="shared" ca="1" si="6"/>
        <v>#REF!</v>
      </c>
    </row>
    <row r="21" spans="1:66" ht="15.75" hidden="1" outlineLevel="1" thickBot="1" x14ac:dyDescent="0.3">
      <c r="B21" s="109"/>
      <c r="C21" s="85"/>
      <c r="D21" s="158"/>
      <c r="E21" s="317" t="s">
        <v>392</v>
      </c>
      <c r="F21" s="317" t="s">
        <v>393</v>
      </c>
      <c r="G21" s="91"/>
      <c r="H21" s="91"/>
      <c r="I21" s="317" t="s">
        <v>394</v>
      </c>
      <c r="J21" s="317" t="s">
        <v>395</v>
      </c>
      <c r="K21" s="91"/>
      <c r="L21" s="91"/>
      <c r="M21" s="91"/>
      <c r="N21" s="91"/>
      <c r="O21" s="91"/>
      <c r="P21" s="91"/>
    </row>
    <row r="22" spans="1:66" ht="27" hidden="1" collapsed="1" thickBot="1" x14ac:dyDescent="0.3">
      <c r="B22" s="109"/>
      <c r="C22" s="85"/>
      <c r="D22" s="158"/>
      <c r="E22" s="224" t="s">
        <v>248</v>
      </c>
      <c r="F22" s="224" t="s">
        <v>174</v>
      </c>
      <c r="G22" s="224" t="s">
        <v>249</v>
      </c>
      <c r="H22" s="224" t="s">
        <v>262</v>
      </c>
      <c r="I22" s="224" t="s">
        <v>251</v>
      </c>
      <c r="J22" s="224" t="s">
        <v>175</v>
      </c>
      <c r="K22" s="224" t="s">
        <v>260</v>
      </c>
      <c r="L22" s="224" t="s">
        <v>176</v>
      </c>
      <c r="M22" s="91"/>
      <c r="N22" s="91"/>
      <c r="O22" s="91"/>
      <c r="P22" s="91"/>
    </row>
    <row r="23" spans="1:66" x14ac:dyDescent="0.25">
      <c r="B23" s="159"/>
      <c r="C23" s="115"/>
      <c r="D23" s="116"/>
      <c r="E23" s="393" t="s">
        <v>52</v>
      </c>
      <c r="F23" s="394"/>
      <c r="G23" s="394"/>
      <c r="H23" s="395"/>
      <c r="I23" s="393" t="s">
        <v>53</v>
      </c>
      <c r="J23" s="394"/>
      <c r="K23" s="394"/>
      <c r="L23" s="395"/>
      <c r="M23" s="394" t="s">
        <v>54</v>
      </c>
      <c r="N23" s="394"/>
      <c r="O23" s="394"/>
      <c r="P23" s="396"/>
    </row>
    <row r="24" spans="1:66" ht="93" customHeight="1" thickBot="1" x14ac:dyDescent="0.3">
      <c r="B24" s="160"/>
      <c r="C24" s="244" t="s">
        <v>141</v>
      </c>
      <c r="D24" s="22"/>
      <c r="E24" s="14" t="s">
        <v>244</v>
      </c>
      <c r="F24" s="13" t="s">
        <v>253</v>
      </c>
      <c r="G24" s="13" t="s">
        <v>247</v>
      </c>
      <c r="H24" s="15" t="s">
        <v>252</v>
      </c>
      <c r="I24" s="14" t="s">
        <v>244</v>
      </c>
      <c r="J24" s="13" t="s">
        <v>253</v>
      </c>
      <c r="K24" s="13" t="s">
        <v>247</v>
      </c>
      <c r="L24" s="15" t="s">
        <v>252</v>
      </c>
      <c r="M24" s="13" t="s">
        <v>244</v>
      </c>
      <c r="N24" s="13" t="s">
        <v>253</v>
      </c>
      <c r="O24" s="13" t="s">
        <v>247</v>
      </c>
      <c r="P24" s="16" t="s">
        <v>252</v>
      </c>
    </row>
    <row r="25" spans="1:66" ht="17.25" customHeight="1" x14ac:dyDescent="0.25">
      <c r="A25" s="82">
        <v>1</v>
      </c>
      <c r="B25" s="397" t="s">
        <v>120</v>
      </c>
      <c r="C25" s="110" t="s">
        <v>147</v>
      </c>
      <c r="D25" s="18"/>
      <c r="E25" s="242" t="e">
        <f ca="1">VLOOKUP($A25,INDIRECT($E$21),
MATCH( E$22,INDIRECT($F$21), FALSE),FALSE)</f>
        <v>#REF!</v>
      </c>
      <c r="F25" s="152" t="e">
        <f t="shared" ref="F25:H30" ca="1" si="7">VLOOKUP($A25,INDIRECT($E$21),
MATCH( F$22,INDIRECT($F$21), FALSE),FALSE)</f>
        <v>#REF!</v>
      </c>
      <c r="G25" s="249" t="e">
        <f t="shared" ca="1" si="7"/>
        <v>#REF!</v>
      </c>
      <c r="H25" s="266" t="e">
        <f t="shared" ca="1" si="7"/>
        <v>#REF!</v>
      </c>
      <c r="I25" s="242" t="e">
        <f ca="1">VLOOKUP($A25,INDIRECT($I$21),
MATCH( I$22,INDIRECT($J$21), FALSE),FALSE)</f>
        <v>#REF!</v>
      </c>
      <c r="J25" s="152" t="e">
        <f t="shared" ref="J25:L30" ca="1" si="8">VLOOKUP($A25,INDIRECT($I$21),
MATCH( J$22,INDIRECT($J$21), FALSE),FALSE)</f>
        <v>#REF!</v>
      </c>
      <c r="K25" s="249" t="e">
        <f t="shared" ca="1" si="8"/>
        <v>#REF!</v>
      </c>
      <c r="L25" s="266" t="e">
        <f t="shared" ca="1" si="8"/>
        <v>#REF!</v>
      </c>
      <c r="M25" s="367" t="e">
        <f ca="1">I25-E25</f>
        <v>#REF!</v>
      </c>
      <c r="N25" s="152" t="e">
        <f t="shared" ref="N25:P30" ca="1" si="9">J25-F25</f>
        <v>#REF!</v>
      </c>
      <c r="O25" s="249" t="e">
        <f t="shared" ca="1" si="9"/>
        <v>#REF!</v>
      </c>
      <c r="P25" s="267" t="e">
        <f t="shared" ca="1" si="9"/>
        <v>#REF!</v>
      </c>
    </row>
    <row r="26" spans="1:66" ht="15.75" thickBot="1" x14ac:dyDescent="0.3">
      <c r="A26" s="82">
        <v>2</v>
      </c>
      <c r="B26" s="398"/>
      <c r="C26" s="113" t="s">
        <v>148</v>
      </c>
      <c r="D26" s="19"/>
      <c r="E26" s="243" t="e">
        <f t="shared" ref="E26:E30" ca="1" si="10">VLOOKUP($A26,INDIRECT($E$21),
MATCH( E$22,INDIRECT($F$21), FALSE),FALSE)</f>
        <v>#REF!</v>
      </c>
      <c r="F26" s="156" t="e">
        <f t="shared" ca="1" si="7"/>
        <v>#REF!</v>
      </c>
      <c r="G26" s="251" t="e">
        <f t="shared" ca="1" si="7"/>
        <v>#REF!</v>
      </c>
      <c r="H26" s="261" t="e">
        <f t="shared" ca="1" si="7"/>
        <v>#REF!</v>
      </c>
      <c r="I26" s="243" t="e">
        <f t="shared" ref="I26:I30" ca="1" si="11">VLOOKUP($A26,INDIRECT($I$21),
MATCH( I$22,INDIRECT($J$21), FALSE),FALSE)</f>
        <v>#REF!</v>
      </c>
      <c r="J26" s="156" t="e">
        <f t="shared" ca="1" si="8"/>
        <v>#REF!</v>
      </c>
      <c r="K26" s="251" t="e">
        <f t="shared" ca="1" si="8"/>
        <v>#REF!</v>
      </c>
      <c r="L26" s="261" t="e">
        <f t="shared" ca="1" si="8"/>
        <v>#REF!</v>
      </c>
      <c r="M26" s="368" t="e">
        <f t="shared" ref="M26:M30" ca="1" si="12">I26-E26</f>
        <v>#REF!</v>
      </c>
      <c r="N26" s="156" t="e">
        <f t="shared" ca="1" si="9"/>
        <v>#REF!</v>
      </c>
      <c r="O26" s="251" t="e">
        <f t="shared" ca="1" si="9"/>
        <v>#REF!</v>
      </c>
      <c r="P26" s="263" t="e">
        <f t="shared" ca="1" si="9"/>
        <v>#REF!</v>
      </c>
    </row>
    <row r="27" spans="1:66" x14ac:dyDescent="0.25">
      <c r="A27" s="82">
        <v>3</v>
      </c>
      <c r="B27" s="104" t="s">
        <v>123</v>
      </c>
      <c r="C27" s="110" t="s">
        <v>146</v>
      </c>
      <c r="D27" s="20"/>
      <c r="E27" s="241" t="e">
        <f t="shared" ca="1" si="10"/>
        <v>#REF!</v>
      </c>
      <c r="F27" s="102" t="e">
        <f t="shared" ca="1" si="7"/>
        <v>#REF!</v>
      </c>
      <c r="G27" s="247" t="e">
        <f t="shared" ca="1" si="7"/>
        <v>#REF!</v>
      </c>
      <c r="H27" s="262" t="e">
        <f t="shared" ca="1" si="7"/>
        <v>#REF!</v>
      </c>
      <c r="I27" s="241" t="e">
        <f t="shared" ca="1" si="11"/>
        <v>#REF!</v>
      </c>
      <c r="J27" s="102" t="e">
        <f t="shared" ca="1" si="8"/>
        <v>#REF!</v>
      </c>
      <c r="K27" s="247" t="e">
        <f t="shared" ca="1" si="8"/>
        <v>#REF!</v>
      </c>
      <c r="L27" s="262" t="e">
        <f t="shared" ca="1" si="8"/>
        <v>#REF!</v>
      </c>
      <c r="M27" s="369" t="e">
        <f t="shared" ca="1" si="12"/>
        <v>#REF!</v>
      </c>
      <c r="N27" s="102" t="e">
        <f t="shared" ca="1" si="9"/>
        <v>#REF!</v>
      </c>
      <c r="O27" s="247" t="e">
        <f t="shared" ca="1" si="9"/>
        <v>#REF!</v>
      </c>
      <c r="P27" s="264" t="e">
        <f t="shared" ca="1" si="9"/>
        <v>#REF!</v>
      </c>
    </row>
    <row r="28" spans="1:66" x14ac:dyDescent="0.25">
      <c r="A28" s="82">
        <v>4</v>
      </c>
      <c r="B28" s="111"/>
      <c r="C28" s="112" t="s">
        <v>143</v>
      </c>
      <c r="D28" s="21"/>
      <c r="E28" s="240" t="e">
        <f t="shared" ca="1" si="10"/>
        <v>#REF!</v>
      </c>
      <c r="F28" s="96" t="e">
        <f t="shared" ca="1" si="7"/>
        <v>#REF!</v>
      </c>
      <c r="G28" s="245" t="e">
        <f t="shared" ca="1" si="7"/>
        <v>#REF!</v>
      </c>
      <c r="H28" s="260" t="e">
        <f t="shared" ca="1" si="7"/>
        <v>#REF!</v>
      </c>
      <c r="I28" s="240" t="e">
        <f t="shared" ca="1" si="11"/>
        <v>#REF!</v>
      </c>
      <c r="J28" s="96" t="e">
        <f t="shared" ca="1" si="8"/>
        <v>#REF!</v>
      </c>
      <c r="K28" s="245" t="e">
        <f t="shared" ca="1" si="8"/>
        <v>#REF!</v>
      </c>
      <c r="L28" s="260" t="e">
        <f t="shared" ca="1" si="8"/>
        <v>#REF!</v>
      </c>
      <c r="M28" s="370" t="e">
        <f t="shared" ca="1" si="12"/>
        <v>#REF!</v>
      </c>
      <c r="N28" s="96" t="e">
        <f t="shared" ca="1" si="9"/>
        <v>#REF!</v>
      </c>
      <c r="O28" s="245" t="e">
        <f t="shared" ca="1" si="9"/>
        <v>#REF!</v>
      </c>
      <c r="P28" s="265" t="e">
        <f t="shared" ca="1" si="9"/>
        <v>#REF!</v>
      </c>
    </row>
    <row r="29" spans="1:66" x14ac:dyDescent="0.25">
      <c r="A29" s="82">
        <v>5</v>
      </c>
      <c r="B29" s="111"/>
      <c r="C29" s="112" t="s">
        <v>145</v>
      </c>
      <c r="D29" s="21"/>
      <c r="E29" s="240" t="e">
        <f t="shared" ca="1" si="10"/>
        <v>#REF!</v>
      </c>
      <c r="F29" s="96" t="e">
        <f t="shared" ca="1" si="7"/>
        <v>#REF!</v>
      </c>
      <c r="G29" s="245" t="e">
        <f t="shared" ca="1" si="7"/>
        <v>#REF!</v>
      </c>
      <c r="H29" s="260" t="e">
        <f t="shared" ca="1" si="7"/>
        <v>#REF!</v>
      </c>
      <c r="I29" s="240" t="e">
        <f t="shared" ca="1" si="11"/>
        <v>#REF!</v>
      </c>
      <c r="J29" s="96" t="e">
        <f t="shared" ca="1" si="8"/>
        <v>#REF!</v>
      </c>
      <c r="K29" s="245" t="e">
        <f t="shared" ca="1" si="8"/>
        <v>#REF!</v>
      </c>
      <c r="L29" s="260" t="e">
        <f t="shared" ca="1" si="8"/>
        <v>#REF!</v>
      </c>
      <c r="M29" s="370" t="e">
        <f t="shared" ca="1" si="12"/>
        <v>#REF!</v>
      </c>
      <c r="N29" s="96" t="e">
        <f t="shared" ca="1" si="9"/>
        <v>#REF!</v>
      </c>
      <c r="O29" s="245" t="e">
        <f t="shared" ca="1" si="9"/>
        <v>#REF!</v>
      </c>
      <c r="P29" s="265" t="e">
        <f t="shared" ca="1" si="9"/>
        <v>#REF!</v>
      </c>
    </row>
    <row r="30" spans="1:66" ht="15.75" thickBot="1" x14ac:dyDescent="0.3">
      <c r="A30" s="82">
        <v>6</v>
      </c>
      <c r="B30" s="106"/>
      <c r="C30" s="113" t="s">
        <v>144</v>
      </c>
      <c r="D30" s="22"/>
      <c r="E30" s="243" t="e">
        <f t="shared" ca="1" si="10"/>
        <v>#REF!</v>
      </c>
      <c r="F30" s="156" t="e">
        <f t="shared" ca="1" si="7"/>
        <v>#REF!</v>
      </c>
      <c r="G30" s="251" t="e">
        <f t="shared" ca="1" si="7"/>
        <v>#REF!</v>
      </c>
      <c r="H30" s="261" t="e">
        <f t="shared" ca="1" si="7"/>
        <v>#REF!</v>
      </c>
      <c r="I30" s="243" t="e">
        <f t="shared" ca="1" si="11"/>
        <v>#REF!</v>
      </c>
      <c r="J30" s="156" t="e">
        <f t="shared" ca="1" si="8"/>
        <v>#REF!</v>
      </c>
      <c r="K30" s="251" t="e">
        <f t="shared" ca="1" si="8"/>
        <v>#REF!</v>
      </c>
      <c r="L30" s="261" t="e">
        <f t="shared" ca="1" si="8"/>
        <v>#REF!</v>
      </c>
      <c r="M30" s="368" t="e">
        <f t="shared" ca="1" si="12"/>
        <v>#REF!</v>
      </c>
      <c r="N30" s="156" t="e">
        <f t="shared" ca="1" si="9"/>
        <v>#REF!</v>
      </c>
      <c r="O30" s="251" t="e">
        <f t="shared" ca="1" si="9"/>
        <v>#REF!</v>
      </c>
      <c r="P30" s="263" t="e">
        <f t="shared" ca="1" si="9"/>
        <v>#REF!</v>
      </c>
    </row>
    <row r="31" spans="1:66" ht="17.25" customHeight="1" x14ac:dyDescent="0.25">
      <c r="C31" s="83"/>
      <c r="D31" s="234"/>
      <c r="E31" s="234"/>
      <c r="F31" s="234"/>
      <c r="G31" s="234"/>
      <c r="H31" s="234"/>
      <c r="I31" s="234"/>
      <c r="J31" s="234"/>
      <c r="K31" s="234"/>
      <c r="L31" s="234"/>
    </row>
    <row r="32" spans="1:66" ht="17.25" customHeight="1" x14ac:dyDescent="0.25">
      <c r="C32" s="85"/>
      <c r="D32" s="234"/>
      <c r="E32" s="234"/>
      <c r="F32" s="234"/>
      <c r="G32" s="234"/>
      <c r="H32" s="234"/>
      <c r="I32" s="234"/>
      <c r="J32" s="234"/>
      <c r="K32" s="234"/>
      <c r="L32" s="234"/>
    </row>
    <row r="33" spans="3:12" ht="17.25" customHeight="1" x14ac:dyDescent="0.25">
      <c r="C33" s="83"/>
      <c r="D33" s="234"/>
      <c r="E33" s="234"/>
      <c r="F33" s="234"/>
      <c r="G33" s="234"/>
      <c r="H33" s="234"/>
      <c r="I33" s="234"/>
      <c r="J33" s="234"/>
      <c r="K33" s="234"/>
      <c r="L33" s="234"/>
    </row>
    <row r="34" spans="3:12" ht="17.25" customHeight="1" x14ac:dyDescent="0.25">
      <c r="C34" s="83"/>
      <c r="D34" s="234"/>
      <c r="E34" s="234"/>
      <c r="F34" s="234"/>
      <c r="G34" s="234"/>
      <c r="H34" s="234"/>
      <c r="I34" s="234"/>
      <c r="J34" s="234"/>
      <c r="K34" s="234"/>
      <c r="L34" s="234"/>
    </row>
    <row r="35" spans="3:12" ht="17.25" customHeight="1" x14ac:dyDescent="0.25">
      <c r="C35" s="83"/>
      <c r="D35" s="234"/>
      <c r="E35" s="234"/>
      <c r="F35" s="234"/>
      <c r="G35" s="234"/>
      <c r="H35" s="234"/>
      <c r="I35" s="234"/>
      <c r="J35" s="234"/>
      <c r="K35" s="234"/>
      <c r="L35" s="234"/>
    </row>
    <row r="36" spans="3:12" ht="17.25" customHeight="1" x14ac:dyDescent="0.25">
      <c r="C36" s="85"/>
      <c r="D36" s="234"/>
      <c r="E36" s="234"/>
      <c r="F36" s="234"/>
      <c r="G36" s="234"/>
      <c r="H36" s="234"/>
      <c r="I36" s="234"/>
      <c r="J36" s="234"/>
      <c r="K36" s="234"/>
      <c r="L36" s="234"/>
    </row>
    <row r="37" spans="3:12" ht="17.25" customHeight="1" x14ac:dyDescent="0.25">
      <c r="C37" s="86"/>
      <c r="D37" s="86"/>
      <c r="E37" s="86"/>
      <c r="F37" s="86"/>
      <c r="G37" s="86"/>
      <c r="H37" s="86"/>
      <c r="I37" s="86"/>
      <c r="J37" s="86"/>
      <c r="K37" s="86"/>
      <c r="L37" s="86"/>
    </row>
    <row r="38" spans="3:12" ht="18.75" customHeight="1" x14ac:dyDescent="0.25">
      <c r="C38" s="389"/>
      <c r="D38" s="389"/>
      <c r="E38" s="389"/>
      <c r="F38" s="389"/>
      <c r="G38" s="389"/>
      <c r="H38" s="389"/>
      <c r="I38" s="389"/>
      <c r="J38" s="389"/>
      <c r="K38" s="389"/>
      <c r="L38" s="389"/>
    </row>
    <row r="39" spans="3:12" ht="18.75" customHeight="1" x14ac:dyDescent="0.25">
      <c r="C39" s="389"/>
      <c r="D39" s="389"/>
      <c r="E39" s="389"/>
      <c r="F39" s="389"/>
      <c r="G39" s="389"/>
      <c r="H39" s="389"/>
      <c r="I39" s="389"/>
      <c r="J39" s="389"/>
      <c r="K39" s="389"/>
      <c r="L39" s="389"/>
    </row>
    <row r="40" spans="3:12" ht="36" customHeight="1" x14ac:dyDescent="0.25">
      <c r="C40" s="389"/>
      <c r="D40" s="389"/>
      <c r="E40" s="389"/>
      <c r="F40" s="389"/>
      <c r="G40" s="389"/>
      <c r="H40" s="389"/>
      <c r="I40" s="389"/>
      <c r="J40" s="389"/>
      <c r="K40" s="389"/>
      <c r="L40" s="389"/>
    </row>
    <row r="41" spans="3:12" ht="17.25" customHeight="1" x14ac:dyDescent="0.25">
      <c r="C41" s="87"/>
      <c r="D41" s="234"/>
      <c r="E41" s="234"/>
      <c r="F41" s="234"/>
      <c r="G41" s="234"/>
      <c r="H41" s="234"/>
      <c r="I41" s="234"/>
      <c r="J41" s="234"/>
      <c r="K41" s="234"/>
      <c r="L41" s="234"/>
    </row>
    <row r="42" spans="3:12" ht="17.25" customHeight="1" x14ac:dyDescent="0.25">
      <c r="C42" s="87"/>
      <c r="D42" s="234"/>
      <c r="E42" s="234"/>
      <c r="F42" s="234"/>
      <c r="G42" s="234"/>
      <c r="H42" s="234"/>
      <c r="I42" s="234"/>
      <c r="J42" s="234"/>
      <c r="K42" s="234"/>
      <c r="L42" s="234"/>
    </row>
    <row r="43" spans="3:12" ht="17.25" customHeight="1" x14ac:dyDescent="0.25">
      <c r="C43" s="234"/>
      <c r="D43" s="234"/>
      <c r="E43" s="234"/>
      <c r="F43" s="234"/>
      <c r="G43" s="234"/>
      <c r="H43" s="234"/>
      <c r="I43" s="234"/>
      <c r="J43" s="234"/>
      <c r="K43" s="234"/>
      <c r="L43" s="234"/>
    </row>
    <row r="44" spans="3:12" ht="34.5" customHeight="1" x14ac:dyDescent="0.25">
      <c r="C44" s="390"/>
      <c r="D44" s="390"/>
      <c r="E44" s="390"/>
      <c r="F44" s="390"/>
      <c r="G44" s="390"/>
      <c r="H44" s="390"/>
      <c r="I44" s="390"/>
      <c r="J44" s="390"/>
      <c r="K44" s="390"/>
      <c r="L44" s="390"/>
    </row>
    <row r="45" spans="3:12" ht="17.25" customHeight="1" x14ac:dyDescent="0.25">
      <c r="C45" s="88"/>
    </row>
    <row r="46" spans="3:12" ht="17.25" customHeight="1" x14ac:dyDescent="0.25">
      <c r="C46" s="88"/>
      <c r="D46" s="234"/>
      <c r="E46" s="234"/>
      <c r="F46" s="234"/>
      <c r="G46" s="234"/>
      <c r="H46" s="234"/>
      <c r="I46" s="234"/>
      <c r="J46" s="234"/>
      <c r="K46" s="234"/>
      <c r="L46" s="234"/>
    </row>
    <row r="47" spans="3:12" ht="45" customHeight="1" x14ac:dyDescent="0.25">
      <c r="C47" s="390"/>
      <c r="D47" s="390"/>
      <c r="E47" s="390"/>
      <c r="F47" s="390"/>
      <c r="G47" s="390"/>
      <c r="H47" s="390"/>
      <c r="I47" s="390"/>
      <c r="J47" s="390"/>
      <c r="K47" s="390"/>
      <c r="L47" s="390"/>
    </row>
    <row r="48" spans="3:12" ht="17.25" customHeight="1" x14ac:dyDescent="0.25">
      <c r="C48" s="88"/>
    </row>
    <row r="49" spans="3:12" ht="17.25" customHeight="1" x14ac:dyDescent="0.25">
      <c r="C49" s="88"/>
    </row>
    <row r="50" spans="3:12" ht="35.25" customHeight="1" x14ac:dyDescent="0.25">
      <c r="C50" s="390"/>
      <c r="D50" s="390"/>
      <c r="E50" s="390"/>
      <c r="F50" s="390"/>
      <c r="G50" s="390"/>
      <c r="H50" s="390"/>
      <c r="I50" s="390"/>
      <c r="J50" s="390"/>
      <c r="K50" s="390"/>
      <c r="L50" s="390"/>
    </row>
    <row r="51" spans="3:12" ht="17.25" customHeight="1" x14ac:dyDescent="0.25">
      <c r="C51" s="88"/>
    </row>
    <row r="52" spans="3:12" ht="48.75" customHeight="1" x14ac:dyDescent="0.25">
      <c r="C52" s="390"/>
      <c r="D52" s="390"/>
      <c r="E52" s="390"/>
      <c r="F52" s="390"/>
      <c r="G52" s="390"/>
      <c r="H52" s="390"/>
      <c r="I52" s="390"/>
      <c r="J52" s="390"/>
      <c r="K52" s="390"/>
      <c r="L52" s="390"/>
    </row>
    <row r="53" spans="3:12" ht="58.5" customHeight="1" x14ac:dyDescent="0.25">
      <c r="C53" s="390"/>
      <c r="D53" s="390"/>
      <c r="E53" s="390"/>
      <c r="F53" s="390"/>
      <c r="G53" s="390"/>
      <c r="H53" s="390"/>
      <c r="I53" s="390"/>
      <c r="J53" s="390"/>
      <c r="K53" s="390"/>
      <c r="L53" s="390"/>
    </row>
    <row r="54" spans="3:12" ht="17.25" customHeight="1" x14ac:dyDescent="0.25">
      <c r="C54" s="88"/>
    </row>
    <row r="55" spans="3:12" ht="17.25" customHeight="1" x14ac:dyDescent="0.25">
      <c r="C55" s="88"/>
    </row>
    <row r="56" spans="3:12" ht="17.25" customHeight="1" x14ac:dyDescent="0.25">
      <c r="C56" s="88"/>
    </row>
    <row r="57" spans="3:12" ht="17.25" customHeight="1" x14ac:dyDescent="0.25">
      <c r="C57" s="88"/>
    </row>
    <row r="58" spans="3:12" ht="17.25" customHeight="1" x14ac:dyDescent="0.25">
      <c r="C58" s="88"/>
    </row>
    <row r="59" spans="3:12" ht="31.5" customHeight="1" x14ac:dyDescent="0.25">
      <c r="C59" s="389"/>
      <c r="D59" s="389"/>
      <c r="E59" s="389"/>
      <c r="F59" s="389"/>
      <c r="G59" s="389"/>
      <c r="H59" s="389"/>
      <c r="I59" s="389"/>
      <c r="J59" s="389"/>
      <c r="K59" s="389"/>
      <c r="L59" s="389"/>
    </row>
    <row r="60" spans="3:12" ht="17.25" customHeight="1" x14ac:dyDescent="0.25"/>
    <row r="61" spans="3:12" ht="17.25" customHeight="1" x14ac:dyDescent="0.25">
      <c r="C61" s="89"/>
    </row>
    <row r="62" spans="3:12" ht="33" customHeight="1" x14ac:dyDescent="0.25">
      <c r="C62" s="389"/>
      <c r="D62" s="389"/>
      <c r="E62" s="389"/>
      <c r="F62" s="389"/>
      <c r="G62" s="389"/>
      <c r="H62" s="389"/>
      <c r="I62" s="389"/>
      <c r="J62" s="389"/>
      <c r="K62" s="389"/>
      <c r="L62" s="389"/>
    </row>
  </sheetData>
  <mergeCells count="19">
    <mergeCell ref="C50:L50"/>
    <mergeCell ref="C52:L52"/>
    <mergeCell ref="C53:L53"/>
    <mergeCell ref="C59:L59"/>
    <mergeCell ref="C62:L62"/>
    <mergeCell ref="M5:P5"/>
    <mergeCell ref="M23:P23"/>
    <mergeCell ref="B25:B26"/>
    <mergeCell ref="C38:L38"/>
    <mergeCell ref="C39:L39"/>
    <mergeCell ref="B7:B8"/>
    <mergeCell ref="C40:L40"/>
    <mergeCell ref="C44:L44"/>
    <mergeCell ref="C47:L47"/>
    <mergeCell ref="C3:L3"/>
    <mergeCell ref="E5:H5"/>
    <mergeCell ref="I5:L5"/>
    <mergeCell ref="E23:H23"/>
    <mergeCell ref="I23:L23"/>
  </mergeCells>
  <conditionalFormatting sqref="L2:M2">
    <cfRule type="cellIs" dxfId="3" priority="6" stopIfTrue="1" operator="greaterThan">
      <formula>0</formula>
    </cfRule>
    <cfRule type="cellIs" dxfId="2" priority="7" stopIfTrue="1" operator="greaterThan">
      <formula>0.01</formula>
    </cfRule>
  </conditionalFormatting>
  <conditionalFormatting sqref="M7:M20 M25:M30">
    <cfRule type="cellIs" dxfId="1" priority="37" operator="lessThan">
      <formula>-$M$2</formula>
    </cfRule>
  </conditionalFormatting>
  <conditionalFormatting sqref="M7:M20 M25:M30">
    <cfRule type="cellIs" dxfId="0" priority="39" operator="greaterThan">
      <formula>$M$2</formula>
    </cfRule>
  </conditionalFormatting>
  <pageMargins left="0.7" right="0.7" top="0.75" bottom="0.75" header="0.3" footer="0.3"/>
  <pageSetup paperSize="8" scale="67"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I22"/>
  <sheetViews>
    <sheetView topLeftCell="A2" workbookViewId="0">
      <selection activeCell="A2" sqref="A2"/>
    </sheetView>
  </sheetViews>
  <sheetFormatPr defaultRowHeight="12.75" outlineLevelRow="1" x14ac:dyDescent="0.2"/>
  <cols>
    <col min="1" max="10" width="15.7109375" style="174" customWidth="1"/>
    <col min="11" max="16384" width="9.140625" style="174"/>
  </cols>
  <sheetData>
    <row r="1" spans="1:9" s="320" customFormat="1" hidden="1" outlineLevel="1" x14ac:dyDescent="0.2">
      <c r="D1" s="320" t="s">
        <v>396</v>
      </c>
      <c r="E1" s="320" t="s">
        <v>397</v>
      </c>
      <c r="F1" s="320" t="s">
        <v>398</v>
      </c>
      <c r="G1" s="320" t="s">
        <v>399</v>
      </c>
      <c r="H1" s="320" t="s">
        <v>400</v>
      </c>
      <c r="I1" s="320" t="s">
        <v>401</v>
      </c>
    </row>
    <row r="2" spans="1:9" ht="15" customHeight="1" collapsed="1" thickBot="1" x14ac:dyDescent="0.25">
      <c r="A2" s="191" t="s">
        <v>233</v>
      </c>
    </row>
    <row r="3" spans="1:9" ht="17.25" hidden="1" customHeight="1" thickBot="1" x14ac:dyDescent="0.25">
      <c r="B3" s="190" t="s">
        <v>222</v>
      </c>
      <c r="C3" s="190" t="s">
        <v>223</v>
      </c>
      <c r="D3" s="190" t="s">
        <v>224</v>
      </c>
      <c r="E3" s="190" t="s">
        <v>222</v>
      </c>
      <c r="F3" s="190" t="s">
        <v>223</v>
      </c>
      <c r="G3" s="190" t="s">
        <v>224</v>
      </c>
      <c r="H3" s="190" t="s">
        <v>222</v>
      </c>
      <c r="I3" s="190" t="s">
        <v>224</v>
      </c>
    </row>
    <row r="4" spans="1:9" ht="15" customHeight="1" x14ac:dyDescent="0.2">
      <c r="A4" s="197"/>
      <c r="B4" s="377" t="s">
        <v>226</v>
      </c>
      <c r="C4" s="378"/>
      <c r="D4" s="379"/>
      <c r="E4" s="377" t="s">
        <v>225</v>
      </c>
      <c r="F4" s="378"/>
      <c r="G4" s="379"/>
      <c r="H4" s="377" t="s">
        <v>227</v>
      </c>
      <c r="I4" s="379"/>
    </row>
    <row r="5" spans="1:9" ht="25.5" x14ac:dyDescent="0.2">
      <c r="A5" s="195" t="s">
        <v>258</v>
      </c>
      <c r="B5" s="192" t="s">
        <v>228</v>
      </c>
      <c r="C5" s="193" t="s">
        <v>229</v>
      </c>
      <c r="D5" s="194" t="s">
        <v>230</v>
      </c>
      <c r="E5" s="192" t="s">
        <v>228</v>
      </c>
      <c r="F5" s="193" t="s">
        <v>232</v>
      </c>
      <c r="G5" s="194" t="s">
        <v>230</v>
      </c>
      <c r="H5" s="192" t="s">
        <v>228</v>
      </c>
      <c r="I5" s="194" t="s">
        <v>230</v>
      </c>
    </row>
    <row r="6" spans="1:9" x14ac:dyDescent="0.2">
      <c r="A6" s="72" t="s">
        <v>214</v>
      </c>
      <c r="B6" s="371">
        <f t="array" aca="1" ref="B6" ca="1">IFERROR(INDEX(INDIRECT($D$1), MATCH(1, (INDIRECT($E$1) = $A6) * (INDIRECT($F$1)= $B$4), FALSE), MATCH(B$3,INDIRECT($G$1),FALSE)),0)</f>
        <v>0</v>
      </c>
      <c r="C6" s="202">
        <f t="array" aca="1" ref="C6" ca="1">IFERROR(INDEX(INDIRECT($D$1), MATCH(1, (INDIRECT($E$1) = $A6) * (INDIRECT($F$1)= $B$4), FALSE), MATCH(C$3,INDIRECT($G$1),FALSE)),0)</f>
        <v>0</v>
      </c>
      <c r="D6" s="373">
        <f t="array" aca="1" ref="D6" ca="1">IFERROR(INDEX(INDIRECT($D$1), MATCH(1, (INDIRECT($E$1) = $A6) * (INDIRECT($F$1)= $B$4), FALSE), MATCH(D$3,INDIRECT($G$1),FALSE)),0)</f>
        <v>0</v>
      </c>
      <c r="E6" s="371">
        <f t="array" aca="1" ref="E6" ca="1">IFERROR(INDEX(INDIRECT($D$1),
MATCH(1, (INDIRECT($E$1) = $A6) * (INDIRECT($F$1)= $E$4), FALSE),
MATCH(E$3,INDIRECT($G$1),FALSE)),0)</f>
        <v>0</v>
      </c>
      <c r="F6" s="202">
        <f t="array" aca="1" ref="F6" ca="1">IFERROR(INDEX(INDIRECT($D$1),
MATCH(1, (INDIRECT($E$1) = $A6) * (INDIRECT($F$1)= $E$4), FALSE),
MATCH(F$3,INDIRECT($G$1),FALSE)),0)</f>
        <v>0</v>
      </c>
      <c r="G6" s="373">
        <f t="array" aca="1" ref="G6" ca="1">IFERROR(INDEX(INDIRECT($D$1),
MATCH(1, (INDIRECT($E$1) = $A6) * (INDIRECT($F$1)= $E$4), FALSE),
MATCH(G$3,INDIRECT($G$1),FALSE)),0)</f>
        <v>0</v>
      </c>
      <c r="H6" s="198" t="e">
        <f t="array" aca="1" ref="H6" ca="1">INDEX(INDIRECT($D$1),
MATCH(1, (INDIRECT($E$1) = $A6) * (INDIRECT($F$1)= $H$4), FALSE),
MATCH(H$3,INDIRECT($G$1),FALSE))</f>
        <v>#REF!</v>
      </c>
      <c r="I6" s="199" t="e">
        <f t="array" aca="1" ref="I6" ca="1">INDEX(INDIRECT($D$1),
MATCH(1, (INDIRECT($E$1) = $A6) * (INDIRECT($F$1)= $H$4), FALSE),
MATCH(I$3,INDIRECT($G$1),FALSE))</f>
        <v>#REF!</v>
      </c>
    </row>
    <row r="7" spans="1:9" x14ac:dyDescent="0.2">
      <c r="A7" s="72" t="s">
        <v>215</v>
      </c>
      <c r="B7" s="371">
        <f t="array" aca="1" ref="B7" ca="1">IFERROR(INDEX(INDIRECT($D$1), MATCH(1, (INDIRECT($E$1) = $A7) * (INDIRECT($F$1)= $B$4), FALSE), MATCH(B$3,INDIRECT($G$1),FALSE)),0)</f>
        <v>0</v>
      </c>
      <c r="C7" s="202">
        <f t="array" aca="1" ref="C7" ca="1">IFERROR(INDEX(INDIRECT($D$1), MATCH(1, (INDIRECT($E$1) = $A7) * (INDIRECT($F$1)= $B$4), FALSE), MATCH(C$3,INDIRECT($G$1),FALSE)),0)</f>
        <v>0</v>
      </c>
      <c r="D7" s="373">
        <f t="array" aca="1" ref="D7" ca="1">IFERROR(INDEX(INDIRECT($D$1), MATCH(1, (INDIRECT($E$1) = $A7) * (INDIRECT($F$1)= $B$4), FALSE), MATCH(D$3,INDIRECT($G$1),FALSE)),0)</f>
        <v>0</v>
      </c>
      <c r="E7" s="371">
        <f t="array" aca="1" ref="E7" ca="1">IFERROR(INDEX(INDIRECT($D$1),
MATCH(1, (INDIRECT($E$1) = $A7) * (INDIRECT($F$1)= $E$4), FALSE),
MATCH(E$3,INDIRECT($G$1),FALSE)),0)</f>
        <v>0</v>
      </c>
      <c r="F7" s="202">
        <f t="array" aca="1" ref="F7" ca="1">IFERROR(INDEX(INDIRECT($D$1),
MATCH(1, (INDIRECT($E$1) = $A7) * (INDIRECT($F$1)= $E$4), FALSE),
MATCH(F$3,INDIRECT($G$1),FALSE)),0)</f>
        <v>0</v>
      </c>
      <c r="G7" s="373">
        <f t="array" aca="1" ref="G7" ca="1">IFERROR(INDEX(INDIRECT($D$1),
MATCH(1, (INDIRECT($E$1) = $A7) * (INDIRECT($F$1)= $E$4), FALSE),
MATCH(G$3,INDIRECT($G$1),FALSE)),0)</f>
        <v>0</v>
      </c>
      <c r="H7" s="198" t="e">
        <f t="array" aca="1" ref="H7" ca="1">INDEX(INDIRECT($D$1),
MATCH(1, (INDIRECT($E$1) = $A7) * (INDIRECT($F$1)= $H$4), FALSE),
MATCH(H$3,INDIRECT($G$1),FALSE))</f>
        <v>#REF!</v>
      </c>
      <c r="I7" s="199" t="e">
        <f t="array" aca="1" ref="I7" ca="1">INDEX(INDIRECT($D$1),
MATCH(1, (INDIRECT($E$1) = $A7) * (INDIRECT($F$1)= $H$4), FALSE),
MATCH(I$3,INDIRECT($G$1),FALSE))</f>
        <v>#REF!</v>
      </c>
    </row>
    <row r="8" spans="1:9" x14ac:dyDescent="0.2">
      <c r="A8" s="72" t="s">
        <v>216</v>
      </c>
      <c r="B8" s="371">
        <f t="array" aca="1" ref="B8" ca="1">IFERROR(INDEX(INDIRECT($D$1), MATCH(1, (INDIRECT($E$1) = $A8) * (INDIRECT($F$1)= $B$4), FALSE), MATCH(B$3,INDIRECT($G$1),FALSE)),0)</f>
        <v>0</v>
      </c>
      <c r="C8" s="202">
        <f t="array" aca="1" ref="C8" ca="1">IFERROR(INDEX(INDIRECT($D$1), MATCH(1, (INDIRECT($E$1) = $A8) * (INDIRECT($F$1)= $B$4), FALSE), MATCH(C$3,INDIRECT($G$1),FALSE)),0)</f>
        <v>0</v>
      </c>
      <c r="D8" s="373">
        <f t="array" aca="1" ref="D8" ca="1">IFERROR(INDEX(INDIRECT($D$1), MATCH(1, (INDIRECT($E$1) = $A8) * (INDIRECT($F$1)= $B$4), FALSE), MATCH(D$3,INDIRECT($G$1),FALSE)),0)</f>
        <v>0</v>
      </c>
      <c r="E8" s="371">
        <f t="array" aca="1" ref="E8" ca="1">IFERROR(INDEX(INDIRECT($D$1),
MATCH(1, (INDIRECT($E$1) = $A8) * (INDIRECT($F$1)= $E$4), FALSE),
MATCH(E$3,INDIRECT($G$1),FALSE)),0)</f>
        <v>0</v>
      </c>
      <c r="F8" s="202">
        <f t="array" aca="1" ref="F8" ca="1">IFERROR(INDEX(INDIRECT($D$1),
MATCH(1, (INDIRECT($E$1) = $A8) * (INDIRECT($F$1)= $E$4), FALSE),
MATCH(F$3,INDIRECT($G$1),FALSE)),0)</f>
        <v>0</v>
      </c>
      <c r="G8" s="373">
        <f t="array" aca="1" ref="G8" ca="1">IFERROR(INDEX(INDIRECT($D$1),
MATCH(1, (INDIRECT($E$1) = $A8) * (INDIRECT($F$1)= $E$4), FALSE),
MATCH(G$3,INDIRECT($G$1),FALSE)),0)</f>
        <v>0</v>
      </c>
      <c r="H8" s="198" t="e">
        <f t="array" aca="1" ref="H8" ca="1">INDEX(INDIRECT($D$1),
MATCH(1, (INDIRECT($E$1) = $A8) * (INDIRECT($F$1)= $H$4), FALSE),
MATCH(H$3,INDIRECT($G$1),FALSE))</f>
        <v>#REF!</v>
      </c>
      <c r="I8" s="199" t="e">
        <f t="array" aca="1" ref="I8" ca="1">INDEX(INDIRECT($D$1),
MATCH(1, (INDIRECT($E$1) = $A8) * (INDIRECT($F$1)= $H$4), FALSE),
MATCH(I$3,INDIRECT($G$1),FALSE))</f>
        <v>#REF!</v>
      </c>
    </row>
    <row r="9" spans="1:9" x14ac:dyDescent="0.2">
      <c r="A9" s="72" t="s">
        <v>231</v>
      </c>
      <c r="B9" s="371">
        <f t="array" aca="1" ref="B9" ca="1">IFERROR(INDEX(INDIRECT($D$1), MATCH(1, (INDIRECT($E$1) = $A9) * (INDIRECT($F$1)= $B$4), FALSE), MATCH(B$3,INDIRECT($G$1),FALSE)),0)</f>
        <v>0</v>
      </c>
      <c r="C9" s="202">
        <f t="array" aca="1" ref="C9" ca="1">IFERROR(INDEX(INDIRECT($D$1), MATCH(1, (INDIRECT($E$1) = $A9) * (INDIRECT($F$1)= $B$4), FALSE), MATCH(C$3,INDIRECT($G$1),FALSE)),0)</f>
        <v>0</v>
      </c>
      <c r="D9" s="373">
        <f t="array" aca="1" ref="D9" ca="1">IFERROR(INDEX(INDIRECT($D$1), MATCH(1, (INDIRECT($E$1) = $A9) * (INDIRECT($F$1)= $B$4), FALSE), MATCH(D$3,INDIRECT($G$1),FALSE)),0)</f>
        <v>0</v>
      </c>
      <c r="E9" s="371">
        <f t="array" aca="1" ref="E9" ca="1">IFERROR(INDEX(INDIRECT($D$1),
MATCH(1, (INDIRECT($E$1) = $A9) * (INDIRECT($F$1)= $E$4), FALSE),
MATCH(E$3,INDIRECT($G$1),FALSE)),0)</f>
        <v>0</v>
      </c>
      <c r="F9" s="202">
        <f t="array" aca="1" ref="F9" ca="1">IFERROR(INDEX(INDIRECT($D$1),
MATCH(1, (INDIRECT($E$1) = $A9) * (INDIRECT($F$1)= $E$4), FALSE),
MATCH(F$3,INDIRECT($G$1),FALSE)),0)</f>
        <v>0</v>
      </c>
      <c r="G9" s="373">
        <f t="array" aca="1" ref="G9" ca="1">IFERROR(INDEX(INDIRECT($D$1),
MATCH(1, (INDIRECT($E$1) = $A9) * (INDIRECT($F$1)= $E$4), FALSE),
MATCH(G$3,INDIRECT($G$1),FALSE)),0)</f>
        <v>0</v>
      </c>
      <c r="H9" s="198" t="e">
        <f t="array" aca="1" ref="H9" ca="1">INDEX(INDIRECT($D$1),
MATCH(1, (INDIRECT($E$1) = $A9) * (INDIRECT($F$1)= $H$4), FALSE),
MATCH(H$3,INDIRECT($G$1),FALSE))</f>
        <v>#REF!</v>
      </c>
      <c r="I9" s="199" t="e">
        <f t="array" aca="1" ref="I9" ca="1">INDEX(INDIRECT($D$1),
MATCH(1, (INDIRECT($E$1) = $A9) * (INDIRECT($F$1)= $H$4), FALSE),
MATCH(I$3,INDIRECT($G$1),FALSE))</f>
        <v>#REF!</v>
      </c>
    </row>
    <row r="10" spans="1:9" x14ac:dyDescent="0.2">
      <c r="A10" s="72" t="s">
        <v>213</v>
      </c>
      <c r="B10" s="372">
        <f t="array" aca="1" ref="B10" ca="1">IFERROR(INDEX(INDIRECT($D$1), MATCH(1, (INDIRECT($E$1) = $A10) * (INDIRECT($F$1)= $B$4), FALSE), MATCH(B$3,INDIRECT($G$1),FALSE)),0)</f>
        <v>0</v>
      </c>
      <c r="C10" s="203">
        <f t="array" aca="1" ref="C10" ca="1">IFERROR(INDEX(INDIRECT($D$1), MATCH(1, (INDIRECT($E$1) = $A10) * (INDIRECT($F$1)= $B$4), FALSE), MATCH(C$3,INDIRECT($G$1),FALSE)),0)</f>
        <v>0</v>
      </c>
      <c r="D10" s="374">
        <f t="array" aca="1" ref="D10" ca="1">IFERROR(INDEX(INDIRECT($D$1), MATCH(1, (INDIRECT($E$1) = $A10) * (INDIRECT($F$1)= $B$4), FALSE), MATCH(D$3,INDIRECT($G$1),FALSE)),0)</f>
        <v>0</v>
      </c>
      <c r="E10" s="372">
        <f t="array" aca="1" ref="E10" ca="1">IFERROR(INDEX(INDIRECT($D$1),
MATCH(1, (INDIRECT($E$1) = $A10) * (INDIRECT($F$1)= $E$4), FALSE),
MATCH(E$3,INDIRECT($G$1),FALSE)),0)</f>
        <v>0</v>
      </c>
      <c r="F10" s="203">
        <f t="array" aca="1" ref="F10" ca="1">IFERROR(INDEX(INDIRECT($D$1),
MATCH(1, (INDIRECT($E$1) = $A10) * (INDIRECT($F$1)= $E$4), FALSE),
MATCH(F$3,INDIRECT($G$1),FALSE)),0)</f>
        <v>0</v>
      </c>
      <c r="G10" s="374">
        <f t="array" aca="1" ref="G10" ca="1">IFERROR(INDEX(INDIRECT($D$1),
MATCH(1, (INDIRECT($E$1) = $A10) * (INDIRECT($F$1)= $E$4), FALSE),
MATCH(G$3,INDIRECT($G$1),FALSE)),0)</f>
        <v>0</v>
      </c>
      <c r="H10" s="200" t="e">
        <f t="array" aca="1" ref="H10" ca="1">INDEX(INDIRECT($D$1),
MATCH(1, (INDIRECT($E$1) = $A10) * (INDIRECT($F$1)= $H$4), FALSE),
MATCH(H$3,INDIRECT($G$1),FALSE))</f>
        <v>#REF!</v>
      </c>
      <c r="I10" s="201" t="e">
        <f t="array" aca="1" ref="I10" ca="1">INDEX(INDIRECT($D$1),
MATCH(1, (INDIRECT($E$1) = $A10) * (INDIRECT($F$1)= $H$4), FALSE),
MATCH(I$3,INDIRECT($G$1),FALSE))</f>
        <v>#REF!</v>
      </c>
    </row>
    <row r="11" spans="1:9" ht="13.5" thickBot="1" x14ac:dyDescent="0.25">
      <c r="A11" s="196" t="s">
        <v>217</v>
      </c>
      <c r="B11" s="375">
        <f t="array" aca="1" ref="B11" ca="1">IFERROR(INDEX(INDIRECT($D$1),
MATCH(1, (INDIRECT($E$1) = "") * (INDIRECT($F$1)= $B$4), FALSE),
MATCH(B$3,INDIRECT($G$1),FALSE)),0)</f>
        <v>0</v>
      </c>
      <c r="C11" s="205">
        <f t="array" aca="1" ref="C11" ca="1">IFERROR(INDEX(INDIRECT($D$1),
MATCH(1, (INDIRECT($E$1) = "") * (INDIRECT($F$1)= $B$4), FALSE),
MATCH(C$3,INDIRECT($G$1),FALSE)),0)</f>
        <v>0</v>
      </c>
      <c r="D11" s="376">
        <f t="array" aca="1" ref="D11" ca="1">IFERROR(INDEX(INDIRECT($D$1),
MATCH(1, (INDIRECT($E$1) = "") * (INDIRECT($F$1)= $B$4), FALSE),
MATCH(D$3,INDIRECT($G$1),FALSE)),0)</f>
        <v>0</v>
      </c>
      <c r="E11" s="375">
        <f t="array" aca="1" ref="E11" ca="1">IFERROR(INDEX(INDIRECT($D$1),
MATCH(1, (INDIRECT($E$1) = "") * (INDIRECT($F$1)= $E$4), FALSE),
MATCH(E$3,INDIRECT($G$1),FALSE)),0)</f>
        <v>0</v>
      </c>
      <c r="F11" s="205">
        <f t="array" aca="1" ref="F11" ca="1">IFERROR(INDEX(INDIRECT($D$1),
MATCH(1, (INDIRECT($E$1) = "") * (INDIRECT($F$1)= $E$4), FALSE),
MATCH(F$3,INDIRECT($G$1),FALSE)),0)</f>
        <v>0</v>
      </c>
      <c r="G11" s="376">
        <f t="array" aca="1" ref="G11" ca="1">IFERROR(INDEX(INDIRECT($D$1),
MATCH(1, (INDIRECT($E$1) = "") * (INDIRECT($F$1)= $E$4), FALSE),
MATCH(G$3,INDIRECT($G$1),FALSE)),0)</f>
        <v>0</v>
      </c>
      <c r="H11" s="204" t="e">
        <f t="array" aca="1" ref="H11" ca="1">INDEX(INDIRECT($D$1),
MATCH(1, (INDIRECT($E$1) = "") * (INDIRECT($F$1)= $H$4), FALSE),
MATCH(H$3,INDIRECT($G$1),FALSE))</f>
        <v>#REF!</v>
      </c>
      <c r="I11" s="206" t="e">
        <f t="array" aca="1" ref="I11" ca="1">INDEX(INDIRECT($D$1),
MATCH(1, (INDIRECT($E$1) = "") * (INDIRECT($F$1)= $H$4), FALSE),
MATCH(I$3,INDIRECT($G$1),FALSE))</f>
        <v>#REF!</v>
      </c>
    </row>
    <row r="13" spans="1:9" hidden="1" outlineLevel="1" x14ac:dyDescent="0.2">
      <c r="D13" s="320" t="s">
        <v>402</v>
      </c>
      <c r="E13" s="320" t="s">
        <v>403</v>
      </c>
      <c r="F13" s="320" t="s">
        <v>404</v>
      </c>
      <c r="G13" s="320" t="s">
        <v>405</v>
      </c>
      <c r="H13" s="320" t="s">
        <v>406</v>
      </c>
      <c r="I13" s="320" t="s">
        <v>407</v>
      </c>
    </row>
    <row r="14" spans="1:9" ht="13.5" collapsed="1" thickBot="1" x14ac:dyDescent="0.25">
      <c r="A14" s="191" t="s">
        <v>234</v>
      </c>
    </row>
    <row r="15" spans="1:9" ht="15" customHeight="1" x14ac:dyDescent="0.2">
      <c r="A15" s="197"/>
      <c r="B15" s="377" t="s">
        <v>226</v>
      </c>
      <c r="C15" s="378"/>
      <c r="D15" s="379"/>
      <c r="E15" s="377" t="s">
        <v>225</v>
      </c>
      <c r="F15" s="378"/>
      <c r="G15" s="379"/>
      <c r="H15" s="377" t="s">
        <v>227</v>
      </c>
      <c r="I15" s="379"/>
    </row>
    <row r="16" spans="1:9" ht="25.5" x14ac:dyDescent="0.2">
      <c r="A16" s="195" t="s">
        <v>258</v>
      </c>
      <c r="B16" s="192" t="s">
        <v>228</v>
      </c>
      <c r="C16" s="193" t="s">
        <v>229</v>
      </c>
      <c r="D16" s="194" t="s">
        <v>230</v>
      </c>
      <c r="E16" s="192" t="s">
        <v>228</v>
      </c>
      <c r="F16" s="193" t="s">
        <v>232</v>
      </c>
      <c r="G16" s="194" t="s">
        <v>230</v>
      </c>
      <c r="H16" s="192" t="s">
        <v>228</v>
      </c>
      <c r="I16" s="194" t="s">
        <v>230</v>
      </c>
    </row>
    <row r="17" spans="1:9" x14ac:dyDescent="0.2">
      <c r="A17" s="72" t="s">
        <v>214</v>
      </c>
      <c r="B17" s="371">
        <f t="array" aca="1" ref="B17" ca="1">IFERROR(INDEX(INDIRECT($D$13), MATCH(1, (INDIRECT($E$13) = $A17) * (INDIRECT($F$13)= $B$15), FALSE), MATCH(B$3,INDIRECT($G$13),FALSE)),0)</f>
        <v>0</v>
      </c>
      <c r="C17" s="202">
        <f t="array" aca="1" ref="C17" ca="1">IFERROR(INDEX(INDIRECT($D$13), MATCH(1, (INDIRECT($E$13) = $A17) * (INDIRECT($F$13)= $B$15), FALSE), MATCH(C$3,INDIRECT($G$13),FALSE)),0)</f>
        <v>0</v>
      </c>
      <c r="D17" s="373">
        <f t="array" aca="1" ref="D17" ca="1">IFERROR(INDEX(INDIRECT($D$13), MATCH(1, (INDIRECT($E$13) = $A17) * (INDIRECT($F$13)= $B$15), FALSE), MATCH(D$3,INDIRECT($G$13),FALSE)),0)</f>
        <v>0</v>
      </c>
      <c r="E17" s="371">
        <f t="array" aca="1" ref="E17" ca="1">IFERROR(INDEX(INDIRECT($D$13), MATCH(1, (INDIRECT($E$13) = $A17) * (INDIRECT($F$13)= $E$15), FALSE), MATCH(E$3,INDIRECT($G$13),FALSE)),0)</f>
        <v>0</v>
      </c>
      <c r="F17" s="202">
        <f t="array" aca="1" ref="F17" ca="1">IFERROR(INDEX(INDIRECT($D$13), MATCH(1, (INDIRECT($E$13) = $A17) * (INDIRECT($F$13)= $E$15), FALSE), MATCH(F$3,INDIRECT($G$13),FALSE)),0)</f>
        <v>0</v>
      </c>
      <c r="G17" s="373">
        <f t="array" aca="1" ref="G17" ca="1">IFERROR(INDEX(INDIRECT($D$13), MATCH(1, (INDIRECT($E$13) = $A17) * (INDIRECT($F$13)= $E$15), FALSE), MATCH(G$3,INDIRECT($G$13),FALSE)),0)</f>
        <v>0</v>
      </c>
      <c r="H17" s="198" t="e">
        <f t="array" aca="1" ref="H17" ca="1">INDEX(INDIRECT($D$13), MATCH(1, (INDIRECT($E$13) = $A17) * (INDIRECT($F$13)= $H$15), FALSE), MATCH(H$3,INDIRECT($G$13),FALSE))</f>
        <v>#REF!</v>
      </c>
      <c r="I17" s="199" t="e">
        <f t="array" aca="1" ref="I17" ca="1">INDEX(INDIRECT($D$13), MATCH(1, (INDIRECT($E$13) = $A17) * (INDIRECT($F$13)= $H$15), FALSE), MATCH(I$3,INDIRECT($G$13),FALSE))</f>
        <v>#REF!</v>
      </c>
    </row>
    <row r="18" spans="1:9" x14ac:dyDescent="0.2">
      <c r="A18" s="72" t="s">
        <v>215</v>
      </c>
      <c r="B18" s="371">
        <f t="array" aca="1" ref="B18" ca="1">IFERROR(INDEX(INDIRECT($D$13), MATCH(1, (INDIRECT($E$13) = $A18) * (INDIRECT($F$13)= $B$15), FALSE), MATCH(B$3,INDIRECT($G$13),FALSE)),0)</f>
        <v>0</v>
      </c>
      <c r="C18" s="202">
        <f t="array" aca="1" ref="C18" ca="1">IFERROR(INDEX(INDIRECT($D$13), MATCH(1, (INDIRECT($E$13) = $A18) * (INDIRECT($F$13)= $B$15), FALSE), MATCH(C$3,INDIRECT($G$13),FALSE)),0)</f>
        <v>0</v>
      </c>
      <c r="D18" s="373">
        <f t="array" aca="1" ref="D18" ca="1">IFERROR(INDEX(INDIRECT($D$13), MATCH(1, (INDIRECT($E$13) = $A18) * (INDIRECT($F$13)= $B$15), FALSE), MATCH(D$3,INDIRECT($G$13),FALSE)),0)</f>
        <v>0</v>
      </c>
      <c r="E18" s="371">
        <f t="array" aca="1" ref="E18" ca="1">IFERROR(INDEX(INDIRECT($D$13), MATCH(1, (INDIRECT($E$13) = $A18) * (INDIRECT($F$13)= $E$15), FALSE), MATCH(E$3,INDIRECT($G$13),FALSE)),0)</f>
        <v>0</v>
      </c>
      <c r="F18" s="202">
        <f t="array" aca="1" ref="F18" ca="1">IFERROR(INDEX(INDIRECT($D$13), MATCH(1, (INDIRECT($E$13) = $A18) * (INDIRECT($F$13)= $E$15), FALSE), MATCH(F$3,INDIRECT($G$13),FALSE)),0)</f>
        <v>0</v>
      </c>
      <c r="G18" s="373">
        <f t="array" aca="1" ref="G18" ca="1">IFERROR(INDEX(INDIRECT($D$13), MATCH(1, (INDIRECT($E$13) = $A18) * (INDIRECT($F$13)= $E$15), FALSE), MATCH(G$3,INDIRECT($G$13),FALSE)),0)</f>
        <v>0</v>
      </c>
      <c r="H18" s="198" t="e">
        <f t="array" aca="1" ref="H18" ca="1">INDEX(INDIRECT($D$13), MATCH(1, (INDIRECT($E$13) = $A18) * (INDIRECT($F$13)= $H$15), FALSE), MATCH(H$3,INDIRECT($G$13),FALSE))</f>
        <v>#REF!</v>
      </c>
      <c r="I18" s="199" t="e">
        <f t="array" aca="1" ref="I18" ca="1">INDEX(INDIRECT($D$13), MATCH(1, (INDIRECT($E$13) = $A18) * (INDIRECT($F$13)= $H$15), FALSE), MATCH(I$3,INDIRECT($G$13),FALSE))</f>
        <v>#REF!</v>
      </c>
    </row>
    <row r="19" spans="1:9" x14ac:dyDescent="0.2">
      <c r="A19" s="72" t="s">
        <v>216</v>
      </c>
      <c r="B19" s="371">
        <f t="array" aca="1" ref="B19" ca="1">IFERROR(INDEX(INDIRECT($D$13), MATCH(1, (INDIRECT($E$13) = $A19) * (INDIRECT($F$13)= $B$15), FALSE), MATCH(B$3,INDIRECT($G$13),FALSE)),0)</f>
        <v>0</v>
      </c>
      <c r="C19" s="202">
        <f t="array" aca="1" ref="C19" ca="1">IFERROR(INDEX(INDIRECT($D$13), MATCH(1, (INDIRECT($E$13) = $A19) * (INDIRECT($F$13)= $B$15), FALSE), MATCH(C$3,INDIRECT($G$13),FALSE)),0)</f>
        <v>0</v>
      </c>
      <c r="D19" s="373">
        <f t="array" aca="1" ref="D19" ca="1">IFERROR(INDEX(INDIRECT($D$13), MATCH(1, (INDIRECT($E$13) = $A19) * (INDIRECT($F$13)= $B$15), FALSE), MATCH(D$3,INDIRECT($G$13),FALSE)),0)</f>
        <v>0</v>
      </c>
      <c r="E19" s="371">
        <f t="array" aca="1" ref="E19" ca="1">IFERROR(INDEX(INDIRECT($D$13), MATCH(1, (INDIRECT($E$13) = $A19) * (INDIRECT($F$13)= $E$15), FALSE), MATCH(E$3,INDIRECT($G$13),FALSE)),0)</f>
        <v>0</v>
      </c>
      <c r="F19" s="202">
        <f t="array" aca="1" ref="F19" ca="1">IFERROR(INDEX(INDIRECT($D$13), MATCH(1, (INDIRECT($E$13) = $A19) * (INDIRECT($F$13)= $E$15), FALSE), MATCH(F$3,INDIRECT($G$13),FALSE)),0)</f>
        <v>0</v>
      </c>
      <c r="G19" s="373">
        <f t="array" aca="1" ref="G19" ca="1">IFERROR(INDEX(INDIRECT($D$13), MATCH(1, (INDIRECT($E$13) = $A19) * (INDIRECT($F$13)= $E$15), FALSE), MATCH(G$3,INDIRECT($G$13),FALSE)),0)</f>
        <v>0</v>
      </c>
      <c r="H19" s="198" t="e">
        <f t="array" aca="1" ref="H19" ca="1">INDEX(INDIRECT($D$13), MATCH(1, (INDIRECT($E$13) = $A19) * (INDIRECT($F$13)= $H$15), FALSE), MATCH(H$3,INDIRECT($G$13),FALSE))</f>
        <v>#REF!</v>
      </c>
      <c r="I19" s="199" t="e">
        <f t="array" aca="1" ref="I19" ca="1">INDEX(INDIRECT($D$13), MATCH(1, (INDIRECT($E$13) = $A19) * (INDIRECT($F$13)= $H$15), FALSE), MATCH(I$3,INDIRECT($G$13),FALSE))</f>
        <v>#REF!</v>
      </c>
    </row>
    <row r="20" spans="1:9" x14ac:dyDescent="0.2">
      <c r="A20" s="72" t="s">
        <v>231</v>
      </c>
      <c r="B20" s="371">
        <f t="array" aca="1" ref="B20" ca="1">IFERROR(INDEX(INDIRECT($D$13), MATCH(1, (INDIRECT($E$13) = $A20) * (INDIRECT($F$13)= $B$15), FALSE), MATCH(B$3,INDIRECT($G$13),FALSE)),0)</f>
        <v>0</v>
      </c>
      <c r="C20" s="202">
        <f t="array" aca="1" ref="C20" ca="1">IFERROR(INDEX(INDIRECT($D$13), MATCH(1, (INDIRECT($E$13) = $A20) * (INDIRECT($F$13)= $B$15), FALSE), MATCH(C$3,INDIRECT($G$13),FALSE)),0)</f>
        <v>0</v>
      </c>
      <c r="D20" s="373">
        <f t="array" aca="1" ref="D20" ca="1">IFERROR(INDEX(INDIRECT($D$13), MATCH(1, (INDIRECT($E$13) = $A20) * (INDIRECT($F$13)= $B$15), FALSE), MATCH(D$3,INDIRECT($G$13),FALSE)),0)</f>
        <v>0</v>
      </c>
      <c r="E20" s="371">
        <f t="array" aca="1" ref="E20" ca="1">IFERROR(INDEX(INDIRECT($D$13), MATCH(1, (INDIRECT($E$13) = $A20) * (INDIRECT($F$13)= $E$15), FALSE), MATCH(E$3,INDIRECT($G$13),FALSE)),0)</f>
        <v>0</v>
      </c>
      <c r="F20" s="202">
        <f t="array" aca="1" ref="F20" ca="1">IFERROR(INDEX(INDIRECT($D$13), MATCH(1, (INDIRECT($E$13) = $A20) * (INDIRECT($F$13)= $E$15), FALSE), MATCH(F$3,INDIRECT($G$13),FALSE)),0)</f>
        <v>0</v>
      </c>
      <c r="G20" s="373">
        <f t="array" aca="1" ref="G20" ca="1">IFERROR(INDEX(INDIRECT($D$13), MATCH(1, (INDIRECT($E$13) = $A20) * (INDIRECT($F$13)= $E$15), FALSE), MATCH(G$3,INDIRECT($G$13),FALSE)),0)</f>
        <v>0</v>
      </c>
      <c r="H20" s="198" t="e">
        <f t="array" aca="1" ref="H20" ca="1">INDEX(INDIRECT($D$13), MATCH(1, (INDIRECT($E$13) = $A20) * (INDIRECT($F$13)= $H$15), FALSE), MATCH(H$3,INDIRECT($G$13),FALSE))</f>
        <v>#REF!</v>
      </c>
      <c r="I20" s="199" t="e">
        <f t="array" aca="1" ref="I20" ca="1">INDEX(INDIRECT($D$13), MATCH(1, (INDIRECT($E$13) = $A20) * (INDIRECT($F$13)= $H$15), FALSE), MATCH(I$3,INDIRECT($G$13),FALSE))</f>
        <v>#REF!</v>
      </c>
    </row>
    <row r="21" spans="1:9" x14ac:dyDescent="0.2">
      <c r="A21" s="72" t="s">
        <v>213</v>
      </c>
      <c r="B21" s="372">
        <f t="array" aca="1" ref="B21" ca="1">IFERROR(INDEX(INDIRECT($D$13), MATCH(1, (INDIRECT($E$13) = $A21) * (INDIRECT($F$13)= $B$15), FALSE), MATCH(B$3,INDIRECT($G$13),FALSE)),0)</f>
        <v>0</v>
      </c>
      <c r="C21" s="203">
        <f t="array" aca="1" ref="C21" ca="1">IFERROR(INDEX(INDIRECT($D$13), MATCH(1, (INDIRECT($E$13) = $A21) * (INDIRECT($F$13)= $B$15), FALSE), MATCH(C$3,INDIRECT($G$13),FALSE)),0)</f>
        <v>0</v>
      </c>
      <c r="D21" s="374">
        <f t="array" aca="1" ref="D21" ca="1">IFERROR(INDEX(INDIRECT($D$13), MATCH(1, (INDIRECT($E$13) = $A21) * (INDIRECT($F$13)= $B$15), FALSE), MATCH(D$3,INDIRECT($G$13),FALSE)),0)</f>
        <v>0</v>
      </c>
      <c r="E21" s="372">
        <f t="array" aca="1" ref="E21" ca="1">IFERROR(INDEX(INDIRECT($D$13), MATCH(1, (INDIRECT($E$13) = $A21) * (INDIRECT($F$13)= $E$15), FALSE), MATCH(E$3,INDIRECT($G$13),FALSE)),0)</f>
        <v>0</v>
      </c>
      <c r="F21" s="203">
        <f t="array" aca="1" ref="F21" ca="1">IFERROR(INDEX(INDIRECT($D$13), MATCH(1, (INDIRECT($E$13) = $A21) * (INDIRECT($F$13)= $E$15), FALSE), MATCH(F$3,INDIRECT($G$13),FALSE)),0)</f>
        <v>0</v>
      </c>
      <c r="G21" s="374">
        <f t="array" aca="1" ref="G21" ca="1">IFERROR(INDEX(INDIRECT($D$13), MATCH(1, (INDIRECT($E$13) = $A21) * (INDIRECT($F$13)= $E$15), FALSE), MATCH(G$3,INDIRECT($G$13),FALSE)),0)</f>
        <v>0</v>
      </c>
      <c r="H21" s="200" t="e">
        <f t="array" aca="1" ref="H21" ca="1">INDEX(INDIRECT($D$13), MATCH(1, (INDIRECT($E$13) = $A21) * (INDIRECT($F$13)= $H$15), FALSE), MATCH(H$3,INDIRECT($G$13),FALSE))</f>
        <v>#REF!</v>
      </c>
      <c r="I21" s="201" t="e">
        <f t="array" aca="1" ref="I21" ca="1">INDEX(INDIRECT($D$13), MATCH(1, (INDIRECT($E$13) = $A21) * (INDIRECT($F$13)= $H$15), FALSE), MATCH(I$3,INDIRECT($G$13),FALSE))</f>
        <v>#REF!</v>
      </c>
    </row>
    <row r="22" spans="1:9" ht="13.5" thickBot="1" x14ac:dyDescent="0.25">
      <c r="A22" s="196" t="s">
        <v>217</v>
      </c>
      <c r="B22" s="375">
        <f t="array" aca="1" ref="B22" ca="1">IFERROR(INDEX(INDIRECT($D$13), MATCH(1, (INDIRECT($E$13) = "") * (INDIRECT($F$13)= $B$15), FALSE), MATCH(B$3,INDIRECT($G$13),FALSE)),0)</f>
        <v>0</v>
      </c>
      <c r="C22" s="205">
        <f t="array" aca="1" ref="C22" ca="1">IFERROR(INDEX(INDIRECT($D$13), MATCH(1, (INDIRECT($E$13) = "") * (INDIRECT($F$13)= $B$15), FALSE), MATCH(C$3,INDIRECT($G$13),FALSE)),0)</f>
        <v>0</v>
      </c>
      <c r="D22" s="376">
        <f t="array" aca="1" ref="D22" ca="1">IFERROR(INDEX(INDIRECT($D$13), MATCH(1, (INDIRECT($E$13) = "") * (INDIRECT($F$13)= $B$15), FALSE), MATCH(D$3,INDIRECT($G$13),FALSE)),0)</f>
        <v>0</v>
      </c>
      <c r="E22" s="375">
        <f t="array" aca="1" ref="E22" ca="1">IFERROR(INDEX(INDIRECT($D$13), MATCH(1, (INDIRECT($E$13) = "") * (INDIRECT($F$13)= $E$15), FALSE), MATCH(E$3,INDIRECT($G$13),FALSE)),0)</f>
        <v>0</v>
      </c>
      <c r="F22" s="205">
        <f t="array" aca="1" ref="F22" ca="1">IFERROR(INDEX(INDIRECT($D$13), MATCH(1, (INDIRECT($E$13) = "") * (INDIRECT($F$13)= $E$15), FALSE), MATCH(F$3,INDIRECT($G$13),FALSE)),0)</f>
        <v>0</v>
      </c>
      <c r="G22" s="376">
        <f t="array" aca="1" ref="G22" ca="1">IFERROR(INDEX(INDIRECT($D$13), MATCH(1, (INDIRECT($E$13) = "") * (INDIRECT($F$13)= $E$15), FALSE), MATCH(G$3,INDIRECT($G$13),FALSE)),0)</f>
        <v>0</v>
      </c>
      <c r="H22" s="204" t="e">
        <f t="array" aca="1" ref="H22" ca="1">INDEX(INDIRECT($D$13), MATCH(1, (INDIRECT($E$13) = "") * (INDIRECT($F$13)= $H$15), FALSE), MATCH(H$3,INDIRECT($G$13),FALSE))</f>
        <v>#REF!</v>
      </c>
      <c r="I22" s="206" t="e">
        <f t="array" aca="1" ref="I22" ca="1">INDEX(INDIRECT($D$13), MATCH(1, (INDIRECT($E$13) = "") * (INDIRECT($F$13)= $H$15), FALSE), MATCH(I$3,INDIRECT($G$13),FALSE))</f>
        <v>#REF!</v>
      </c>
    </row>
  </sheetData>
  <mergeCells count="6">
    <mergeCell ref="B15:D15"/>
    <mergeCell ref="B4:D4"/>
    <mergeCell ref="E4:G4"/>
    <mergeCell ref="H4:I4"/>
    <mergeCell ref="E15:G15"/>
    <mergeCell ref="H15:I15"/>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fitToPage="1"/>
  </sheetPr>
  <dimension ref="A1:BN58"/>
  <sheetViews>
    <sheetView topLeftCell="B1" zoomScale="85" zoomScaleNormal="85" workbookViewId="0">
      <selection activeCell="B1" sqref="B1"/>
    </sheetView>
  </sheetViews>
  <sheetFormatPr defaultRowHeight="15" outlineLevelRow="1" outlineLevelCol="1" x14ac:dyDescent="0.25"/>
  <cols>
    <col min="1" max="1" width="9.140625" style="82" hidden="1" customWidth="1" outlineLevel="1"/>
    <col min="2" max="2" width="9.140625" style="82" collapsed="1"/>
    <col min="3" max="3" width="61.28515625" style="82" customWidth="1"/>
    <col min="4" max="4" width="19.28515625" style="82" customWidth="1"/>
    <col min="5" max="5" width="11.5703125" style="82" customWidth="1"/>
    <col min="6" max="6" width="17.7109375" style="82" customWidth="1"/>
    <col min="7" max="7" width="13.140625" style="82" customWidth="1"/>
    <col min="8" max="8" width="12.42578125" style="82" customWidth="1"/>
    <col min="9" max="9" width="13.5703125" style="82" customWidth="1"/>
    <col min="10" max="12" width="14.85546875" style="82" customWidth="1"/>
    <col min="13" max="16384" width="9.140625" style="82"/>
  </cols>
  <sheetData>
    <row r="1" spans="1:66" ht="24" customHeight="1" thickBot="1" x14ac:dyDescent="0.45">
      <c r="B1" s="114"/>
      <c r="C1" s="399" t="s">
        <v>157</v>
      </c>
      <c r="D1" s="400"/>
      <c r="E1" s="400"/>
      <c r="F1" s="400"/>
      <c r="G1" s="400"/>
      <c r="H1" s="400"/>
      <c r="I1" s="400"/>
      <c r="J1" s="400"/>
      <c r="K1" s="400"/>
      <c r="L1" s="400"/>
    </row>
    <row r="2" spans="1:66" ht="29.25" hidden="1" customHeight="1" outlineLevel="1" thickBot="1" x14ac:dyDescent="0.3">
      <c r="B2" s="236"/>
      <c r="C2" s="9"/>
      <c r="D2" s="274"/>
      <c r="E2" s="275" t="s">
        <v>168</v>
      </c>
      <c r="F2" s="276" t="s">
        <v>169</v>
      </c>
      <c r="G2" s="276" t="s">
        <v>170</v>
      </c>
      <c r="H2" s="276" t="s">
        <v>171</v>
      </c>
      <c r="I2" s="276" t="s">
        <v>172</v>
      </c>
      <c r="J2" s="276" t="s">
        <v>173</v>
      </c>
      <c r="K2" s="277" t="s">
        <v>177</v>
      </c>
      <c r="L2" s="278" t="s">
        <v>255</v>
      </c>
    </row>
    <row r="3" spans="1:66" ht="92.25" customHeight="1" collapsed="1" thickBot="1" x14ac:dyDescent="0.3">
      <c r="B3" s="237"/>
      <c r="C3" s="279" t="s">
        <v>115</v>
      </c>
      <c r="D3" s="280" t="s">
        <v>254</v>
      </c>
      <c r="E3" s="281" t="s">
        <v>238</v>
      </c>
      <c r="F3" s="281" t="s">
        <v>239</v>
      </c>
      <c r="G3" s="281" t="s">
        <v>116</v>
      </c>
      <c r="H3" s="281" t="s">
        <v>142</v>
      </c>
      <c r="I3" s="281" t="s">
        <v>118</v>
      </c>
      <c r="J3" s="281" t="s">
        <v>117</v>
      </c>
      <c r="K3" s="281" t="s">
        <v>257</v>
      </c>
      <c r="L3" s="282" t="s">
        <v>256</v>
      </c>
    </row>
    <row r="4" spans="1:66" ht="15" customHeight="1" x14ac:dyDescent="0.25">
      <c r="A4" s="82">
        <v>1</v>
      </c>
      <c r="B4" s="397" t="s">
        <v>120</v>
      </c>
      <c r="C4" s="112" t="s">
        <v>121</v>
      </c>
      <c r="D4" s="101" t="s">
        <v>240</v>
      </c>
      <c r="E4" s="94" t="e">
        <f ca="1">F4/VLOOKUP($A4,INDIRECT($E$18), MATCH(E$2,INDIRECT($F$18), FALSE), FALSE)</f>
        <v>#REF!</v>
      </c>
      <c r="F4" s="95" t="e">
        <f ca="1">VLOOKUP($A4,INDIRECT($E$18), MATCH(F$2,INDIRECT($F$18), FALSE), FALSE)</f>
        <v>#REF!</v>
      </c>
      <c r="G4" s="96" t="e">
        <f t="shared" ref="G4:L17" ca="1" si="0">VLOOKUP($A4,INDIRECT($E$18), MATCH(G$2,INDIRECT($F$18), FALSE), FALSE)</f>
        <v>#REF!</v>
      </c>
      <c r="H4" s="96" t="e">
        <f t="shared" ca="1" si="0"/>
        <v>#REF!</v>
      </c>
      <c r="I4" s="96" t="e">
        <f t="shared" ca="1" si="0"/>
        <v>#REF!</v>
      </c>
      <c r="J4" s="97" t="e">
        <f t="shared" ca="1" si="0"/>
        <v>#REF!</v>
      </c>
      <c r="K4" s="97" t="e">
        <f t="shared" ca="1" si="0"/>
        <v>#REF!</v>
      </c>
      <c r="L4" s="269" t="e">
        <f t="shared" ca="1" si="0"/>
        <v>#REF!</v>
      </c>
      <c r="O4" s="90"/>
    </row>
    <row r="5" spans="1:66" x14ac:dyDescent="0.25">
      <c r="A5" s="82">
        <v>2</v>
      </c>
      <c r="B5" s="398"/>
      <c r="C5" s="112"/>
      <c r="D5" s="93" t="s">
        <v>243</v>
      </c>
      <c r="E5" s="94" t="e">
        <f t="shared" ref="E5:E17" ca="1" si="1">F5/VLOOKUP($A5,INDIRECT($E$18), MATCH(E$2,INDIRECT($F$18), FALSE), FALSE)</f>
        <v>#REF!</v>
      </c>
      <c r="F5" s="95" t="e">
        <f t="shared" ref="F5:F17" ca="1" si="2">VLOOKUP($A5,INDIRECT($E$18), MATCH(F$2,INDIRECT($F$18), FALSE), FALSE)</f>
        <v>#REF!</v>
      </c>
      <c r="G5" s="96" t="e">
        <f t="shared" ca="1" si="0"/>
        <v>#REF!</v>
      </c>
      <c r="H5" s="96" t="e">
        <f t="shared" ca="1" si="0"/>
        <v>#REF!</v>
      </c>
      <c r="I5" s="96" t="e">
        <f t="shared" ca="1" si="0"/>
        <v>#REF!</v>
      </c>
      <c r="J5" s="97" t="e">
        <f t="shared" ca="1" si="0"/>
        <v>#REF!</v>
      </c>
      <c r="K5" s="97" t="e">
        <f t="shared" ca="1" si="0"/>
        <v>#REF!</v>
      </c>
      <c r="L5" s="269" t="e">
        <f t="shared" ca="1" si="0"/>
        <v>#REF!</v>
      </c>
      <c r="O5" s="90"/>
    </row>
    <row r="6" spans="1:66" x14ac:dyDescent="0.25">
      <c r="A6" s="82">
        <v>3</v>
      </c>
      <c r="B6" s="235"/>
      <c r="C6" s="112"/>
      <c r="D6" s="93" t="s">
        <v>242</v>
      </c>
      <c r="E6" s="98" t="e">
        <f t="shared" ca="1" si="1"/>
        <v>#REF!</v>
      </c>
      <c r="F6" s="99" t="e">
        <f t="shared" ca="1" si="2"/>
        <v>#REF!</v>
      </c>
      <c r="G6" s="96" t="e">
        <f t="shared" ca="1" si="0"/>
        <v>#REF!</v>
      </c>
      <c r="H6" s="96" t="e">
        <f t="shared" ca="1" si="0"/>
        <v>#REF!</v>
      </c>
      <c r="I6" s="96" t="e">
        <f t="shared" ca="1" si="0"/>
        <v>#REF!</v>
      </c>
      <c r="J6" s="97" t="e">
        <f t="shared" ca="1" si="0"/>
        <v>#REF!</v>
      </c>
      <c r="K6" s="97" t="e">
        <f t="shared" ca="1" si="0"/>
        <v>#REF!</v>
      </c>
      <c r="L6" s="269" t="e">
        <f t="shared" ca="1" si="0"/>
        <v>#REF!</v>
      </c>
      <c r="O6" s="90"/>
    </row>
    <row r="7" spans="1:66" x14ac:dyDescent="0.25">
      <c r="A7" s="82">
        <v>4</v>
      </c>
      <c r="B7" s="235"/>
      <c r="C7" s="100" t="s">
        <v>122</v>
      </c>
      <c r="D7" s="101" t="s">
        <v>240</v>
      </c>
      <c r="E7" s="94" t="e">
        <f t="shared" ca="1" si="1"/>
        <v>#REF!</v>
      </c>
      <c r="F7" s="95" t="e">
        <f t="shared" ca="1" si="2"/>
        <v>#REF!</v>
      </c>
      <c r="G7" s="102" t="e">
        <f t="shared" ca="1" si="0"/>
        <v>#REF!</v>
      </c>
      <c r="H7" s="102" t="e">
        <f t="shared" ca="1" si="0"/>
        <v>#REF!</v>
      </c>
      <c r="I7" s="102" t="e">
        <f t="shared" ca="1" si="0"/>
        <v>#REF!</v>
      </c>
      <c r="J7" s="103" t="e">
        <f t="shared" ca="1" si="0"/>
        <v>#REF!</v>
      </c>
      <c r="K7" s="103" t="e">
        <f t="shared" ca="1" si="0"/>
        <v>#REF!</v>
      </c>
      <c r="L7" s="270" t="e">
        <f t="shared" ca="1" si="0"/>
        <v>#REF!</v>
      </c>
      <c r="O7" s="90"/>
    </row>
    <row r="8" spans="1:66" x14ac:dyDescent="0.25">
      <c r="A8" s="82">
        <v>5</v>
      </c>
      <c r="B8" s="235"/>
      <c r="C8" s="112"/>
      <c r="D8" s="93" t="s">
        <v>243</v>
      </c>
      <c r="E8" s="94" t="e">
        <f t="shared" ca="1" si="1"/>
        <v>#REF!</v>
      </c>
      <c r="F8" s="95" t="e">
        <f t="shared" ca="1" si="2"/>
        <v>#REF!</v>
      </c>
      <c r="G8" s="96" t="e">
        <f t="shared" ca="1" si="0"/>
        <v>#REF!</v>
      </c>
      <c r="H8" s="96" t="e">
        <f t="shared" ca="1" si="0"/>
        <v>#REF!</v>
      </c>
      <c r="I8" s="96" t="e">
        <f t="shared" ca="1" si="0"/>
        <v>#REF!</v>
      </c>
      <c r="J8" s="97" t="e">
        <f t="shared" ca="1" si="0"/>
        <v>#REF!</v>
      </c>
      <c r="K8" s="97" t="e">
        <f t="shared" ca="1" si="0"/>
        <v>#REF!</v>
      </c>
      <c r="L8" s="269" t="e">
        <f t="shared" ca="1" si="0"/>
        <v>#REF!</v>
      </c>
      <c r="O8" s="90"/>
    </row>
    <row r="9" spans="1:66" x14ac:dyDescent="0.25">
      <c r="A9" s="82">
        <v>6</v>
      </c>
      <c r="B9" s="235"/>
      <c r="C9" s="112"/>
      <c r="D9" s="93" t="s">
        <v>242</v>
      </c>
      <c r="E9" s="98" t="e">
        <f t="shared" ca="1" si="1"/>
        <v>#REF!</v>
      </c>
      <c r="F9" s="99" t="e">
        <f t="shared" ca="1" si="2"/>
        <v>#REF!</v>
      </c>
      <c r="G9" s="96" t="e">
        <f t="shared" ca="1" si="0"/>
        <v>#REF!</v>
      </c>
      <c r="H9" s="96" t="e">
        <f t="shared" ca="1" si="0"/>
        <v>#REF!</v>
      </c>
      <c r="I9" s="96" t="e">
        <f t="shared" ca="1" si="0"/>
        <v>#REF!</v>
      </c>
      <c r="J9" s="97" t="e">
        <f t="shared" ca="1" si="0"/>
        <v>#REF!</v>
      </c>
      <c r="K9" s="97" t="e">
        <f t="shared" ca="1" si="0"/>
        <v>#REF!</v>
      </c>
      <c r="L9" s="269" t="e">
        <f t="shared" ca="1" si="0"/>
        <v>#REF!</v>
      </c>
      <c r="O9" s="90"/>
    </row>
    <row r="10" spans="1:66" x14ac:dyDescent="0.25">
      <c r="A10" s="82">
        <v>7</v>
      </c>
      <c r="B10" s="235"/>
      <c r="C10" s="100" t="s">
        <v>151</v>
      </c>
      <c r="D10" s="101" t="s">
        <v>240</v>
      </c>
      <c r="E10" s="94" t="e">
        <f t="shared" ca="1" si="1"/>
        <v>#REF!</v>
      </c>
      <c r="F10" s="95" t="e">
        <f t="shared" ca="1" si="2"/>
        <v>#REF!</v>
      </c>
      <c r="G10" s="102" t="e">
        <f t="shared" ca="1" si="0"/>
        <v>#REF!</v>
      </c>
      <c r="H10" s="102" t="e">
        <f t="shared" ca="1" si="0"/>
        <v>#REF!</v>
      </c>
      <c r="I10" s="102" t="e">
        <f t="shared" ca="1" si="0"/>
        <v>#REF!</v>
      </c>
      <c r="J10" s="103" t="e">
        <f t="shared" ca="1" si="0"/>
        <v>#REF!</v>
      </c>
      <c r="K10" s="103" t="e">
        <f t="shared" ca="1" si="0"/>
        <v>#REF!</v>
      </c>
      <c r="L10" s="270" t="e">
        <f t="shared" ca="1" si="0"/>
        <v>#REF!</v>
      </c>
      <c r="O10" s="90"/>
    </row>
    <row r="11" spans="1:66" x14ac:dyDescent="0.25">
      <c r="A11" s="82">
        <v>8</v>
      </c>
      <c r="B11" s="235"/>
      <c r="C11" s="112"/>
      <c r="D11" s="93" t="s">
        <v>243</v>
      </c>
      <c r="E11" s="94" t="e">
        <f t="shared" ca="1" si="1"/>
        <v>#REF!</v>
      </c>
      <c r="F11" s="95" t="e">
        <f t="shared" ca="1" si="2"/>
        <v>#REF!</v>
      </c>
      <c r="G11" s="96" t="e">
        <f t="shared" ca="1" si="0"/>
        <v>#REF!</v>
      </c>
      <c r="H11" s="96" t="e">
        <f t="shared" ca="1" si="0"/>
        <v>#REF!</v>
      </c>
      <c r="I11" s="96" t="e">
        <f t="shared" ca="1" si="0"/>
        <v>#REF!</v>
      </c>
      <c r="J11" s="97" t="e">
        <f t="shared" ca="1" si="0"/>
        <v>#REF!</v>
      </c>
      <c r="K11" s="97" t="e">
        <f t="shared" ca="1" si="0"/>
        <v>#REF!</v>
      </c>
      <c r="L11" s="269" t="e">
        <f t="shared" ca="1" si="0"/>
        <v>#REF!</v>
      </c>
      <c r="O11" s="90"/>
    </row>
    <row r="12" spans="1:66" x14ac:dyDescent="0.25">
      <c r="A12" s="82">
        <v>9</v>
      </c>
      <c r="B12" s="235"/>
      <c r="C12" s="112"/>
      <c r="D12" s="93" t="s">
        <v>242</v>
      </c>
      <c r="E12" s="98" t="e">
        <f t="shared" ca="1" si="1"/>
        <v>#REF!</v>
      </c>
      <c r="F12" s="99" t="e">
        <f t="shared" ca="1" si="2"/>
        <v>#REF!</v>
      </c>
      <c r="G12" s="96" t="e">
        <f t="shared" ca="1" si="0"/>
        <v>#REF!</v>
      </c>
      <c r="H12" s="96" t="e">
        <f t="shared" ca="1" si="0"/>
        <v>#REF!</v>
      </c>
      <c r="I12" s="96" t="e">
        <f t="shared" ca="1" si="0"/>
        <v>#REF!</v>
      </c>
      <c r="J12" s="97" t="e">
        <f t="shared" ca="1" si="0"/>
        <v>#REF!</v>
      </c>
      <c r="K12" s="97" t="e">
        <f t="shared" ca="1" si="0"/>
        <v>#REF!</v>
      </c>
      <c r="L12" s="269" t="e">
        <f t="shared" ca="1" si="0"/>
        <v>#REF!</v>
      </c>
      <c r="O12" s="90"/>
    </row>
    <row r="13" spans="1:66" x14ac:dyDescent="0.25">
      <c r="A13" s="82">
        <v>10</v>
      </c>
      <c r="B13" s="235"/>
      <c r="C13" s="100" t="s">
        <v>152</v>
      </c>
      <c r="D13" s="101" t="s">
        <v>240</v>
      </c>
      <c r="E13" s="94" t="e">
        <f t="shared" ca="1" si="1"/>
        <v>#REF!</v>
      </c>
      <c r="F13" s="95" t="e">
        <f t="shared" ca="1" si="2"/>
        <v>#REF!</v>
      </c>
      <c r="G13" s="102" t="e">
        <f t="shared" ca="1" si="0"/>
        <v>#REF!</v>
      </c>
      <c r="H13" s="102" t="e">
        <f t="shared" ca="1" si="0"/>
        <v>#REF!</v>
      </c>
      <c r="I13" s="102" t="e">
        <f t="shared" ca="1" si="0"/>
        <v>#REF!</v>
      </c>
      <c r="J13" s="103" t="e">
        <f t="shared" ca="1" si="0"/>
        <v>#REF!</v>
      </c>
      <c r="K13" s="103" t="e">
        <f t="shared" ca="1" si="0"/>
        <v>#REF!</v>
      </c>
      <c r="L13" s="270" t="e">
        <f t="shared" ca="1" si="0"/>
        <v>#REF!</v>
      </c>
      <c r="O13" s="90"/>
    </row>
    <row r="14" spans="1:66" s="91" customFormat="1" x14ac:dyDescent="0.25">
      <c r="A14" s="91">
        <v>11</v>
      </c>
      <c r="B14" s="235"/>
      <c r="C14" s="112"/>
      <c r="D14" s="93" t="s">
        <v>243</v>
      </c>
      <c r="E14" s="94" t="e">
        <f t="shared" ca="1" si="1"/>
        <v>#REF!</v>
      </c>
      <c r="F14" s="95" t="e">
        <f t="shared" ca="1" si="2"/>
        <v>#REF!</v>
      </c>
      <c r="G14" s="96" t="e">
        <f t="shared" ca="1" si="0"/>
        <v>#REF!</v>
      </c>
      <c r="H14" s="96" t="e">
        <f t="shared" ca="1" si="0"/>
        <v>#REF!</v>
      </c>
      <c r="I14" s="96" t="e">
        <f t="shared" ca="1" si="0"/>
        <v>#REF!</v>
      </c>
      <c r="J14" s="97" t="e">
        <f t="shared" ca="1" si="0"/>
        <v>#REF!</v>
      </c>
      <c r="K14" s="97" t="e">
        <f t="shared" ca="1" si="0"/>
        <v>#REF!</v>
      </c>
      <c r="L14" s="269" t="e">
        <f t="shared" ca="1" si="0"/>
        <v>#REF!</v>
      </c>
      <c r="M14" s="82"/>
      <c r="N14" s="82"/>
      <c r="O14" s="90"/>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82"/>
      <c r="BG14" s="82"/>
      <c r="BH14" s="82"/>
      <c r="BI14" s="82"/>
      <c r="BJ14" s="82"/>
      <c r="BK14" s="82"/>
      <c r="BL14" s="82"/>
      <c r="BM14" s="82"/>
      <c r="BN14" s="82"/>
    </row>
    <row r="15" spans="1:66" s="91" customFormat="1" ht="15.75" thickBot="1" x14ac:dyDescent="0.3">
      <c r="A15" s="91">
        <v>12</v>
      </c>
      <c r="B15" s="235"/>
      <c r="C15" s="112"/>
      <c r="D15" s="93" t="s">
        <v>242</v>
      </c>
      <c r="E15" s="94" t="e">
        <f t="shared" ca="1" si="1"/>
        <v>#REF!</v>
      </c>
      <c r="F15" s="95" t="e">
        <f t="shared" ca="1" si="2"/>
        <v>#REF!</v>
      </c>
      <c r="G15" s="96" t="e">
        <f t="shared" ca="1" si="0"/>
        <v>#REF!</v>
      </c>
      <c r="H15" s="96" t="e">
        <f t="shared" ca="1" si="0"/>
        <v>#REF!</v>
      </c>
      <c r="I15" s="96" t="e">
        <f t="shared" ca="1" si="0"/>
        <v>#REF!</v>
      </c>
      <c r="J15" s="97" t="e">
        <f t="shared" ca="1" si="0"/>
        <v>#REF!</v>
      </c>
      <c r="K15" s="97" t="e">
        <f t="shared" ca="1" si="0"/>
        <v>#REF!</v>
      </c>
      <c r="L15" s="269" t="e">
        <f t="shared" ca="1" si="0"/>
        <v>#REF!</v>
      </c>
      <c r="O15" s="90"/>
    </row>
    <row r="16" spans="1:66" s="91" customFormat="1" x14ac:dyDescent="0.25">
      <c r="A16" s="91">
        <v>13</v>
      </c>
      <c r="B16" s="104" t="s">
        <v>123</v>
      </c>
      <c r="C16" s="110" t="s">
        <v>149</v>
      </c>
      <c r="D16" s="18"/>
      <c r="E16" s="150" t="e">
        <f t="shared" ca="1" si="1"/>
        <v>#REF!</v>
      </c>
      <c r="F16" s="151" t="e">
        <f t="shared" ca="1" si="2"/>
        <v>#REF!</v>
      </c>
      <c r="G16" s="152" t="e">
        <f t="shared" ca="1" si="0"/>
        <v>#REF!</v>
      </c>
      <c r="H16" s="152" t="e">
        <f t="shared" ca="1" si="0"/>
        <v>#REF!</v>
      </c>
      <c r="I16" s="152" t="e">
        <f t="shared" ca="1" si="0"/>
        <v>#REF!</v>
      </c>
      <c r="J16" s="153" t="e">
        <f t="shared" ca="1" si="0"/>
        <v>#REF!</v>
      </c>
      <c r="K16" s="153" t="e">
        <f t="shared" ca="1" si="0"/>
        <v>#REF!</v>
      </c>
      <c r="L16" s="271" t="e">
        <f t="shared" ca="1" si="0"/>
        <v>#REF!</v>
      </c>
    </row>
    <row r="17" spans="1:12" s="91" customFormat="1" ht="15.75" thickBot="1" x14ac:dyDescent="0.3">
      <c r="A17" s="91">
        <v>14</v>
      </c>
      <c r="B17" s="106"/>
      <c r="C17" s="113" t="s">
        <v>150</v>
      </c>
      <c r="D17" s="19"/>
      <c r="E17" s="154" t="e">
        <f t="shared" ca="1" si="1"/>
        <v>#REF!</v>
      </c>
      <c r="F17" s="155" t="e">
        <f t="shared" ca="1" si="2"/>
        <v>#REF!</v>
      </c>
      <c r="G17" s="156" t="e">
        <f t="shared" ca="1" si="0"/>
        <v>#REF!</v>
      </c>
      <c r="H17" s="156" t="e">
        <f t="shared" ca="1" si="0"/>
        <v>#REF!</v>
      </c>
      <c r="I17" s="156" t="e">
        <f t="shared" ca="1" si="0"/>
        <v>#REF!</v>
      </c>
      <c r="J17" s="157" t="e">
        <f t="shared" ca="1" si="0"/>
        <v>#REF!</v>
      </c>
      <c r="K17" s="157" t="e">
        <f t="shared" ca="1" si="0"/>
        <v>#REF!</v>
      </c>
      <c r="L17" s="272" t="e">
        <f t="shared" ca="1" si="0"/>
        <v>#REF!</v>
      </c>
    </row>
    <row r="18" spans="1:12" ht="15.75" hidden="1" outlineLevel="1" thickBot="1" x14ac:dyDescent="0.3">
      <c r="B18" s="109"/>
      <c r="C18" s="85"/>
      <c r="D18" s="158"/>
      <c r="E18" s="324" t="s">
        <v>408</v>
      </c>
      <c r="F18" s="324" t="s">
        <v>409</v>
      </c>
      <c r="G18" s="91"/>
      <c r="H18" s="91"/>
      <c r="I18" s="91"/>
      <c r="J18" s="91"/>
      <c r="K18" s="91"/>
      <c r="L18" s="91"/>
    </row>
    <row r="19" spans="1:12" collapsed="1" x14ac:dyDescent="0.25">
      <c r="B19" s="159"/>
      <c r="C19" s="115" t="s">
        <v>141</v>
      </c>
      <c r="D19" s="116"/>
      <c r="E19" s="117"/>
      <c r="F19" s="117"/>
      <c r="G19" s="117"/>
      <c r="H19" s="117"/>
      <c r="I19" s="117"/>
      <c r="J19" s="117"/>
      <c r="K19" s="117"/>
      <c r="L19" s="273"/>
    </row>
    <row r="20" spans="1:12" ht="93" customHeight="1" thickBot="1" x14ac:dyDescent="0.3">
      <c r="B20" s="160"/>
      <c r="C20" s="24" t="s">
        <v>115</v>
      </c>
      <c r="D20" s="21"/>
      <c r="E20" s="13" t="s">
        <v>238</v>
      </c>
      <c r="F20" s="13" t="s">
        <v>239</v>
      </c>
      <c r="G20" s="13" t="s">
        <v>116</v>
      </c>
      <c r="H20" s="13" t="s">
        <v>124</v>
      </c>
      <c r="I20" s="13" t="s">
        <v>118</v>
      </c>
      <c r="J20" s="13" t="s">
        <v>117</v>
      </c>
      <c r="K20" s="13" t="s">
        <v>257</v>
      </c>
      <c r="L20" s="16" t="s">
        <v>256</v>
      </c>
    </row>
    <row r="21" spans="1:12" ht="17.25" customHeight="1" x14ac:dyDescent="0.25">
      <c r="A21" s="82">
        <v>1</v>
      </c>
      <c r="B21" s="397" t="s">
        <v>120</v>
      </c>
      <c r="C21" s="110" t="s">
        <v>147</v>
      </c>
      <c r="D21" s="18"/>
      <c r="E21" s="94" t="e">
        <f t="shared" ref="E21:E26" ca="1" si="3">F21/VLOOKUP($A21,INDIRECT($E$27), MATCH(E$2,INDIRECT($F$27), FALSE), FALSE)</f>
        <v>#REF!</v>
      </c>
      <c r="F21" s="95" t="e">
        <f t="shared" ref="F21:L26" ca="1" si="4">VLOOKUP($A21,INDIRECT($E$27), MATCH(F$2,INDIRECT($F$27), FALSE), FALSE)</f>
        <v>#REF!</v>
      </c>
      <c r="G21" s="96" t="e">
        <f t="shared" ca="1" si="4"/>
        <v>#REF!</v>
      </c>
      <c r="H21" s="96" t="e">
        <f t="shared" ca="1" si="4"/>
        <v>#REF!</v>
      </c>
      <c r="I21" s="96" t="e">
        <f t="shared" ca="1" si="4"/>
        <v>#REF!</v>
      </c>
      <c r="J21" s="97" t="e">
        <f t="shared" ca="1" si="4"/>
        <v>#REF!</v>
      </c>
      <c r="K21" s="97" t="e">
        <f t="shared" ca="1" si="4"/>
        <v>#REF!</v>
      </c>
      <c r="L21" s="269" t="e">
        <f t="shared" ca="1" si="4"/>
        <v>#REF!</v>
      </c>
    </row>
    <row r="22" spans="1:12" ht="15.75" thickBot="1" x14ac:dyDescent="0.3">
      <c r="A22" s="82">
        <v>2</v>
      </c>
      <c r="B22" s="398"/>
      <c r="C22" s="113" t="s">
        <v>148</v>
      </c>
      <c r="D22" s="19"/>
      <c r="E22" s="154" t="e">
        <f t="shared" ca="1" si="3"/>
        <v>#REF!</v>
      </c>
      <c r="F22" s="155" t="e">
        <f t="shared" ca="1" si="4"/>
        <v>#REF!</v>
      </c>
      <c r="G22" s="156" t="e">
        <f t="shared" ca="1" si="4"/>
        <v>#REF!</v>
      </c>
      <c r="H22" s="156" t="e">
        <f t="shared" ca="1" si="4"/>
        <v>#REF!</v>
      </c>
      <c r="I22" s="156" t="e">
        <f t="shared" ca="1" si="4"/>
        <v>#REF!</v>
      </c>
      <c r="J22" s="157" t="e">
        <f t="shared" ca="1" si="4"/>
        <v>#REF!</v>
      </c>
      <c r="K22" s="157" t="e">
        <f t="shared" ca="1" si="4"/>
        <v>#REF!</v>
      </c>
      <c r="L22" s="272" t="e">
        <f t="shared" ca="1" si="4"/>
        <v>#REF!</v>
      </c>
    </row>
    <row r="23" spans="1:12" x14ac:dyDescent="0.25">
      <c r="A23" s="82">
        <v>3</v>
      </c>
      <c r="B23" s="104" t="s">
        <v>123</v>
      </c>
      <c r="C23" s="110" t="s">
        <v>146</v>
      </c>
      <c r="D23" s="20"/>
      <c r="E23" s="94" t="e">
        <f t="shared" ca="1" si="3"/>
        <v>#REF!</v>
      </c>
      <c r="F23" s="95" t="e">
        <f t="shared" ca="1" si="4"/>
        <v>#REF!</v>
      </c>
      <c r="G23" s="102" t="e">
        <f t="shared" ca="1" si="4"/>
        <v>#REF!</v>
      </c>
      <c r="H23" s="102" t="e">
        <f t="shared" ca="1" si="4"/>
        <v>#REF!</v>
      </c>
      <c r="I23" s="102" t="e">
        <f t="shared" ca="1" si="4"/>
        <v>#REF!</v>
      </c>
      <c r="J23" s="103" t="e">
        <f t="shared" ca="1" si="4"/>
        <v>#REF!</v>
      </c>
      <c r="K23" s="103" t="e">
        <f t="shared" ca="1" si="4"/>
        <v>#REF!</v>
      </c>
      <c r="L23" s="270" t="e">
        <f t="shared" ca="1" si="4"/>
        <v>#REF!</v>
      </c>
    </row>
    <row r="24" spans="1:12" x14ac:dyDescent="0.25">
      <c r="A24" s="82">
        <v>4</v>
      </c>
      <c r="B24" s="111"/>
      <c r="C24" s="112" t="s">
        <v>143</v>
      </c>
      <c r="D24" s="21"/>
      <c r="E24" s="94" t="e">
        <f t="shared" ca="1" si="3"/>
        <v>#REF!</v>
      </c>
      <c r="F24" s="95" t="e">
        <f t="shared" ca="1" si="4"/>
        <v>#REF!</v>
      </c>
      <c r="G24" s="96" t="e">
        <f t="shared" ca="1" si="4"/>
        <v>#REF!</v>
      </c>
      <c r="H24" s="96" t="e">
        <f t="shared" ca="1" si="4"/>
        <v>#REF!</v>
      </c>
      <c r="I24" s="96" t="e">
        <f t="shared" ca="1" si="4"/>
        <v>#REF!</v>
      </c>
      <c r="J24" s="97" t="e">
        <f t="shared" ca="1" si="4"/>
        <v>#REF!</v>
      </c>
      <c r="K24" s="97" t="e">
        <f t="shared" ca="1" si="4"/>
        <v>#REF!</v>
      </c>
      <c r="L24" s="269" t="e">
        <f t="shared" ca="1" si="4"/>
        <v>#REF!</v>
      </c>
    </row>
    <row r="25" spans="1:12" x14ac:dyDescent="0.25">
      <c r="A25" s="82">
        <v>5</v>
      </c>
      <c r="B25" s="111"/>
      <c r="C25" s="112" t="s">
        <v>145</v>
      </c>
      <c r="D25" s="21"/>
      <c r="E25" s="94" t="e">
        <f t="shared" ca="1" si="3"/>
        <v>#REF!</v>
      </c>
      <c r="F25" s="95" t="e">
        <f t="shared" ca="1" si="4"/>
        <v>#REF!</v>
      </c>
      <c r="G25" s="96" t="e">
        <f t="shared" ca="1" si="4"/>
        <v>#REF!</v>
      </c>
      <c r="H25" s="96" t="e">
        <f t="shared" ca="1" si="4"/>
        <v>#REF!</v>
      </c>
      <c r="I25" s="96" t="e">
        <f t="shared" ca="1" si="4"/>
        <v>#REF!</v>
      </c>
      <c r="J25" s="97" t="e">
        <f t="shared" ca="1" si="4"/>
        <v>#REF!</v>
      </c>
      <c r="K25" s="97" t="e">
        <f t="shared" ca="1" si="4"/>
        <v>#REF!</v>
      </c>
      <c r="L25" s="269" t="e">
        <f t="shared" ca="1" si="4"/>
        <v>#REF!</v>
      </c>
    </row>
    <row r="26" spans="1:12" ht="15.75" thickBot="1" x14ac:dyDescent="0.3">
      <c r="A26" s="82">
        <v>6</v>
      </c>
      <c r="B26" s="106"/>
      <c r="C26" s="113" t="s">
        <v>144</v>
      </c>
      <c r="D26" s="22"/>
      <c r="E26" s="154" t="e">
        <f t="shared" ca="1" si="3"/>
        <v>#REF!</v>
      </c>
      <c r="F26" s="155" t="e">
        <f t="shared" ca="1" si="4"/>
        <v>#REF!</v>
      </c>
      <c r="G26" s="156" t="e">
        <f t="shared" ca="1" si="4"/>
        <v>#REF!</v>
      </c>
      <c r="H26" s="156" t="e">
        <f t="shared" ca="1" si="4"/>
        <v>#REF!</v>
      </c>
      <c r="I26" s="156" t="e">
        <f t="shared" ca="1" si="4"/>
        <v>#REF!</v>
      </c>
      <c r="J26" s="157" t="e">
        <f t="shared" ca="1" si="4"/>
        <v>#REF!</v>
      </c>
      <c r="K26" s="157" t="e">
        <f t="shared" ca="1" si="4"/>
        <v>#REF!</v>
      </c>
      <c r="L26" s="272" t="e">
        <f t="shared" ca="1" si="4"/>
        <v>#REF!</v>
      </c>
    </row>
    <row r="27" spans="1:12" ht="17.25" hidden="1" customHeight="1" outlineLevel="1" x14ac:dyDescent="0.25">
      <c r="C27" s="83"/>
      <c r="D27" s="84"/>
      <c r="E27" s="325" t="s">
        <v>410</v>
      </c>
      <c r="F27" s="325" t="s">
        <v>411</v>
      </c>
      <c r="G27" s="84"/>
      <c r="H27" s="84"/>
      <c r="I27" s="84"/>
      <c r="J27" s="84"/>
      <c r="K27" s="257"/>
      <c r="L27" s="257"/>
    </row>
    <row r="28" spans="1:12" ht="17.25" customHeight="1" collapsed="1" x14ac:dyDescent="0.25">
      <c r="C28" s="85"/>
      <c r="D28" s="84"/>
      <c r="E28" s="84"/>
      <c r="F28" s="84"/>
      <c r="G28" s="84"/>
      <c r="H28" s="84"/>
      <c r="I28" s="84"/>
      <c r="J28" s="84"/>
      <c r="K28" s="257"/>
      <c r="L28" s="257"/>
    </row>
    <row r="29" spans="1:12" ht="17.25" customHeight="1" x14ac:dyDescent="0.25">
      <c r="C29" s="83"/>
      <c r="D29" s="84"/>
      <c r="E29" s="84"/>
      <c r="F29" s="84"/>
      <c r="G29" s="84"/>
      <c r="H29" s="84"/>
      <c r="I29" s="84"/>
      <c r="J29" s="84"/>
      <c r="K29" s="257"/>
      <c r="L29" s="257"/>
    </row>
    <row r="30" spans="1:12" ht="17.25" customHeight="1" x14ac:dyDescent="0.25">
      <c r="C30" s="83"/>
      <c r="D30" s="84"/>
      <c r="E30" s="84"/>
      <c r="F30" s="84"/>
      <c r="G30" s="84"/>
      <c r="H30" s="84"/>
      <c r="I30" s="84"/>
      <c r="J30" s="84"/>
      <c r="K30" s="257"/>
      <c r="L30" s="257"/>
    </row>
    <row r="31" spans="1:12" ht="17.25" customHeight="1" x14ac:dyDescent="0.25">
      <c r="C31" s="83"/>
      <c r="D31" s="84"/>
      <c r="E31" s="84"/>
      <c r="F31" s="84"/>
      <c r="G31" s="84"/>
      <c r="H31" s="84"/>
      <c r="I31" s="84"/>
      <c r="J31" s="84"/>
      <c r="K31" s="257"/>
      <c r="L31" s="257"/>
    </row>
    <row r="32" spans="1:12" ht="17.25" customHeight="1" x14ac:dyDescent="0.25">
      <c r="C32" s="85"/>
      <c r="D32" s="84"/>
      <c r="E32" s="84"/>
      <c r="F32" s="84"/>
      <c r="G32" s="84"/>
      <c r="H32" s="84"/>
      <c r="I32" s="84"/>
      <c r="J32" s="84"/>
      <c r="K32" s="257"/>
      <c r="L32" s="257"/>
    </row>
    <row r="33" spans="3:12" ht="17.25" customHeight="1" x14ac:dyDescent="0.25">
      <c r="C33" s="86"/>
      <c r="D33" s="86"/>
      <c r="E33" s="86"/>
      <c r="F33" s="86"/>
      <c r="G33" s="86"/>
      <c r="H33" s="86"/>
      <c r="I33" s="86"/>
      <c r="J33" s="86"/>
      <c r="K33" s="86"/>
      <c r="L33" s="86"/>
    </row>
    <row r="34" spans="3:12" ht="18.75" customHeight="1" x14ac:dyDescent="0.25">
      <c r="C34" s="389"/>
      <c r="D34" s="389"/>
      <c r="E34" s="389"/>
      <c r="F34" s="389"/>
      <c r="G34" s="389"/>
      <c r="H34" s="389"/>
      <c r="I34" s="389"/>
      <c r="J34" s="389"/>
      <c r="K34" s="389"/>
      <c r="L34" s="389"/>
    </row>
    <row r="35" spans="3:12" ht="18.75" customHeight="1" x14ac:dyDescent="0.25">
      <c r="C35" s="389"/>
      <c r="D35" s="389"/>
      <c r="E35" s="389"/>
      <c r="F35" s="389"/>
      <c r="G35" s="389"/>
      <c r="H35" s="389"/>
      <c r="I35" s="389"/>
      <c r="J35" s="389"/>
      <c r="K35" s="389"/>
      <c r="L35" s="389"/>
    </row>
    <row r="36" spans="3:12" ht="36" customHeight="1" x14ac:dyDescent="0.25">
      <c r="C36" s="389"/>
      <c r="D36" s="389"/>
      <c r="E36" s="389"/>
      <c r="F36" s="389"/>
      <c r="G36" s="389"/>
      <c r="H36" s="389"/>
      <c r="I36" s="389"/>
      <c r="J36" s="389"/>
      <c r="K36" s="389"/>
      <c r="L36" s="389"/>
    </row>
    <row r="37" spans="3:12" ht="17.25" customHeight="1" x14ac:dyDescent="0.25">
      <c r="C37" s="87"/>
      <c r="D37" s="84"/>
      <c r="E37" s="84"/>
      <c r="F37" s="84"/>
      <c r="G37" s="84"/>
      <c r="H37" s="84"/>
      <c r="I37" s="84"/>
      <c r="J37" s="84"/>
      <c r="K37" s="257"/>
      <c r="L37" s="257"/>
    </row>
    <row r="38" spans="3:12" ht="17.25" customHeight="1" x14ac:dyDescent="0.25">
      <c r="C38" s="87"/>
      <c r="D38" s="84"/>
      <c r="E38" s="84"/>
      <c r="F38" s="84"/>
      <c r="G38" s="84"/>
      <c r="H38" s="84"/>
      <c r="I38" s="84"/>
      <c r="J38" s="84"/>
      <c r="K38" s="257"/>
      <c r="L38" s="257"/>
    </row>
    <row r="39" spans="3:12" ht="17.25" customHeight="1" x14ac:dyDescent="0.25">
      <c r="C39" s="84"/>
      <c r="D39" s="84"/>
      <c r="G39" s="84"/>
      <c r="H39" s="84"/>
      <c r="I39" s="84"/>
      <c r="J39" s="84"/>
      <c r="K39" s="257"/>
      <c r="L39" s="257"/>
    </row>
    <row r="40" spans="3:12" ht="34.5" customHeight="1" x14ac:dyDescent="0.25">
      <c r="C40" s="390"/>
      <c r="D40" s="390"/>
      <c r="E40" s="390"/>
      <c r="F40" s="390"/>
      <c r="G40" s="390"/>
      <c r="H40" s="390"/>
      <c r="I40" s="390"/>
      <c r="J40" s="390"/>
      <c r="K40" s="390"/>
      <c r="L40" s="390"/>
    </row>
    <row r="41" spans="3:12" ht="17.25" customHeight="1" x14ac:dyDescent="0.25">
      <c r="C41" s="88"/>
    </row>
    <row r="42" spans="3:12" ht="17.25" customHeight="1" x14ac:dyDescent="0.25">
      <c r="C42" s="88"/>
      <c r="D42" s="84"/>
      <c r="E42" s="84"/>
      <c r="F42" s="84"/>
      <c r="G42" s="84"/>
      <c r="H42" s="84"/>
      <c r="I42" s="84"/>
      <c r="J42" s="84"/>
      <c r="K42" s="257"/>
      <c r="L42" s="257"/>
    </row>
    <row r="43" spans="3:12" ht="45" customHeight="1" x14ac:dyDescent="0.25">
      <c r="C43" s="390"/>
      <c r="D43" s="390"/>
      <c r="E43" s="390"/>
      <c r="F43" s="390"/>
      <c r="G43" s="390"/>
      <c r="H43" s="390"/>
      <c r="I43" s="390"/>
      <c r="J43" s="390"/>
      <c r="K43" s="390"/>
      <c r="L43" s="390"/>
    </row>
    <row r="44" spans="3:12" ht="17.25" customHeight="1" x14ac:dyDescent="0.25">
      <c r="C44" s="88"/>
    </row>
    <row r="45" spans="3:12" ht="17.25" customHeight="1" x14ac:dyDescent="0.25">
      <c r="C45" s="88"/>
    </row>
    <row r="46" spans="3:12" ht="35.25" customHeight="1" x14ac:dyDescent="0.25">
      <c r="C46" s="390"/>
      <c r="D46" s="390"/>
      <c r="E46" s="390"/>
      <c r="F46" s="390"/>
      <c r="G46" s="390"/>
      <c r="H46" s="390"/>
      <c r="I46" s="390"/>
      <c r="J46" s="390"/>
      <c r="K46" s="390"/>
      <c r="L46" s="390"/>
    </row>
    <row r="47" spans="3:12" ht="17.25" customHeight="1" x14ac:dyDescent="0.25">
      <c r="C47" s="88"/>
    </row>
    <row r="48" spans="3:12" ht="48.75" customHeight="1" x14ac:dyDescent="0.25">
      <c r="C48" s="390"/>
      <c r="D48" s="390"/>
      <c r="E48" s="390"/>
      <c r="F48" s="390"/>
      <c r="G48" s="390"/>
      <c r="H48" s="390"/>
      <c r="I48" s="390"/>
      <c r="J48" s="390"/>
      <c r="K48" s="390"/>
      <c r="L48" s="390"/>
    </row>
    <row r="49" spans="3:12" ht="58.5" customHeight="1" x14ac:dyDescent="0.25">
      <c r="C49" s="390"/>
      <c r="D49" s="390"/>
      <c r="E49" s="390"/>
      <c r="F49" s="390"/>
      <c r="G49" s="390"/>
      <c r="H49" s="390"/>
      <c r="I49" s="390"/>
      <c r="J49" s="390"/>
      <c r="K49" s="390"/>
      <c r="L49" s="390"/>
    </row>
    <row r="50" spans="3:12" ht="17.25" customHeight="1" x14ac:dyDescent="0.25">
      <c r="C50" s="88"/>
    </row>
    <row r="51" spans="3:12" ht="17.25" customHeight="1" x14ac:dyDescent="0.25">
      <c r="C51" s="88"/>
    </row>
    <row r="52" spans="3:12" ht="17.25" customHeight="1" x14ac:dyDescent="0.25">
      <c r="C52" s="88"/>
    </row>
    <row r="53" spans="3:12" ht="17.25" customHeight="1" x14ac:dyDescent="0.25">
      <c r="C53" s="88"/>
    </row>
    <row r="54" spans="3:12" ht="17.25" customHeight="1" x14ac:dyDescent="0.25">
      <c r="C54" s="88"/>
    </row>
    <row r="55" spans="3:12" ht="31.5" customHeight="1" x14ac:dyDescent="0.25">
      <c r="C55" s="389"/>
      <c r="D55" s="389"/>
      <c r="E55" s="389"/>
      <c r="F55" s="389"/>
      <c r="G55" s="389"/>
      <c r="H55" s="389"/>
      <c r="I55" s="389"/>
      <c r="J55" s="389"/>
      <c r="K55" s="389"/>
      <c r="L55" s="389"/>
    </row>
    <row r="56" spans="3:12" ht="17.25" customHeight="1" x14ac:dyDescent="0.25"/>
    <row r="57" spans="3:12" ht="17.25" customHeight="1" x14ac:dyDescent="0.25">
      <c r="C57" s="89"/>
    </row>
    <row r="58" spans="3:12" ht="33" customHeight="1" x14ac:dyDescent="0.25">
      <c r="C58" s="389"/>
      <c r="D58" s="389"/>
      <c r="E58" s="389"/>
      <c r="F58" s="389"/>
      <c r="G58" s="389"/>
      <c r="H58" s="389"/>
      <c r="I58" s="389"/>
      <c r="J58" s="389"/>
      <c r="K58" s="389"/>
      <c r="L58" s="389"/>
    </row>
  </sheetData>
  <mergeCells count="13">
    <mergeCell ref="C46:L46"/>
    <mergeCell ref="C48:L48"/>
    <mergeCell ref="C49:L49"/>
    <mergeCell ref="C55:L55"/>
    <mergeCell ref="C58:L58"/>
    <mergeCell ref="C43:L43"/>
    <mergeCell ref="C1:L1"/>
    <mergeCell ref="B4:B5"/>
    <mergeCell ref="B21:B22"/>
    <mergeCell ref="C34:L34"/>
    <mergeCell ref="C35:L35"/>
    <mergeCell ref="C36:L36"/>
    <mergeCell ref="C40:L40"/>
  </mergeCells>
  <conditionalFormatting sqref="G4:G17">
    <cfRule type="colorScale" priority="8">
      <colorScale>
        <cfvo type="min"/>
        <cfvo type="max"/>
        <color rgb="FFF8696B"/>
        <color rgb="FFFCFCFF"/>
      </colorScale>
    </cfRule>
  </conditionalFormatting>
  <conditionalFormatting sqref="H4:H17">
    <cfRule type="colorScale" priority="7">
      <colorScale>
        <cfvo type="min"/>
        <cfvo type="max"/>
        <color rgb="FFF8696B"/>
        <color rgb="FFFCFCFF"/>
      </colorScale>
    </cfRule>
  </conditionalFormatting>
  <conditionalFormatting sqref="G22:G26">
    <cfRule type="colorScale" priority="6">
      <colorScale>
        <cfvo type="min"/>
        <cfvo type="max"/>
        <color rgb="FFF8696B"/>
        <color rgb="FFFCFCFF"/>
      </colorScale>
    </cfRule>
  </conditionalFormatting>
  <conditionalFormatting sqref="H22:H26">
    <cfRule type="colorScale" priority="5">
      <colorScale>
        <cfvo type="min"/>
        <cfvo type="max"/>
        <color rgb="FFF8696B"/>
        <color rgb="FFFCFCFF"/>
      </colorScale>
    </cfRule>
  </conditionalFormatting>
  <conditionalFormatting sqref="G21">
    <cfRule type="colorScale" priority="4">
      <colorScale>
        <cfvo type="min"/>
        <cfvo type="max"/>
        <color rgb="FFF8696B"/>
        <color rgb="FFFCFCFF"/>
      </colorScale>
    </cfRule>
  </conditionalFormatting>
  <conditionalFormatting sqref="H21">
    <cfRule type="colorScale" priority="3">
      <colorScale>
        <cfvo type="min"/>
        <cfvo type="max"/>
        <color rgb="FFF8696B"/>
        <color rgb="FFFCFCFF"/>
      </colorScale>
    </cfRule>
  </conditionalFormatting>
  <conditionalFormatting sqref="E4:E17">
    <cfRule type="colorScale" priority="2">
      <colorScale>
        <cfvo type="min"/>
        <cfvo type="max"/>
        <color rgb="FFFCFCFF"/>
        <color rgb="FFF8696B"/>
      </colorScale>
    </cfRule>
  </conditionalFormatting>
  <conditionalFormatting sqref="E21:E26">
    <cfRule type="colorScale" priority="1">
      <colorScale>
        <cfvo type="min"/>
        <cfvo type="max"/>
        <color rgb="FFFCFCFF"/>
        <color rgb="FFF8696B"/>
      </colorScale>
    </cfRule>
  </conditionalFormatting>
  <pageMargins left="0.7" right="0.7" top="0.75" bottom="0.75" header="0.3" footer="0.3"/>
  <pageSetup paperSize="8" scale="78"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DH530"/>
  <sheetViews>
    <sheetView topLeftCell="B1" zoomScale="85" zoomScaleNormal="85" workbookViewId="0">
      <selection activeCell="B1" sqref="B1"/>
    </sheetView>
  </sheetViews>
  <sheetFormatPr defaultRowHeight="15" outlineLevelRow="1" outlineLevelCol="1" x14ac:dyDescent="0.25"/>
  <cols>
    <col min="1" max="1" width="9.140625" style="8" hidden="1" customWidth="1" outlineLevel="1"/>
    <col min="2" max="2" width="13.28515625" style="8" customWidth="1" collapsed="1"/>
    <col min="3" max="3" width="28.7109375" style="8" customWidth="1"/>
    <col min="4" max="23" width="16.7109375" style="8" customWidth="1"/>
    <col min="24" max="25" width="9.140625" style="8"/>
    <col min="26" max="27" width="9.140625" style="25"/>
    <col min="28" max="16384" width="9.140625" style="8"/>
  </cols>
  <sheetData>
    <row r="1" spans="1:112" ht="29.25" customHeight="1" x14ac:dyDescent="0.25">
      <c r="B1" s="26"/>
      <c r="C1" s="209"/>
      <c r="D1" s="421" t="s">
        <v>236</v>
      </c>
      <c r="E1" s="419"/>
      <c r="F1" s="419"/>
      <c r="G1" s="419"/>
      <c r="H1" s="419"/>
      <c r="I1" s="419"/>
      <c r="J1" s="419"/>
      <c r="K1" s="419"/>
      <c r="L1" s="419"/>
      <c r="M1" s="419"/>
      <c r="N1" s="419"/>
      <c r="O1" s="419"/>
      <c r="P1" s="419"/>
      <c r="Q1" s="420"/>
      <c r="R1" s="419" t="s">
        <v>158</v>
      </c>
      <c r="S1" s="419"/>
      <c r="T1" s="419"/>
      <c r="U1" s="419"/>
      <c r="V1" s="419"/>
      <c r="W1" s="420"/>
    </row>
    <row r="2" spans="1:112" ht="26.25" hidden="1" outlineLevel="1" x14ac:dyDescent="0.25">
      <c r="B2" s="27"/>
      <c r="C2" s="210"/>
      <c r="D2" s="223" t="s">
        <v>180</v>
      </c>
      <c r="E2" s="148" t="s">
        <v>181</v>
      </c>
      <c r="F2" s="148" t="s">
        <v>182</v>
      </c>
      <c r="G2" s="148" t="s">
        <v>183</v>
      </c>
      <c r="H2" s="148" t="s">
        <v>184</v>
      </c>
      <c r="I2" s="148" t="s">
        <v>185</v>
      </c>
      <c r="J2" s="148" t="s">
        <v>186</v>
      </c>
      <c r="K2" s="148" t="s">
        <v>187</v>
      </c>
      <c r="L2" s="148" t="s">
        <v>188</v>
      </c>
      <c r="M2" s="148" t="s">
        <v>189</v>
      </c>
      <c r="N2" s="148" t="s">
        <v>190</v>
      </c>
      <c r="O2" s="148" t="s">
        <v>191</v>
      </c>
      <c r="P2" s="148" t="s">
        <v>192</v>
      </c>
      <c r="Q2" s="224" t="s">
        <v>193</v>
      </c>
      <c r="R2" s="148" t="s">
        <v>207</v>
      </c>
      <c r="S2" s="148" t="s">
        <v>208</v>
      </c>
      <c r="T2" s="148" t="s">
        <v>209</v>
      </c>
      <c r="U2" s="148" t="s">
        <v>210</v>
      </c>
      <c r="V2" s="148" t="s">
        <v>211</v>
      </c>
      <c r="W2" s="148" t="s">
        <v>212</v>
      </c>
    </row>
    <row r="3" spans="1:112" ht="29.25" customHeight="1" collapsed="1" x14ac:dyDescent="0.25">
      <c r="B3" s="27"/>
      <c r="C3" s="210"/>
      <c r="D3" s="409" t="s">
        <v>121</v>
      </c>
      <c r="E3" s="410"/>
      <c r="F3" s="411"/>
      <c r="G3" s="412" t="s">
        <v>122</v>
      </c>
      <c r="H3" s="410"/>
      <c r="I3" s="411"/>
      <c r="J3" s="412" t="s">
        <v>125</v>
      </c>
      <c r="K3" s="410"/>
      <c r="L3" s="411"/>
      <c r="M3" s="412" t="s">
        <v>126</v>
      </c>
      <c r="N3" s="410"/>
      <c r="O3" s="411"/>
      <c r="P3" s="161" t="s">
        <v>154</v>
      </c>
      <c r="Q3" s="225" t="s">
        <v>155</v>
      </c>
      <c r="R3" s="413" t="s">
        <v>127</v>
      </c>
      <c r="S3" s="406" t="s">
        <v>128</v>
      </c>
      <c r="T3" s="406" t="s">
        <v>146</v>
      </c>
      <c r="U3" s="406" t="s">
        <v>143</v>
      </c>
      <c r="V3" s="406" t="s">
        <v>145</v>
      </c>
      <c r="W3" s="416" t="s">
        <v>144</v>
      </c>
      <c r="X3" s="17"/>
      <c r="Y3" s="17"/>
      <c r="Z3" s="28"/>
      <c r="AA3" s="28"/>
      <c r="AB3" s="17"/>
    </row>
    <row r="4" spans="1:112" ht="19.5" customHeight="1" x14ac:dyDescent="0.25">
      <c r="B4" s="27"/>
      <c r="C4" s="210"/>
      <c r="D4" s="409" t="s">
        <v>178</v>
      </c>
      <c r="E4" s="410"/>
      <c r="F4" s="410"/>
      <c r="G4" s="410"/>
      <c r="H4" s="410"/>
      <c r="I4" s="410"/>
      <c r="J4" s="410"/>
      <c r="K4" s="410"/>
      <c r="L4" s="410"/>
      <c r="M4" s="410"/>
      <c r="N4" s="410"/>
      <c r="O4" s="411"/>
      <c r="P4" s="162"/>
      <c r="Q4" s="226"/>
      <c r="R4" s="414"/>
      <c r="S4" s="407"/>
      <c r="T4" s="407"/>
      <c r="U4" s="407"/>
      <c r="V4" s="407"/>
      <c r="W4" s="417"/>
      <c r="X4" s="17"/>
      <c r="Y4" s="17"/>
      <c r="Z4" s="28"/>
      <c r="AA4" s="28"/>
      <c r="AB4" s="17"/>
    </row>
    <row r="5" spans="1:112" s="29" customFormat="1" ht="33" customHeight="1" x14ac:dyDescent="0.25">
      <c r="B5" s="30"/>
      <c r="C5" s="211" t="s">
        <v>153</v>
      </c>
      <c r="D5" s="238" t="s">
        <v>240</v>
      </c>
      <c r="E5" s="239" t="s">
        <v>241</v>
      </c>
      <c r="F5" s="239" t="s">
        <v>242</v>
      </c>
      <c r="G5" s="239" t="s">
        <v>240</v>
      </c>
      <c r="H5" s="239" t="s">
        <v>241</v>
      </c>
      <c r="I5" s="239" t="s">
        <v>242</v>
      </c>
      <c r="J5" s="239" t="s">
        <v>240</v>
      </c>
      <c r="K5" s="239" t="s">
        <v>241</v>
      </c>
      <c r="L5" s="239" t="s">
        <v>242</v>
      </c>
      <c r="M5" s="239" t="s">
        <v>240</v>
      </c>
      <c r="N5" s="239" t="s">
        <v>241</v>
      </c>
      <c r="O5" s="239" t="s">
        <v>242</v>
      </c>
      <c r="P5" s="45"/>
      <c r="Q5" s="227"/>
      <c r="R5" s="415"/>
      <c r="S5" s="408"/>
      <c r="T5" s="408"/>
      <c r="U5" s="408"/>
      <c r="V5" s="408"/>
      <c r="W5" s="418"/>
      <c r="X5" s="8"/>
      <c r="Y5" s="8"/>
      <c r="Z5" s="25"/>
      <c r="AA5" s="25"/>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row>
    <row r="6" spans="1:112" ht="15" customHeight="1" x14ac:dyDescent="0.25">
      <c r="A6" s="148" t="s">
        <v>206</v>
      </c>
      <c r="B6" s="401" t="s">
        <v>129</v>
      </c>
      <c r="C6" s="212" t="s">
        <v>137</v>
      </c>
      <c r="D6" s="228" t="e">
        <f t="array" aca="1" ref="D6" ca="1">INDEX(INDIRECT($D$25),
MATCH(1, (INDIRECT($E$25) = $A6) * (INDIRECT($F$25) = D$2), FALSE),
3 )/100</f>
        <v>#REF!</v>
      </c>
      <c r="E6" s="32" t="e">
        <f t="array" aca="1" ref="E6" ca="1">INDEX(INDIRECT($D$25),
MATCH(1, (INDIRECT($E$25) = $A6) * (INDIRECT($F$25) = E$2), FALSE),
3 )/100</f>
        <v>#REF!</v>
      </c>
      <c r="F6" s="32" t="e">
        <f t="array" aca="1" ref="F6" ca="1">INDEX(INDIRECT($D$25),
MATCH(1, (INDIRECT($E$25) = $A6) * (INDIRECT($F$25) = F$2), FALSE),
3 )/100</f>
        <v>#REF!</v>
      </c>
      <c r="G6" s="32" t="e">
        <f t="array" aca="1" ref="G6" ca="1">INDEX(INDIRECT($D$25),
MATCH(1, (INDIRECT($E$25) = $A6) * (INDIRECT($F$25) = G$2), FALSE),
3 )/100</f>
        <v>#REF!</v>
      </c>
      <c r="H6" s="32" t="e">
        <f t="array" aca="1" ref="H6" ca="1">INDEX(INDIRECT($D$25),
MATCH(1, (INDIRECT($E$25) = $A6) * (INDIRECT($F$25) = H$2), FALSE),
3 )/100</f>
        <v>#REF!</v>
      </c>
      <c r="I6" s="32" t="e">
        <f t="array" aca="1" ref="I6" ca="1">INDEX(INDIRECT($D$25),
MATCH(1, (INDIRECT($E$25) = $A6) * (INDIRECT($F$25) = I$2), FALSE),
3 )/100</f>
        <v>#REF!</v>
      </c>
      <c r="J6" s="32" t="e">
        <f t="array" aca="1" ref="J6" ca="1">INDEX(INDIRECT($D$25),
MATCH(1, (INDIRECT($E$25) = $A6) * (INDIRECT($F$25) = J$2), FALSE),
3 )/100</f>
        <v>#REF!</v>
      </c>
      <c r="K6" s="32" t="e">
        <f t="array" aca="1" ref="K6" ca="1">INDEX(INDIRECT($D$25),
MATCH(1, (INDIRECT($E$25) = $A6) * (INDIRECT($F$25) = K$2), FALSE),
3 )/100</f>
        <v>#REF!</v>
      </c>
      <c r="L6" s="32" t="e">
        <f t="array" aca="1" ref="L6" ca="1">INDEX(INDIRECT($D$25),
MATCH(1, (INDIRECT($E$25) = $A6) * (INDIRECT($F$25) = L$2), FALSE),
3 )/100</f>
        <v>#REF!</v>
      </c>
      <c r="M6" s="32" t="e">
        <f t="array" aca="1" ref="M6" ca="1">INDEX(INDIRECT($D$25),
MATCH(1, (INDIRECT($E$25) = $A6) * (INDIRECT($F$25) = M$2), FALSE),
3 )/100</f>
        <v>#REF!</v>
      </c>
      <c r="N6" s="32" t="e">
        <f t="array" aca="1" ref="N6" ca="1">INDEX(INDIRECT($D$25),
MATCH(1, (INDIRECT($E$25) = $A6) * (INDIRECT($F$25) = N$2), FALSE),
3 )/100</f>
        <v>#REF!</v>
      </c>
      <c r="O6" s="32" t="e">
        <f t="array" aca="1" ref="O6" ca="1">INDEX(INDIRECT($D$25),
MATCH(1, (INDIRECT($E$25) = $A6) * (INDIRECT($F$25) = O$2), FALSE),
3 )/100</f>
        <v>#REF!</v>
      </c>
      <c r="P6" s="32" t="e">
        <f t="array" aca="1" ref="P6" ca="1">INDEX(INDIRECT($D$25),
MATCH(1, (INDIRECT($E$25) = $A6) * (INDIRECT($F$25) = P$2), FALSE),
3 )/100</f>
        <v>#REF!</v>
      </c>
      <c r="Q6" s="79" t="e">
        <f t="array" aca="1" ref="Q6" ca="1">INDEX(INDIRECT($D$25),
MATCH(1, (INDIRECT($E$25) = $A6) * (INDIRECT($F$25) = Q$2), FALSE),
3 )/100</f>
        <v>#REF!</v>
      </c>
      <c r="R6" s="218" t="e">
        <f t="array" aca="1" ref="R6" ca="1">INDEX(INDIRECT($R$25),
MATCH(1, (INDIRECT($S$25) = $A6) * (INDIRECT($T$25) = R$2), FALSE),
3 )/100</f>
        <v>#REF!</v>
      </c>
      <c r="S6" s="32" t="e">
        <f t="array" aca="1" ref="S6" ca="1">INDEX(INDIRECT($R$25),
MATCH(1, (INDIRECT($S$25) = $A6) * (INDIRECT($T$25) = S$2), FALSE),
3 )/100</f>
        <v>#REF!</v>
      </c>
      <c r="T6" s="32" t="e">
        <f t="array" aca="1" ref="T6" ca="1">INDEX(INDIRECT($R$25),
MATCH(1, (INDIRECT($S$25) = $A6) * (INDIRECT($T$25) = T$2), FALSE),
3 )/100</f>
        <v>#REF!</v>
      </c>
      <c r="U6" s="32" t="e">
        <f t="array" aca="1" ref="U6" ca="1">INDEX(INDIRECT($R$25),
MATCH(1, (INDIRECT($S$25) = $A6) * (INDIRECT($T$25) = U$2), FALSE),
3 )/100</f>
        <v>#REF!</v>
      </c>
      <c r="V6" s="32" t="e">
        <f t="array" aca="1" ref="V6" ca="1">INDEX(INDIRECT($R$25),
MATCH(1, (INDIRECT($S$25) = $A6) * (INDIRECT($T$25) = V$2), FALSE),
3 )/100</f>
        <v>#REF!</v>
      </c>
      <c r="W6" s="79" t="e">
        <f t="array" aca="1" ref="W6" ca="1">INDEX(INDIRECT($R$25),
MATCH(1, (INDIRECT($S$25) = $A6) * (INDIRECT($T$25) = W$2), FALSE),
3 )/100</f>
        <v>#REF!</v>
      </c>
    </row>
    <row r="7" spans="1:112" ht="15" customHeight="1" x14ac:dyDescent="0.25">
      <c r="A7" s="8" t="s">
        <v>205</v>
      </c>
      <c r="B7" s="402"/>
      <c r="C7" s="213" t="s">
        <v>136</v>
      </c>
      <c r="D7" s="228" t="e">
        <f t="array" aca="1" ref="D7" ca="1">INDEX(INDIRECT($D$25),
MATCH(1, (INDIRECT($E$25) = $A7) * (INDIRECT($F$25) = D$2), FALSE),
3 )/100</f>
        <v>#REF!</v>
      </c>
      <c r="E7" s="32" t="e">
        <f t="array" aca="1" ref="E7" ca="1">INDEX(INDIRECT($D$25),
MATCH(1, (INDIRECT($E$25) = $A7) * (INDIRECT($F$25) = E$2), FALSE),
3 )/100</f>
        <v>#REF!</v>
      </c>
      <c r="F7" s="32" t="e">
        <f t="array" aca="1" ref="F7" ca="1">INDEX(INDIRECT($D$25),
MATCH(1, (INDIRECT($E$25) = $A7) * (INDIRECT($F$25) = F$2), FALSE),
3 )/100</f>
        <v>#REF!</v>
      </c>
      <c r="G7" s="32" t="e">
        <f t="array" aca="1" ref="G7" ca="1">INDEX(INDIRECT($D$25),
MATCH(1, (INDIRECT($E$25) = $A7) * (INDIRECT($F$25) = G$2), FALSE),
3 )/100</f>
        <v>#REF!</v>
      </c>
      <c r="H7" s="32" t="e">
        <f t="array" aca="1" ref="H7" ca="1">INDEX(INDIRECT($D$25),
MATCH(1, (INDIRECT($E$25) = $A7) * (INDIRECT($F$25) = H$2), FALSE),
3 )/100</f>
        <v>#REF!</v>
      </c>
      <c r="I7" s="32" t="e">
        <f t="array" aca="1" ref="I7" ca="1">INDEX(INDIRECT($D$25),
MATCH(1, (INDIRECT($E$25) = $A7) * (INDIRECT($F$25) = I$2), FALSE),
3 )/100</f>
        <v>#REF!</v>
      </c>
      <c r="J7" s="32" t="e">
        <f t="array" aca="1" ref="J7" ca="1">INDEX(INDIRECT($D$25),
MATCH(1, (INDIRECT($E$25) = $A7) * (INDIRECT($F$25) = J$2), FALSE),
3 )/100</f>
        <v>#REF!</v>
      </c>
      <c r="K7" s="32" t="e">
        <f t="array" aca="1" ref="K7" ca="1">INDEX(INDIRECT($D$25),
MATCH(1, (INDIRECT($E$25) = $A7) * (INDIRECT($F$25) = K$2), FALSE),
3 )/100</f>
        <v>#REF!</v>
      </c>
      <c r="L7" s="32" t="e">
        <f t="array" aca="1" ref="L7" ca="1">INDEX(INDIRECT($D$25),
MATCH(1, (INDIRECT($E$25) = $A7) * (INDIRECT($F$25) = L$2), FALSE),
3 )/100</f>
        <v>#REF!</v>
      </c>
      <c r="M7" s="32" t="e">
        <f t="array" aca="1" ref="M7" ca="1">INDEX(INDIRECT($D$25),
MATCH(1, (INDIRECT($E$25) = $A7) * (INDIRECT($F$25) = M$2), FALSE),
3 )/100</f>
        <v>#REF!</v>
      </c>
      <c r="N7" s="32" t="e">
        <f t="array" aca="1" ref="N7" ca="1">INDEX(INDIRECT($D$25),
MATCH(1, (INDIRECT($E$25) = $A7) * (INDIRECT($F$25) = N$2), FALSE),
3 )/100</f>
        <v>#REF!</v>
      </c>
      <c r="O7" s="32" t="e">
        <f t="array" aca="1" ref="O7" ca="1">INDEX(INDIRECT($D$25),
MATCH(1, (INDIRECT($E$25) = $A7) * (INDIRECT($F$25) = O$2), FALSE),
3 )/100</f>
        <v>#REF!</v>
      </c>
      <c r="P7" s="32" t="e">
        <f t="array" aca="1" ref="P7" ca="1">INDEX(INDIRECT($D$25),
MATCH(1, (INDIRECT($E$25) = $A7) * (INDIRECT($F$25) = P$2), FALSE),
3 )/100</f>
        <v>#REF!</v>
      </c>
      <c r="Q7" s="79" t="e">
        <f t="array" aca="1" ref="Q7" ca="1">INDEX(INDIRECT($D$25),
MATCH(1, (INDIRECT($E$25) = $A7) * (INDIRECT($F$25) = Q$2), FALSE),
3 )/100</f>
        <v>#REF!</v>
      </c>
      <c r="R7" s="218" t="e">
        <f t="array" aca="1" ref="R7" ca="1">INDEX(INDIRECT($R$25),
MATCH(1, (INDIRECT($S$25) = $A7) * (INDIRECT($T$25) = R$2), FALSE),
3 )/100</f>
        <v>#REF!</v>
      </c>
      <c r="S7" s="32" t="e">
        <f t="array" aca="1" ref="S7" ca="1">INDEX(INDIRECT($R$25),
MATCH(1, (INDIRECT($S$25) = $A7) * (INDIRECT($T$25) = S$2), FALSE),
3 )/100</f>
        <v>#REF!</v>
      </c>
      <c r="T7" s="32" t="e">
        <f t="array" aca="1" ref="T7" ca="1">INDEX(INDIRECT($R$25),
MATCH(1, (INDIRECT($S$25) = $A7) * (INDIRECT($T$25) = T$2), FALSE),
3 )/100</f>
        <v>#REF!</v>
      </c>
      <c r="U7" s="32" t="e">
        <f t="array" aca="1" ref="U7" ca="1">INDEX(INDIRECT($R$25),
MATCH(1, (INDIRECT($S$25) = $A7) * (INDIRECT($T$25) = U$2), FALSE),
3 )/100</f>
        <v>#REF!</v>
      </c>
      <c r="V7" s="32" t="e">
        <f t="array" aca="1" ref="V7" ca="1">INDEX(INDIRECT($R$25),
MATCH(1, (INDIRECT($S$25) = $A7) * (INDIRECT($T$25) = V$2), FALSE),
3 )/100</f>
        <v>#REF!</v>
      </c>
      <c r="W7" s="79" t="e">
        <f t="array" aca="1" ref="W7" ca="1">INDEX(INDIRECT($R$25),
MATCH(1, (INDIRECT($S$25) = $A7) * (INDIRECT($T$25) = W$2), FALSE),
3 )/100</f>
        <v>#REF!</v>
      </c>
    </row>
    <row r="8" spans="1:112" ht="15" customHeight="1" x14ac:dyDescent="0.25">
      <c r="A8" s="8" t="s">
        <v>204</v>
      </c>
      <c r="B8" s="402"/>
      <c r="C8" s="213" t="s">
        <v>135</v>
      </c>
      <c r="D8" s="228" t="e">
        <f t="array" aca="1" ref="D8" ca="1">INDEX(INDIRECT($D$25),
MATCH(1, (INDIRECT($E$25) = $A8) * (INDIRECT($F$25) = D$2), FALSE),
3 )/100</f>
        <v>#REF!</v>
      </c>
      <c r="E8" s="32" t="e">
        <f t="array" aca="1" ref="E8" ca="1">INDEX(INDIRECT($D$25),
MATCH(1, (INDIRECT($E$25) = $A8) * (INDIRECT($F$25) = E$2), FALSE),
3 )/100</f>
        <v>#REF!</v>
      </c>
      <c r="F8" s="32" t="e">
        <f t="array" aca="1" ref="F8" ca="1">INDEX(INDIRECT($D$25),
MATCH(1, (INDIRECT($E$25) = $A8) * (INDIRECT($F$25) = F$2), FALSE),
3 )/100</f>
        <v>#REF!</v>
      </c>
      <c r="G8" s="32" t="e">
        <f t="array" aca="1" ref="G8" ca="1">INDEX(INDIRECT($D$25),
MATCH(1, (INDIRECT($E$25) = $A8) * (INDIRECT($F$25) = G$2), FALSE),
3 )/100</f>
        <v>#REF!</v>
      </c>
      <c r="H8" s="32" t="e">
        <f t="array" aca="1" ref="H8" ca="1">INDEX(INDIRECT($D$25),
MATCH(1, (INDIRECT($E$25) = $A8) * (INDIRECT($F$25) = H$2), FALSE),
3 )/100</f>
        <v>#REF!</v>
      </c>
      <c r="I8" s="32" t="e">
        <f t="array" aca="1" ref="I8" ca="1">INDEX(INDIRECT($D$25),
MATCH(1, (INDIRECT($E$25) = $A8) * (INDIRECT($F$25) = I$2), FALSE),
3 )/100</f>
        <v>#REF!</v>
      </c>
      <c r="J8" s="32" t="e">
        <f t="array" aca="1" ref="J8" ca="1">INDEX(INDIRECT($D$25),
MATCH(1, (INDIRECT($E$25) = $A8) * (INDIRECT($F$25) = J$2), FALSE),
3 )/100</f>
        <v>#REF!</v>
      </c>
      <c r="K8" s="32" t="e">
        <f t="array" aca="1" ref="K8" ca="1">INDEX(INDIRECT($D$25),
MATCH(1, (INDIRECT($E$25) = $A8) * (INDIRECT($F$25) = K$2), FALSE),
3 )/100</f>
        <v>#REF!</v>
      </c>
      <c r="L8" s="32" t="e">
        <f t="array" aca="1" ref="L8" ca="1">INDEX(INDIRECT($D$25),
MATCH(1, (INDIRECT($E$25) = $A8) * (INDIRECT($F$25) = L$2), FALSE),
3 )/100</f>
        <v>#REF!</v>
      </c>
      <c r="M8" s="32" t="e">
        <f t="array" aca="1" ref="M8" ca="1">INDEX(INDIRECT($D$25),
MATCH(1, (INDIRECT($E$25) = $A8) * (INDIRECT($F$25) = M$2), FALSE),
3 )/100</f>
        <v>#REF!</v>
      </c>
      <c r="N8" s="32" t="e">
        <f t="array" aca="1" ref="N8" ca="1">INDEX(INDIRECT($D$25),
MATCH(1, (INDIRECT($E$25) = $A8) * (INDIRECT($F$25) = N$2), FALSE),
3 )/100</f>
        <v>#REF!</v>
      </c>
      <c r="O8" s="32" t="e">
        <f t="array" aca="1" ref="O8" ca="1">INDEX(INDIRECT($D$25),
MATCH(1, (INDIRECT($E$25) = $A8) * (INDIRECT($F$25) = O$2), FALSE),
3 )/100</f>
        <v>#REF!</v>
      </c>
      <c r="P8" s="32" t="e">
        <f t="array" aca="1" ref="P8" ca="1">INDEX(INDIRECT($D$25),
MATCH(1, (INDIRECT($E$25) = $A8) * (INDIRECT($F$25) = P$2), FALSE),
3 )/100</f>
        <v>#REF!</v>
      </c>
      <c r="Q8" s="79" t="e">
        <f t="array" aca="1" ref="Q8" ca="1">INDEX(INDIRECT($D$25),
MATCH(1, (INDIRECT($E$25) = $A8) * (INDIRECT($F$25) = Q$2), FALSE),
3 )/100</f>
        <v>#REF!</v>
      </c>
      <c r="R8" s="218" t="e">
        <f t="array" aca="1" ref="R8" ca="1">INDEX(INDIRECT($R$25),
MATCH(1, (INDIRECT($S$25) = $A8) * (INDIRECT($T$25) = R$2), FALSE),
3 )/100</f>
        <v>#REF!</v>
      </c>
      <c r="S8" s="32" t="e">
        <f t="array" aca="1" ref="S8" ca="1">INDEX(INDIRECT($R$25),
MATCH(1, (INDIRECT($S$25) = $A8) * (INDIRECT($T$25) = S$2), FALSE),
3 )/100</f>
        <v>#REF!</v>
      </c>
      <c r="T8" s="32" t="e">
        <f t="array" aca="1" ref="T8" ca="1">INDEX(INDIRECT($R$25),
MATCH(1, (INDIRECT($S$25) = $A8) * (INDIRECT($T$25) = T$2), FALSE),
3 )/100</f>
        <v>#REF!</v>
      </c>
      <c r="U8" s="32" t="e">
        <f t="array" aca="1" ref="U8" ca="1">INDEX(INDIRECT($R$25),
MATCH(1, (INDIRECT($S$25) = $A8) * (INDIRECT($T$25) = U$2), FALSE),
3 )/100</f>
        <v>#REF!</v>
      </c>
      <c r="V8" s="32" t="e">
        <f t="array" aca="1" ref="V8" ca="1">INDEX(INDIRECT($R$25),
MATCH(1, (INDIRECT($S$25) = $A8) * (INDIRECT($T$25) = V$2), FALSE),
3 )/100</f>
        <v>#REF!</v>
      </c>
      <c r="W8" s="79" t="e">
        <f t="array" aca="1" ref="W8" ca="1">INDEX(INDIRECT($R$25),
MATCH(1, (INDIRECT($S$25) = $A8) * (INDIRECT($T$25) = W$2), FALSE),
3 )/100</f>
        <v>#REF!</v>
      </c>
    </row>
    <row r="9" spans="1:112" ht="15" customHeight="1" x14ac:dyDescent="0.25">
      <c r="A9" s="8" t="s">
        <v>203</v>
      </c>
      <c r="B9" s="402"/>
      <c r="C9" s="213" t="s">
        <v>134</v>
      </c>
      <c r="D9" s="228" t="e">
        <f t="array" aca="1" ref="D9" ca="1">INDEX(INDIRECT($D$25),
MATCH(1, (INDIRECT($E$25) = $A9) * (INDIRECT($F$25) = D$2), FALSE),
3 )/100</f>
        <v>#REF!</v>
      </c>
      <c r="E9" s="32" t="e">
        <f t="array" aca="1" ref="E9" ca="1">INDEX(INDIRECT($D$25),
MATCH(1, (INDIRECT($E$25) = $A9) * (INDIRECT($F$25) = E$2), FALSE),
3 )/100</f>
        <v>#REF!</v>
      </c>
      <c r="F9" s="32" t="e">
        <f t="array" aca="1" ref="F9" ca="1">INDEX(INDIRECT($D$25),
MATCH(1, (INDIRECT($E$25) = $A9) * (INDIRECT($F$25) = F$2), FALSE),
3 )/100</f>
        <v>#REF!</v>
      </c>
      <c r="G9" s="32" t="e">
        <f t="array" aca="1" ref="G9" ca="1">INDEX(INDIRECT($D$25),
MATCH(1, (INDIRECT($E$25) = $A9) * (INDIRECT($F$25) = G$2), FALSE),
3 )/100</f>
        <v>#REF!</v>
      </c>
      <c r="H9" s="32" t="e">
        <f t="array" aca="1" ref="H9" ca="1">INDEX(INDIRECT($D$25),
MATCH(1, (INDIRECT($E$25) = $A9) * (INDIRECT($F$25) = H$2), FALSE),
3 )/100</f>
        <v>#REF!</v>
      </c>
      <c r="I9" s="32" t="e">
        <f t="array" aca="1" ref="I9" ca="1">INDEX(INDIRECT($D$25),
MATCH(1, (INDIRECT($E$25) = $A9) * (INDIRECT($F$25) = I$2), FALSE),
3 )/100</f>
        <v>#REF!</v>
      </c>
      <c r="J9" s="32" t="e">
        <f t="array" aca="1" ref="J9" ca="1">INDEX(INDIRECT($D$25),
MATCH(1, (INDIRECT($E$25) = $A9) * (INDIRECT($F$25) = J$2), FALSE),
3 )/100</f>
        <v>#REF!</v>
      </c>
      <c r="K9" s="32" t="e">
        <f t="array" aca="1" ref="K9" ca="1">INDEX(INDIRECT($D$25),
MATCH(1, (INDIRECT($E$25) = $A9) * (INDIRECT($F$25) = K$2), FALSE),
3 )/100</f>
        <v>#REF!</v>
      </c>
      <c r="L9" s="32" t="e">
        <f t="array" aca="1" ref="L9" ca="1">INDEX(INDIRECT($D$25),
MATCH(1, (INDIRECT($E$25) = $A9) * (INDIRECT($F$25) = L$2), FALSE),
3 )/100</f>
        <v>#REF!</v>
      </c>
      <c r="M9" s="32" t="e">
        <f t="array" aca="1" ref="M9" ca="1">INDEX(INDIRECT($D$25),
MATCH(1, (INDIRECT($E$25) = $A9) * (INDIRECT($F$25) = M$2), FALSE),
3 )/100</f>
        <v>#REF!</v>
      </c>
      <c r="N9" s="32" t="e">
        <f t="array" aca="1" ref="N9" ca="1">INDEX(INDIRECT($D$25),
MATCH(1, (INDIRECT($E$25) = $A9) * (INDIRECT($F$25) = N$2), FALSE),
3 )/100</f>
        <v>#REF!</v>
      </c>
      <c r="O9" s="32" t="e">
        <f t="array" aca="1" ref="O9" ca="1">INDEX(INDIRECT($D$25),
MATCH(1, (INDIRECT($E$25) = $A9) * (INDIRECT($F$25) = O$2), FALSE),
3 )/100</f>
        <v>#REF!</v>
      </c>
      <c r="P9" s="32" t="e">
        <f t="array" aca="1" ref="P9" ca="1">INDEX(INDIRECT($D$25),
MATCH(1, (INDIRECT($E$25) = $A9) * (INDIRECT($F$25) = P$2), FALSE),
3 )/100</f>
        <v>#REF!</v>
      </c>
      <c r="Q9" s="79" t="e">
        <f t="array" aca="1" ref="Q9" ca="1">INDEX(INDIRECT($D$25),
MATCH(1, (INDIRECT($E$25) = $A9) * (INDIRECT($F$25) = Q$2), FALSE),
3 )/100</f>
        <v>#REF!</v>
      </c>
      <c r="R9" s="218" t="e">
        <f t="array" aca="1" ref="R9" ca="1">INDEX(INDIRECT($R$25),
MATCH(1, (INDIRECT($S$25) = $A9) * (INDIRECT($T$25) = R$2), FALSE),
3 )/100</f>
        <v>#REF!</v>
      </c>
      <c r="S9" s="32" t="e">
        <f t="array" aca="1" ref="S9" ca="1">INDEX(INDIRECT($R$25),
MATCH(1, (INDIRECT($S$25) = $A9) * (INDIRECT($T$25) = S$2), FALSE),
3 )/100</f>
        <v>#REF!</v>
      </c>
      <c r="T9" s="32" t="e">
        <f t="array" aca="1" ref="T9" ca="1">INDEX(INDIRECT($R$25),
MATCH(1, (INDIRECT($S$25) = $A9) * (INDIRECT($T$25) = T$2), FALSE),
3 )/100</f>
        <v>#REF!</v>
      </c>
      <c r="U9" s="32" t="e">
        <f t="array" aca="1" ref="U9" ca="1">INDEX(INDIRECT($R$25),
MATCH(1, (INDIRECT($S$25) = $A9) * (INDIRECT($T$25) = U$2), FALSE),
3 )/100</f>
        <v>#REF!</v>
      </c>
      <c r="V9" s="32" t="e">
        <f t="array" aca="1" ref="V9" ca="1">INDEX(INDIRECT($R$25),
MATCH(1, (INDIRECT($S$25) = $A9) * (INDIRECT($T$25) = V$2), FALSE),
3 )/100</f>
        <v>#REF!</v>
      </c>
      <c r="W9" s="79" t="e">
        <f t="array" aca="1" ref="W9" ca="1">INDEX(INDIRECT($R$25),
MATCH(1, (INDIRECT($S$25) = $A9) * (INDIRECT($T$25) = W$2), FALSE),
3 )/100</f>
        <v>#REF!</v>
      </c>
    </row>
    <row r="10" spans="1:112" ht="15" customHeight="1" x14ac:dyDescent="0.25">
      <c r="A10" s="8" t="s">
        <v>202</v>
      </c>
      <c r="B10" s="402"/>
      <c r="C10" s="213" t="s">
        <v>133</v>
      </c>
      <c r="D10" s="228" t="e">
        <f t="array" aca="1" ref="D10" ca="1">INDEX(INDIRECT($D$25),
MATCH(1, (INDIRECT($E$25) = $A10) * (INDIRECT($F$25) = D$2), FALSE),
3 )/100</f>
        <v>#REF!</v>
      </c>
      <c r="E10" s="32" t="e">
        <f t="array" aca="1" ref="E10" ca="1">INDEX(INDIRECT($D$25),
MATCH(1, (INDIRECT($E$25) = $A10) * (INDIRECT($F$25) = E$2), FALSE),
3 )/100</f>
        <v>#REF!</v>
      </c>
      <c r="F10" s="32" t="e">
        <f t="array" aca="1" ref="F10" ca="1">INDEX(INDIRECT($D$25),
MATCH(1, (INDIRECT($E$25) = $A10) * (INDIRECT($F$25) = F$2), FALSE),
3 )/100</f>
        <v>#REF!</v>
      </c>
      <c r="G10" s="32" t="e">
        <f t="array" aca="1" ref="G10" ca="1">INDEX(INDIRECT($D$25),
MATCH(1, (INDIRECT($E$25) = $A10) * (INDIRECT($F$25) = G$2), FALSE),
3 )/100</f>
        <v>#REF!</v>
      </c>
      <c r="H10" s="32" t="e">
        <f t="array" aca="1" ref="H10" ca="1">INDEX(INDIRECT($D$25),
MATCH(1, (INDIRECT($E$25) = $A10) * (INDIRECT($F$25) = H$2), FALSE),
3 )/100</f>
        <v>#REF!</v>
      </c>
      <c r="I10" s="32" t="e">
        <f t="array" aca="1" ref="I10" ca="1">INDEX(INDIRECT($D$25),
MATCH(1, (INDIRECT($E$25) = $A10) * (INDIRECT($F$25) = I$2), FALSE),
3 )/100</f>
        <v>#REF!</v>
      </c>
      <c r="J10" s="32" t="e">
        <f t="array" aca="1" ref="J10" ca="1">INDEX(INDIRECT($D$25),
MATCH(1, (INDIRECT($E$25) = $A10) * (INDIRECT($F$25) = J$2), FALSE),
3 )/100</f>
        <v>#REF!</v>
      </c>
      <c r="K10" s="32" t="e">
        <f t="array" aca="1" ref="K10" ca="1">INDEX(INDIRECT($D$25),
MATCH(1, (INDIRECT($E$25) = $A10) * (INDIRECT($F$25) = K$2), FALSE),
3 )/100</f>
        <v>#REF!</v>
      </c>
      <c r="L10" s="32" t="e">
        <f t="array" aca="1" ref="L10" ca="1">INDEX(INDIRECT($D$25),
MATCH(1, (INDIRECT($E$25) = $A10) * (INDIRECT($F$25) = L$2), FALSE),
3 )/100</f>
        <v>#REF!</v>
      </c>
      <c r="M10" s="32" t="e">
        <f t="array" aca="1" ref="M10" ca="1">INDEX(INDIRECT($D$25),
MATCH(1, (INDIRECT($E$25) = $A10) * (INDIRECT($F$25) = M$2), FALSE),
3 )/100</f>
        <v>#REF!</v>
      </c>
      <c r="N10" s="32" t="e">
        <f t="array" aca="1" ref="N10" ca="1">INDEX(INDIRECT($D$25),
MATCH(1, (INDIRECT($E$25) = $A10) * (INDIRECT($F$25) = N$2), FALSE),
3 )/100</f>
        <v>#REF!</v>
      </c>
      <c r="O10" s="32" t="e">
        <f t="array" aca="1" ref="O10" ca="1">INDEX(INDIRECT($D$25),
MATCH(1, (INDIRECT($E$25) = $A10) * (INDIRECT($F$25) = O$2), FALSE),
3 )/100</f>
        <v>#REF!</v>
      </c>
      <c r="P10" s="32" t="e">
        <f t="array" aca="1" ref="P10" ca="1">INDEX(INDIRECT($D$25),
MATCH(1, (INDIRECT($E$25) = $A10) * (INDIRECT($F$25) = P$2), FALSE),
3 )/100</f>
        <v>#REF!</v>
      </c>
      <c r="Q10" s="79" t="e">
        <f t="array" aca="1" ref="Q10" ca="1">INDEX(INDIRECT($D$25),
MATCH(1, (INDIRECT($E$25) = $A10) * (INDIRECT($F$25) = Q$2), FALSE),
3 )/100</f>
        <v>#REF!</v>
      </c>
      <c r="R10" s="218" t="e">
        <f t="array" aca="1" ref="R10" ca="1">INDEX(INDIRECT($R$25),
MATCH(1, (INDIRECT($S$25) = $A10) * (INDIRECT($T$25) = R$2), FALSE),
3 )/100</f>
        <v>#REF!</v>
      </c>
      <c r="S10" s="32" t="e">
        <f t="array" aca="1" ref="S10" ca="1">INDEX(INDIRECT($R$25),
MATCH(1, (INDIRECT($S$25) = $A10) * (INDIRECT($T$25) = S$2), FALSE),
3 )/100</f>
        <v>#REF!</v>
      </c>
      <c r="T10" s="32" t="e">
        <f t="array" aca="1" ref="T10" ca="1">INDEX(INDIRECT($R$25),
MATCH(1, (INDIRECT($S$25) = $A10) * (INDIRECT($T$25) = T$2), FALSE),
3 )/100</f>
        <v>#REF!</v>
      </c>
      <c r="U10" s="32" t="e">
        <f t="array" aca="1" ref="U10" ca="1">INDEX(INDIRECT($R$25),
MATCH(1, (INDIRECT($S$25) = $A10) * (INDIRECT($T$25) = U$2), FALSE),
3 )/100</f>
        <v>#REF!</v>
      </c>
      <c r="V10" s="32" t="e">
        <f t="array" aca="1" ref="V10" ca="1">INDEX(INDIRECT($R$25),
MATCH(1, (INDIRECT($S$25) = $A10) * (INDIRECT($T$25) = V$2), FALSE),
3 )/100</f>
        <v>#REF!</v>
      </c>
      <c r="W10" s="79" t="e">
        <f t="array" aca="1" ref="W10" ca="1">INDEX(INDIRECT($R$25),
MATCH(1, (INDIRECT($S$25) = $A10) * (INDIRECT($T$25) = W$2), FALSE),
3 )/100</f>
        <v>#REF!</v>
      </c>
    </row>
    <row r="11" spans="1:112" ht="15" customHeight="1" x14ac:dyDescent="0.25">
      <c r="A11" s="8" t="s">
        <v>201</v>
      </c>
      <c r="B11" s="402"/>
      <c r="C11" s="213" t="s">
        <v>132</v>
      </c>
      <c r="D11" s="228" t="e">
        <f t="array" aca="1" ref="D11" ca="1">INDEX(INDIRECT($D$25),
MATCH(1, (INDIRECT($E$25) = $A11) * (INDIRECT($F$25) = D$2), FALSE),
3 )/100</f>
        <v>#REF!</v>
      </c>
      <c r="E11" s="32" t="e">
        <f t="array" aca="1" ref="E11" ca="1">INDEX(INDIRECT($D$25),
MATCH(1, (INDIRECT($E$25) = $A11) * (INDIRECT($F$25) = E$2), FALSE),
3 )/100</f>
        <v>#REF!</v>
      </c>
      <c r="F11" s="32" t="e">
        <f t="array" aca="1" ref="F11" ca="1">INDEX(INDIRECT($D$25),
MATCH(1, (INDIRECT($E$25) = $A11) * (INDIRECT($F$25) = F$2), FALSE),
3 )/100</f>
        <v>#REF!</v>
      </c>
      <c r="G11" s="32" t="e">
        <f t="array" aca="1" ref="G11" ca="1">INDEX(INDIRECT($D$25),
MATCH(1, (INDIRECT($E$25) = $A11) * (INDIRECT($F$25) = G$2), FALSE),
3 )/100</f>
        <v>#REF!</v>
      </c>
      <c r="H11" s="32" t="e">
        <f t="array" aca="1" ref="H11" ca="1">INDEX(INDIRECT($D$25),
MATCH(1, (INDIRECT($E$25) = $A11) * (INDIRECT($F$25) = H$2), FALSE),
3 )/100</f>
        <v>#REF!</v>
      </c>
      <c r="I11" s="32" t="e">
        <f t="array" aca="1" ref="I11" ca="1">INDEX(INDIRECT($D$25),
MATCH(1, (INDIRECT($E$25) = $A11) * (INDIRECT($F$25) = I$2), FALSE),
3 )/100</f>
        <v>#REF!</v>
      </c>
      <c r="J11" s="32" t="e">
        <f t="array" aca="1" ref="J11" ca="1">INDEX(INDIRECT($D$25),
MATCH(1, (INDIRECT($E$25) = $A11) * (INDIRECT($F$25) = J$2), FALSE),
3 )/100</f>
        <v>#REF!</v>
      </c>
      <c r="K11" s="32" t="e">
        <f t="array" aca="1" ref="K11" ca="1">INDEX(INDIRECT($D$25),
MATCH(1, (INDIRECT($E$25) = $A11) * (INDIRECT($F$25) = K$2), FALSE),
3 )/100</f>
        <v>#REF!</v>
      </c>
      <c r="L11" s="32" t="e">
        <f t="array" aca="1" ref="L11" ca="1">INDEX(INDIRECT($D$25),
MATCH(1, (INDIRECT($E$25) = $A11) * (INDIRECT($F$25) = L$2), FALSE),
3 )/100</f>
        <v>#REF!</v>
      </c>
      <c r="M11" s="32" t="e">
        <f t="array" aca="1" ref="M11" ca="1">INDEX(INDIRECT($D$25),
MATCH(1, (INDIRECT($E$25) = $A11) * (INDIRECT($F$25) = M$2), FALSE),
3 )/100</f>
        <v>#REF!</v>
      </c>
      <c r="N11" s="32" t="e">
        <f t="array" aca="1" ref="N11" ca="1">INDEX(INDIRECT($D$25),
MATCH(1, (INDIRECT($E$25) = $A11) * (INDIRECT($F$25) = N$2), FALSE),
3 )/100</f>
        <v>#REF!</v>
      </c>
      <c r="O11" s="32" t="e">
        <f t="array" aca="1" ref="O11" ca="1">INDEX(INDIRECT($D$25),
MATCH(1, (INDIRECT($E$25) = $A11) * (INDIRECT($F$25) = O$2), FALSE),
3 )/100</f>
        <v>#REF!</v>
      </c>
      <c r="P11" s="32" t="e">
        <f t="array" aca="1" ref="P11" ca="1">INDEX(INDIRECT($D$25),
MATCH(1, (INDIRECT($E$25) = $A11) * (INDIRECT($F$25) = P$2), FALSE),
3 )/100</f>
        <v>#REF!</v>
      </c>
      <c r="Q11" s="79" t="e">
        <f t="array" aca="1" ref="Q11" ca="1">INDEX(INDIRECT($D$25),
MATCH(1, (INDIRECT($E$25) = $A11) * (INDIRECT($F$25) = Q$2), FALSE),
3 )/100</f>
        <v>#REF!</v>
      </c>
      <c r="R11" s="218" t="e">
        <f t="array" aca="1" ref="R11" ca="1">INDEX(INDIRECT($R$25),
MATCH(1, (INDIRECT($S$25) = $A11) * (INDIRECT($T$25) = R$2), FALSE),
3 )/100</f>
        <v>#REF!</v>
      </c>
      <c r="S11" s="32" t="e">
        <f t="array" aca="1" ref="S11" ca="1">INDEX(INDIRECT($R$25),
MATCH(1, (INDIRECT($S$25) = $A11) * (INDIRECT($T$25) = S$2), FALSE),
3 )/100</f>
        <v>#REF!</v>
      </c>
      <c r="T11" s="32" t="e">
        <f t="array" aca="1" ref="T11" ca="1">INDEX(INDIRECT($R$25),
MATCH(1, (INDIRECT($S$25) = $A11) * (INDIRECT($T$25) = T$2), FALSE),
3 )/100</f>
        <v>#REF!</v>
      </c>
      <c r="U11" s="32" t="e">
        <f t="array" aca="1" ref="U11" ca="1">INDEX(INDIRECT($R$25),
MATCH(1, (INDIRECT($S$25) = $A11) * (INDIRECT($T$25) = U$2), FALSE),
3 )/100</f>
        <v>#REF!</v>
      </c>
      <c r="V11" s="32" t="e">
        <f t="array" aca="1" ref="V11" ca="1">INDEX(INDIRECT($R$25),
MATCH(1, (INDIRECT($S$25) = $A11) * (INDIRECT($T$25) = V$2), FALSE),
3 )/100</f>
        <v>#REF!</v>
      </c>
      <c r="W11" s="79" t="e">
        <f t="array" aca="1" ref="W11" ca="1">INDEX(INDIRECT($R$25),
MATCH(1, (INDIRECT($S$25) = $A11) * (INDIRECT($T$25) = W$2), FALSE),
3 )/100</f>
        <v>#REF!</v>
      </c>
    </row>
    <row r="12" spans="1:112" ht="15" customHeight="1" thickBot="1" x14ac:dyDescent="0.3">
      <c r="A12" s="8" t="s">
        <v>200</v>
      </c>
      <c r="B12" s="403"/>
      <c r="C12" s="214" t="s">
        <v>131</v>
      </c>
      <c r="D12" s="228" t="e">
        <f t="array" aca="1" ref="D12" ca="1">INDEX(INDIRECT($D$25),
MATCH(1, (INDIRECT($E$25) = $A12) * (INDIRECT($F$25) = D$2), FALSE),
3 )/100</f>
        <v>#REF!</v>
      </c>
      <c r="E12" s="32" t="e">
        <f t="array" aca="1" ref="E12" ca="1">INDEX(INDIRECT($D$25),
MATCH(1, (INDIRECT($E$25) = $A12) * (INDIRECT($F$25) = E$2), FALSE),
3 )/100</f>
        <v>#REF!</v>
      </c>
      <c r="F12" s="32" t="e">
        <f t="array" aca="1" ref="F12" ca="1">INDEX(INDIRECT($D$25),
MATCH(1, (INDIRECT($E$25) = $A12) * (INDIRECT($F$25) = F$2), FALSE),
3 )/100</f>
        <v>#REF!</v>
      </c>
      <c r="G12" s="32" t="e">
        <f t="array" aca="1" ref="G12" ca="1">INDEX(INDIRECT($D$25),
MATCH(1, (INDIRECT($E$25) = $A12) * (INDIRECT($F$25) = G$2), FALSE),
3 )/100</f>
        <v>#REF!</v>
      </c>
      <c r="H12" s="32" t="e">
        <f t="array" aca="1" ref="H12" ca="1">INDEX(INDIRECT($D$25),
MATCH(1, (INDIRECT($E$25) = $A12) * (INDIRECT($F$25) = H$2), FALSE),
3 )/100</f>
        <v>#REF!</v>
      </c>
      <c r="I12" s="32" t="e">
        <f t="array" aca="1" ref="I12" ca="1">INDEX(INDIRECT($D$25),
MATCH(1, (INDIRECT($E$25) = $A12) * (INDIRECT($F$25) = I$2), FALSE),
3 )/100</f>
        <v>#REF!</v>
      </c>
      <c r="J12" s="32" t="e">
        <f t="array" aca="1" ref="J12" ca="1">INDEX(INDIRECT($D$25),
MATCH(1, (INDIRECT($E$25) = $A12) * (INDIRECT($F$25) = J$2), FALSE),
3 )/100</f>
        <v>#REF!</v>
      </c>
      <c r="K12" s="32" t="e">
        <f t="array" aca="1" ref="K12" ca="1">INDEX(INDIRECT($D$25),
MATCH(1, (INDIRECT($E$25) = $A12) * (INDIRECT($F$25) = K$2), FALSE),
3 )/100</f>
        <v>#REF!</v>
      </c>
      <c r="L12" s="32" t="e">
        <f t="array" aca="1" ref="L12" ca="1">INDEX(INDIRECT($D$25),
MATCH(1, (INDIRECT($E$25) = $A12) * (INDIRECT($F$25) = L$2), FALSE),
3 )/100</f>
        <v>#REF!</v>
      </c>
      <c r="M12" s="32" t="e">
        <f t="array" aca="1" ref="M12" ca="1">INDEX(INDIRECT($D$25),
MATCH(1, (INDIRECT($E$25) = $A12) * (INDIRECT($F$25) = M$2), FALSE),
3 )/100</f>
        <v>#REF!</v>
      </c>
      <c r="N12" s="32" t="e">
        <f t="array" aca="1" ref="N12" ca="1">INDEX(INDIRECT($D$25),
MATCH(1, (INDIRECT($E$25) = $A12) * (INDIRECT($F$25) = N$2), FALSE),
3 )/100</f>
        <v>#REF!</v>
      </c>
      <c r="O12" s="32" t="e">
        <f t="array" aca="1" ref="O12" ca="1">INDEX(INDIRECT($D$25),
MATCH(1, (INDIRECT($E$25) = $A12) * (INDIRECT($F$25) = O$2), FALSE),
3 )/100</f>
        <v>#REF!</v>
      </c>
      <c r="P12" s="32" t="e">
        <f t="array" aca="1" ref="P12" ca="1">INDEX(INDIRECT($D$25),
MATCH(1, (INDIRECT($E$25) = $A12) * (INDIRECT($F$25) = P$2), FALSE),
3 )/100</f>
        <v>#REF!</v>
      </c>
      <c r="Q12" s="79" t="e">
        <f t="array" aca="1" ref="Q12" ca="1">INDEX(INDIRECT($D$25),
MATCH(1, (INDIRECT($E$25) = $A12) * (INDIRECT($F$25) = Q$2), FALSE),
3 )/100</f>
        <v>#REF!</v>
      </c>
      <c r="R12" s="219" t="e">
        <f t="array" aca="1" ref="R12" ca="1">INDEX(INDIRECT($R$25),
MATCH(1, (INDIRECT($S$25) = $A12) * (INDIRECT($T$25) = R$2), FALSE),
3 )/100</f>
        <v>#REF!</v>
      </c>
      <c r="S12" s="32" t="e">
        <f t="array" aca="1" ref="S12" ca="1">INDEX(INDIRECT($R$25),
MATCH(1, (INDIRECT($S$25) = $A12) * (INDIRECT($T$25) = S$2), FALSE),
3 )/100</f>
        <v>#REF!</v>
      </c>
      <c r="T12" s="32" t="e">
        <f t="array" aca="1" ref="T12" ca="1">INDEX(INDIRECT($R$25),
MATCH(1, (INDIRECT($S$25) = $A12) * (INDIRECT($T$25) = T$2), FALSE),
3 )/100</f>
        <v>#REF!</v>
      </c>
      <c r="U12" s="32" t="e">
        <f t="array" aca="1" ref="U12" ca="1">INDEX(INDIRECT($R$25),
MATCH(1, (INDIRECT($S$25) = $A12) * (INDIRECT($T$25) = U$2), FALSE),
3 )/100</f>
        <v>#REF!</v>
      </c>
      <c r="V12" s="32" t="e">
        <f t="array" aca="1" ref="V12" ca="1">INDEX(INDIRECT($R$25),
MATCH(1, (INDIRECT($S$25) = $A12) * (INDIRECT($T$25) = V$2), FALSE),
3 )/100</f>
        <v>#REF!</v>
      </c>
      <c r="W12" s="79" t="e">
        <f t="array" aca="1" ref="W12" ca="1">INDEX(INDIRECT($R$25),
MATCH(1, (INDIRECT($S$25) = $A12) * (INDIRECT($T$25) = W$2), FALSE),
3 )/100</f>
        <v>#REF!</v>
      </c>
    </row>
    <row r="13" spans="1:112" s="23" customFormat="1" ht="15.75" thickBot="1" x14ac:dyDescent="0.3">
      <c r="A13" s="149" t="s">
        <v>130</v>
      </c>
      <c r="B13" s="149" t="s">
        <v>130</v>
      </c>
      <c r="C13" s="215"/>
      <c r="D13" s="229" t="e">
        <f t="array" aca="1" ref="D13" ca="1">INDEX(INDIRECT($D$25),
MATCH(1, (INDIRECT($E$25) = $A13) * (INDIRECT($F$25) = D$2), FALSE),
3 )/100</f>
        <v>#REF!</v>
      </c>
      <c r="E13" s="31" t="e">
        <f t="array" aca="1" ref="E13" ca="1">INDEX(INDIRECT($D$25),
MATCH(1, (INDIRECT($E$25) = $A13) * (INDIRECT($F$25) = E$2), FALSE),
3 )/100</f>
        <v>#REF!</v>
      </c>
      <c r="F13" s="31" t="e">
        <f t="array" aca="1" ref="F13" ca="1">INDEX(INDIRECT($D$25),
MATCH(1, (INDIRECT($E$25) = $A13) * (INDIRECT($F$25) = F$2), FALSE),
3 )/100</f>
        <v>#REF!</v>
      </c>
      <c r="G13" s="31" t="e">
        <f t="array" aca="1" ref="G13" ca="1">INDEX(INDIRECT($D$25),
MATCH(1, (INDIRECT($E$25) = $A13) * (INDIRECT($F$25) = G$2), FALSE),
3 )/100</f>
        <v>#REF!</v>
      </c>
      <c r="H13" s="31" t="e">
        <f t="array" aca="1" ref="H13" ca="1">INDEX(INDIRECT($D$25),
MATCH(1, (INDIRECT($E$25) = $A13) * (INDIRECT($F$25) = H$2), FALSE),
3 )/100</f>
        <v>#REF!</v>
      </c>
      <c r="I13" s="31" t="e">
        <f t="array" aca="1" ref="I13" ca="1">INDEX(INDIRECT($D$25),
MATCH(1, (INDIRECT($E$25) = $A13) * (INDIRECT($F$25) = I$2), FALSE),
3 )/100</f>
        <v>#REF!</v>
      </c>
      <c r="J13" s="31" t="e">
        <f t="array" aca="1" ref="J13" ca="1">INDEX(INDIRECT($D$25),
MATCH(1, (INDIRECT($E$25) = $A13) * (INDIRECT($F$25) = J$2), FALSE),
3 )/100</f>
        <v>#REF!</v>
      </c>
      <c r="K13" s="31" t="e">
        <f t="array" aca="1" ref="K13" ca="1">INDEX(INDIRECT($D$25),
MATCH(1, (INDIRECT($E$25) = $A13) * (INDIRECT($F$25) = K$2), FALSE),
3 )/100</f>
        <v>#REF!</v>
      </c>
      <c r="L13" s="31" t="e">
        <f t="array" aca="1" ref="L13" ca="1">INDEX(INDIRECT($D$25),
MATCH(1, (INDIRECT($E$25) = $A13) * (INDIRECT($F$25) = L$2), FALSE),
3 )/100</f>
        <v>#REF!</v>
      </c>
      <c r="M13" s="31" t="e">
        <f t="array" aca="1" ref="M13" ca="1">INDEX(INDIRECT($D$25),
MATCH(1, (INDIRECT($E$25) = $A13) * (INDIRECT($F$25) = M$2), FALSE),
3 )/100</f>
        <v>#REF!</v>
      </c>
      <c r="N13" s="31" t="e">
        <f t="array" aca="1" ref="N13" ca="1">INDEX(INDIRECT($D$25),
MATCH(1, (INDIRECT($E$25) = $A13) * (INDIRECT($F$25) = N$2), FALSE),
3 )/100</f>
        <v>#REF!</v>
      </c>
      <c r="O13" s="31" t="e">
        <f t="array" aca="1" ref="O13" ca="1">INDEX(INDIRECT($D$25),
MATCH(1, (INDIRECT($E$25) = $A13) * (INDIRECT($F$25) = O$2), FALSE),
3 )/100</f>
        <v>#REF!</v>
      </c>
      <c r="P13" s="31" t="e">
        <f t="array" aca="1" ref="P13" ca="1">INDEX(INDIRECT($D$25),
MATCH(1, (INDIRECT($E$25) = $A13) * (INDIRECT($F$25) = P$2), FALSE),
3 )/100</f>
        <v>#REF!</v>
      </c>
      <c r="Q13" s="78" t="e">
        <f t="array" aca="1" ref="Q13" ca="1">INDEX(INDIRECT($D$25),
MATCH(1, (INDIRECT($E$25) = $A13) * (INDIRECT($F$25) = Q$2), FALSE),
3 )/100</f>
        <v>#REF!</v>
      </c>
      <c r="R13" s="220" t="e">
        <f t="array" aca="1" ref="R13" ca="1">INDEX(INDIRECT($R$25),
MATCH(1, (INDIRECT($S$25) = $A13) * (INDIRECT($T$25) = R$2), FALSE),
3 )/100</f>
        <v>#REF!</v>
      </c>
      <c r="S13" s="31" t="e">
        <f t="array" aca="1" ref="S13" ca="1">INDEX(INDIRECT($R$25),
MATCH(1, (INDIRECT($S$25) = $A13) * (INDIRECT($T$25) = S$2), FALSE),
3 )/100</f>
        <v>#REF!</v>
      </c>
      <c r="T13" s="31" t="e">
        <f t="array" aca="1" ref="T13" ca="1">INDEX(INDIRECT($R$25),
MATCH(1, (INDIRECT($S$25) = $A13) * (INDIRECT($T$25) = T$2), FALSE),
3 )/100</f>
        <v>#REF!</v>
      </c>
      <c r="U13" s="31" t="e">
        <f t="array" aca="1" ref="U13" ca="1">INDEX(INDIRECT($R$25),
MATCH(1, (INDIRECT($S$25) = $A13) * (INDIRECT($T$25) = U$2), FALSE),
3 )/100</f>
        <v>#REF!</v>
      </c>
      <c r="V13" s="31" t="e">
        <f t="array" aca="1" ref="V13" ca="1">INDEX(INDIRECT($R$25),
MATCH(1, (INDIRECT($S$25) = $A13) * (INDIRECT($T$25) = V$2), FALSE),
3 )/100</f>
        <v>#REF!</v>
      </c>
      <c r="W13" s="78" t="e">
        <f t="array" aca="1" ref="W13" ca="1">INDEX(INDIRECT($R$25),
MATCH(1, (INDIRECT($S$25) = $A13) * (INDIRECT($T$25) = W$2), FALSE),
3 )/100</f>
        <v>#REF!</v>
      </c>
      <c r="X13" s="8"/>
      <c r="Y13" s="8"/>
      <c r="Z13" s="25"/>
      <c r="AA13" s="25"/>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row>
    <row r="14" spans="1:112" x14ac:dyDescent="0.25">
      <c r="A14" s="8" t="s">
        <v>199</v>
      </c>
      <c r="B14" s="401" t="s">
        <v>140</v>
      </c>
      <c r="C14" s="212" t="s">
        <v>131</v>
      </c>
      <c r="D14" s="228" t="e">
        <f t="array" aca="1" ref="D14" ca="1">INDEX(INDIRECT($D$25),
MATCH(1, (INDIRECT($E$25) = $A14) * (INDIRECT($F$25) = D$2), FALSE),
3 )/100</f>
        <v>#REF!</v>
      </c>
      <c r="E14" s="32" t="e">
        <f t="array" aca="1" ref="E14" ca="1">INDEX(INDIRECT($D$25),
MATCH(1, (INDIRECT($E$25) = $A14) * (INDIRECT($F$25) = E$2), FALSE),
3 )/100</f>
        <v>#REF!</v>
      </c>
      <c r="F14" s="32" t="e">
        <f t="array" aca="1" ref="F14" ca="1">INDEX(INDIRECT($D$25),
MATCH(1, (INDIRECT($E$25) = $A14) * (INDIRECT($F$25) = F$2), FALSE),
3 )/100</f>
        <v>#REF!</v>
      </c>
      <c r="G14" s="32" t="e">
        <f t="array" aca="1" ref="G14" ca="1">INDEX(INDIRECT($D$25),
MATCH(1, (INDIRECT($E$25) = $A14) * (INDIRECT($F$25) = G$2), FALSE),
3 )/100</f>
        <v>#REF!</v>
      </c>
      <c r="H14" s="32" t="e">
        <f t="array" aca="1" ref="H14" ca="1">INDEX(INDIRECT($D$25),
MATCH(1, (INDIRECT($E$25) = $A14) * (INDIRECT($F$25) = H$2), FALSE),
3 )/100</f>
        <v>#REF!</v>
      </c>
      <c r="I14" s="32" t="e">
        <f t="array" aca="1" ref="I14" ca="1">INDEX(INDIRECT($D$25),
MATCH(1, (INDIRECT($E$25) = $A14) * (INDIRECT($F$25) = I$2), FALSE),
3 )/100</f>
        <v>#REF!</v>
      </c>
      <c r="J14" s="32" t="e">
        <f t="array" aca="1" ref="J14" ca="1">INDEX(INDIRECT($D$25),
MATCH(1, (INDIRECT($E$25) = $A14) * (INDIRECT($F$25) = J$2), FALSE),
3 )/100</f>
        <v>#REF!</v>
      </c>
      <c r="K14" s="32" t="e">
        <f t="array" aca="1" ref="K14" ca="1">INDEX(INDIRECT($D$25),
MATCH(1, (INDIRECT($E$25) = $A14) * (INDIRECT($F$25) = K$2), FALSE),
3 )/100</f>
        <v>#REF!</v>
      </c>
      <c r="L14" s="32" t="e">
        <f t="array" aca="1" ref="L14" ca="1">INDEX(INDIRECT($D$25),
MATCH(1, (INDIRECT($E$25) = $A14) * (INDIRECT($F$25) = L$2), FALSE),
3 )/100</f>
        <v>#REF!</v>
      </c>
      <c r="M14" s="32" t="e">
        <f t="array" aca="1" ref="M14" ca="1">INDEX(INDIRECT($D$25),
MATCH(1, (INDIRECT($E$25) = $A14) * (INDIRECT($F$25) = M$2), FALSE),
3 )/100</f>
        <v>#REF!</v>
      </c>
      <c r="N14" s="32" t="e">
        <f t="array" aca="1" ref="N14" ca="1">INDEX(INDIRECT($D$25),
MATCH(1, (INDIRECT($E$25) = $A14) * (INDIRECT($F$25) = N$2), FALSE),
3 )/100</f>
        <v>#REF!</v>
      </c>
      <c r="O14" s="32" t="e">
        <f t="array" aca="1" ref="O14" ca="1">INDEX(INDIRECT($D$25),
MATCH(1, (INDIRECT($E$25) = $A14) * (INDIRECT($F$25) = O$2), FALSE),
3 )/100</f>
        <v>#REF!</v>
      </c>
      <c r="P14" s="32" t="e">
        <f t="array" aca="1" ref="P14" ca="1">INDEX(INDIRECT($D$25),
MATCH(1, (INDIRECT($E$25) = $A14) * (INDIRECT($F$25) = P$2), FALSE),
3 )/100</f>
        <v>#REF!</v>
      </c>
      <c r="Q14" s="79" t="e">
        <f t="array" aca="1" ref="Q14" ca="1">INDEX(INDIRECT($D$25),
MATCH(1, (INDIRECT($E$25) = $A14) * (INDIRECT($F$25) = Q$2), FALSE),
3 )/100</f>
        <v>#REF!</v>
      </c>
      <c r="R14" s="218" t="e">
        <f t="array" aca="1" ref="R14" ca="1">INDEX(INDIRECT($R$25),
MATCH(1, (INDIRECT($S$25) = $A14) * (INDIRECT($T$25) = R$2), FALSE),
3 )/100</f>
        <v>#REF!</v>
      </c>
      <c r="S14" s="32" t="e">
        <f t="array" aca="1" ref="S14" ca="1">INDEX(INDIRECT($R$25),
MATCH(1, (INDIRECT($S$25) = $A14) * (INDIRECT($T$25) = S$2), FALSE),
3 )/100</f>
        <v>#REF!</v>
      </c>
      <c r="T14" s="32" t="e">
        <f t="array" aca="1" ref="T14" ca="1">INDEX(INDIRECT($R$25),
MATCH(1, (INDIRECT($S$25) = $A14) * (INDIRECT($T$25) = T$2), FALSE),
3 )/100</f>
        <v>#REF!</v>
      </c>
      <c r="U14" s="32" t="e">
        <f t="array" aca="1" ref="U14" ca="1">INDEX(INDIRECT($R$25),
MATCH(1, (INDIRECT($S$25) = $A14) * (INDIRECT($T$25) = U$2), FALSE),
3 )/100</f>
        <v>#REF!</v>
      </c>
      <c r="V14" s="32" t="e">
        <f t="array" aca="1" ref="V14" ca="1">INDEX(INDIRECT($R$25),
MATCH(1, (INDIRECT($S$25) = $A14) * (INDIRECT($T$25) = V$2), FALSE),
3 )/100</f>
        <v>#REF!</v>
      </c>
      <c r="W14" s="79" t="e">
        <f t="array" aca="1" ref="W14" ca="1">INDEX(INDIRECT($R$25),
MATCH(1, (INDIRECT($S$25) = $A14) * (INDIRECT($T$25) = W$2), FALSE),
3 )/100</f>
        <v>#REF!</v>
      </c>
    </row>
    <row r="15" spans="1:112" x14ac:dyDescent="0.25">
      <c r="A15" s="8" t="s">
        <v>198</v>
      </c>
      <c r="B15" s="402"/>
      <c r="C15" s="213" t="s">
        <v>132</v>
      </c>
      <c r="D15" s="228" t="e">
        <f t="array" aca="1" ref="D15" ca="1">INDEX(INDIRECT($D$25),
MATCH(1, (INDIRECT($E$25) = $A15) * (INDIRECT($F$25) = D$2), FALSE),
3 )/100</f>
        <v>#REF!</v>
      </c>
      <c r="E15" s="32" t="e">
        <f t="array" aca="1" ref="E15" ca="1">INDEX(INDIRECT($D$25),
MATCH(1, (INDIRECT($E$25) = $A15) * (INDIRECT($F$25) = E$2), FALSE),
3 )/100</f>
        <v>#REF!</v>
      </c>
      <c r="F15" s="32" t="e">
        <f t="array" aca="1" ref="F15" ca="1">INDEX(INDIRECT($D$25),
MATCH(1, (INDIRECT($E$25) = $A15) * (INDIRECT($F$25) = F$2), FALSE),
3 )/100</f>
        <v>#REF!</v>
      </c>
      <c r="G15" s="32" t="e">
        <f t="array" aca="1" ref="G15" ca="1">INDEX(INDIRECT($D$25),
MATCH(1, (INDIRECT($E$25) = $A15) * (INDIRECT($F$25) = G$2), FALSE),
3 )/100</f>
        <v>#REF!</v>
      </c>
      <c r="H15" s="32" t="e">
        <f t="array" aca="1" ref="H15" ca="1">INDEX(INDIRECT($D$25),
MATCH(1, (INDIRECT($E$25) = $A15) * (INDIRECT($F$25) = H$2), FALSE),
3 )/100</f>
        <v>#REF!</v>
      </c>
      <c r="I15" s="32" t="e">
        <f t="array" aca="1" ref="I15" ca="1">INDEX(INDIRECT($D$25),
MATCH(1, (INDIRECT($E$25) = $A15) * (INDIRECT($F$25) = I$2), FALSE),
3 )/100</f>
        <v>#REF!</v>
      </c>
      <c r="J15" s="32" t="e">
        <f t="array" aca="1" ref="J15" ca="1">INDEX(INDIRECT($D$25),
MATCH(1, (INDIRECT($E$25) = $A15) * (INDIRECT($F$25) = J$2), FALSE),
3 )/100</f>
        <v>#REF!</v>
      </c>
      <c r="K15" s="32" t="e">
        <f t="array" aca="1" ref="K15" ca="1">INDEX(INDIRECT($D$25),
MATCH(1, (INDIRECT($E$25) = $A15) * (INDIRECT($F$25) = K$2), FALSE),
3 )/100</f>
        <v>#REF!</v>
      </c>
      <c r="L15" s="32" t="e">
        <f t="array" aca="1" ref="L15" ca="1">INDEX(INDIRECT($D$25),
MATCH(1, (INDIRECT($E$25) = $A15) * (INDIRECT($F$25) = L$2), FALSE),
3 )/100</f>
        <v>#REF!</v>
      </c>
      <c r="M15" s="32" t="e">
        <f t="array" aca="1" ref="M15" ca="1">INDEX(INDIRECT($D$25),
MATCH(1, (INDIRECT($E$25) = $A15) * (INDIRECT($F$25) = M$2), FALSE),
3 )/100</f>
        <v>#REF!</v>
      </c>
      <c r="N15" s="32" t="e">
        <f t="array" aca="1" ref="N15" ca="1">INDEX(INDIRECT($D$25),
MATCH(1, (INDIRECT($E$25) = $A15) * (INDIRECT($F$25) = N$2), FALSE),
3 )/100</f>
        <v>#REF!</v>
      </c>
      <c r="O15" s="32" t="e">
        <f t="array" aca="1" ref="O15" ca="1">INDEX(INDIRECT($D$25),
MATCH(1, (INDIRECT($E$25) = $A15) * (INDIRECT($F$25) = O$2), FALSE),
3 )/100</f>
        <v>#REF!</v>
      </c>
      <c r="P15" s="32" t="e">
        <f t="array" aca="1" ref="P15" ca="1">INDEX(INDIRECT($D$25),
MATCH(1, (INDIRECT($E$25) = $A15) * (INDIRECT($F$25) = P$2), FALSE),
3 )/100</f>
        <v>#REF!</v>
      </c>
      <c r="Q15" s="79" t="e">
        <f t="array" aca="1" ref="Q15" ca="1">INDEX(INDIRECT($D$25),
MATCH(1, (INDIRECT($E$25) = $A15) * (INDIRECT($F$25) = Q$2), FALSE),
3 )/100</f>
        <v>#REF!</v>
      </c>
      <c r="R15" s="218" t="e">
        <f t="array" aca="1" ref="R15" ca="1">INDEX(INDIRECT($R$25),
MATCH(1, (INDIRECT($S$25) = $A15) * (INDIRECT($T$25) = R$2), FALSE),
3 )/100</f>
        <v>#REF!</v>
      </c>
      <c r="S15" s="32" t="e">
        <f t="array" aca="1" ref="S15" ca="1">INDEX(INDIRECT($R$25),
MATCH(1, (INDIRECT($S$25) = $A15) * (INDIRECT($T$25) = S$2), FALSE),
3 )/100</f>
        <v>#REF!</v>
      </c>
      <c r="T15" s="32" t="e">
        <f t="array" aca="1" ref="T15" ca="1">INDEX(INDIRECT($R$25),
MATCH(1, (INDIRECT($S$25) = $A15) * (INDIRECT($T$25) = T$2), FALSE),
3 )/100</f>
        <v>#REF!</v>
      </c>
      <c r="U15" s="32" t="e">
        <f t="array" aca="1" ref="U15" ca="1">INDEX(INDIRECT($R$25),
MATCH(1, (INDIRECT($S$25) = $A15) * (INDIRECT($T$25) = U$2), FALSE),
3 )/100</f>
        <v>#REF!</v>
      </c>
      <c r="V15" s="32" t="e">
        <f t="array" aca="1" ref="V15" ca="1">INDEX(INDIRECT($R$25),
MATCH(1, (INDIRECT($S$25) = $A15) * (INDIRECT($T$25) = V$2), FALSE),
3 )/100</f>
        <v>#REF!</v>
      </c>
      <c r="W15" s="79" t="e">
        <f t="array" aca="1" ref="W15" ca="1">INDEX(INDIRECT($R$25),
MATCH(1, (INDIRECT($S$25) = $A15) * (INDIRECT($T$25) = W$2), FALSE),
3 )/100</f>
        <v>#REF!</v>
      </c>
    </row>
    <row r="16" spans="1:112" x14ac:dyDescent="0.25">
      <c r="A16" s="8" t="s">
        <v>197</v>
      </c>
      <c r="B16" s="402"/>
      <c r="C16" s="213" t="s">
        <v>133</v>
      </c>
      <c r="D16" s="228" t="e">
        <f t="array" aca="1" ref="D16" ca="1">INDEX(INDIRECT($D$25),
MATCH(1, (INDIRECT($E$25) = $A16) * (INDIRECT($F$25) = D$2), FALSE),
3 )/100</f>
        <v>#REF!</v>
      </c>
      <c r="E16" s="32" t="e">
        <f t="array" aca="1" ref="E16" ca="1">INDEX(INDIRECT($D$25),
MATCH(1, (INDIRECT($E$25) = $A16) * (INDIRECT($F$25) = E$2), FALSE),
3 )/100</f>
        <v>#REF!</v>
      </c>
      <c r="F16" s="32" t="e">
        <f t="array" aca="1" ref="F16" ca="1">INDEX(INDIRECT($D$25),
MATCH(1, (INDIRECT($E$25) = $A16) * (INDIRECT($F$25) = F$2), FALSE),
3 )/100</f>
        <v>#REF!</v>
      </c>
      <c r="G16" s="32" t="e">
        <f t="array" aca="1" ref="G16" ca="1">INDEX(INDIRECT($D$25),
MATCH(1, (INDIRECT($E$25) = $A16) * (INDIRECT($F$25) = G$2), FALSE),
3 )/100</f>
        <v>#REF!</v>
      </c>
      <c r="H16" s="32" t="e">
        <f t="array" aca="1" ref="H16" ca="1">INDEX(INDIRECT($D$25),
MATCH(1, (INDIRECT($E$25) = $A16) * (INDIRECT($F$25) = H$2), FALSE),
3 )/100</f>
        <v>#REF!</v>
      </c>
      <c r="I16" s="32" t="e">
        <f t="array" aca="1" ref="I16" ca="1">INDEX(INDIRECT($D$25),
MATCH(1, (INDIRECT($E$25) = $A16) * (INDIRECT($F$25) = I$2), FALSE),
3 )/100</f>
        <v>#REF!</v>
      </c>
      <c r="J16" s="32" t="e">
        <f t="array" aca="1" ref="J16" ca="1">INDEX(INDIRECT($D$25),
MATCH(1, (INDIRECT($E$25) = $A16) * (INDIRECT($F$25) = J$2), FALSE),
3 )/100</f>
        <v>#REF!</v>
      </c>
      <c r="K16" s="32" t="e">
        <f t="array" aca="1" ref="K16" ca="1">INDEX(INDIRECT($D$25),
MATCH(1, (INDIRECT($E$25) = $A16) * (INDIRECT($F$25) = K$2), FALSE),
3 )/100</f>
        <v>#REF!</v>
      </c>
      <c r="L16" s="32" t="e">
        <f t="array" aca="1" ref="L16" ca="1">INDEX(INDIRECT($D$25),
MATCH(1, (INDIRECT($E$25) = $A16) * (INDIRECT($F$25) = L$2), FALSE),
3 )/100</f>
        <v>#REF!</v>
      </c>
      <c r="M16" s="32" t="e">
        <f t="array" aca="1" ref="M16" ca="1">INDEX(INDIRECT($D$25),
MATCH(1, (INDIRECT($E$25) = $A16) * (INDIRECT($F$25) = M$2), FALSE),
3 )/100</f>
        <v>#REF!</v>
      </c>
      <c r="N16" s="32" t="e">
        <f t="array" aca="1" ref="N16" ca="1">INDEX(INDIRECT($D$25),
MATCH(1, (INDIRECT($E$25) = $A16) * (INDIRECT($F$25) = N$2), FALSE),
3 )/100</f>
        <v>#REF!</v>
      </c>
      <c r="O16" s="32" t="e">
        <f t="array" aca="1" ref="O16" ca="1">INDEX(INDIRECT($D$25),
MATCH(1, (INDIRECT($E$25) = $A16) * (INDIRECT($F$25) = O$2), FALSE),
3 )/100</f>
        <v>#REF!</v>
      </c>
      <c r="P16" s="32" t="e">
        <f t="array" aca="1" ref="P16" ca="1">INDEX(INDIRECT($D$25),
MATCH(1, (INDIRECT($E$25) = $A16) * (INDIRECT($F$25) = P$2), FALSE),
3 )/100</f>
        <v>#REF!</v>
      </c>
      <c r="Q16" s="79" t="e">
        <f t="array" aca="1" ref="Q16" ca="1">INDEX(INDIRECT($D$25),
MATCH(1, (INDIRECT($E$25) = $A16) * (INDIRECT($F$25) = Q$2), FALSE),
3 )/100</f>
        <v>#REF!</v>
      </c>
      <c r="R16" s="218" t="e">
        <f t="array" aca="1" ref="R16" ca="1">INDEX(INDIRECT($R$25),
MATCH(1, (INDIRECT($S$25) = $A16) * (INDIRECT($T$25) = R$2), FALSE),
3 )/100</f>
        <v>#REF!</v>
      </c>
      <c r="S16" s="32" t="e">
        <f t="array" aca="1" ref="S16" ca="1">INDEX(INDIRECT($R$25),
MATCH(1, (INDIRECT($S$25) = $A16) * (INDIRECT($T$25) = S$2), FALSE),
3 )/100</f>
        <v>#REF!</v>
      </c>
      <c r="T16" s="32" t="e">
        <f t="array" aca="1" ref="T16" ca="1">INDEX(INDIRECT($R$25),
MATCH(1, (INDIRECT($S$25) = $A16) * (INDIRECT($T$25) = T$2), FALSE),
3 )/100</f>
        <v>#REF!</v>
      </c>
      <c r="U16" s="32" t="e">
        <f t="array" aca="1" ref="U16" ca="1">INDEX(INDIRECT($R$25),
MATCH(1, (INDIRECT($S$25) = $A16) * (INDIRECT($T$25) = U$2), FALSE),
3 )/100</f>
        <v>#REF!</v>
      </c>
      <c r="V16" s="32" t="e">
        <f t="array" aca="1" ref="V16" ca="1">INDEX(INDIRECT($R$25),
MATCH(1, (INDIRECT($S$25) = $A16) * (INDIRECT($T$25) = V$2), FALSE),
3 )/100</f>
        <v>#REF!</v>
      </c>
      <c r="W16" s="79" t="e">
        <f t="array" aca="1" ref="W16" ca="1">INDEX(INDIRECT($R$25),
MATCH(1, (INDIRECT($S$25) = $A16) * (INDIRECT($T$25) = W$2), FALSE),
3 )/100</f>
        <v>#REF!</v>
      </c>
    </row>
    <row r="17" spans="1:40" x14ac:dyDescent="0.25">
      <c r="A17" s="8" t="s">
        <v>196</v>
      </c>
      <c r="B17" s="402"/>
      <c r="C17" s="213" t="s">
        <v>134</v>
      </c>
      <c r="D17" s="228" t="e">
        <f t="array" aca="1" ref="D17" ca="1">INDEX(INDIRECT($D$25),
MATCH(1, (INDIRECT($E$25) = $A17) * (INDIRECT($F$25) = D$2), FALSE),
3 )/100</f>
        <v>#REF!</v>
      </c>
      <c r="E17" s="32" t="e">
        <f t="array" aca="1" ref="E17" ca="1">INDEX(INDIRECT($D$25),
MATCH(1, (INDIRECT($E$25) = $A17) * (INDIRECT($F$25) = E$2), FALSE),
3 )/100</f>
        <v>#REF!</v>
      </c>
      <c r="F17" s="32" t="e">
        <f t="array" aca="1" ref="F17" ca="1">INDEX(INDIRECT($D$25),
MATCH(1, (INDIRECT($E$25) = $A17) * (INDIRECT($F$25) = F$2), FALSE),
3 )/100</f>
        <v>#REF!</v>
      </c>
      <c r="G17" s="32" t="e">
        <f t="array" aca="1" ref="G17" ca="1">INDEX(INDIRECT($D$25),
MATCH(1, (INDIRECT($E$25) = $A17) * (INDIRECT($F$25) = G$2), FALSE),
3 )/100</f>
        <v>#REF!</v>
      </c>
      <c r="H17" s="32" t="e">
        <f t="array" aca="1" ref="H17" ca="1">INDEX(INDIRECT($D$25),
MATCH(1, (INDIRECT($E$25) = $A17) * (INDIRECT($F$25) = H$2), FALSE),
3 )/100</f>
        <v>#REF!</v>
      </c>
      <c r="I17" s="32" t="e">
        <f t="array" aca="1" ref="I17" ca="1">INDEX(INDIRECT($D$25),
MATCH(1, (INDIRECT($E$25) = $A17) * (INDIRECT($F$25) = I$2), FALSE),
3 )/100</f>
        <v>#REF!</v>
      </c>
      <c r="J17" s="32" t="e">
        <f t="array" aca="1" ref="J17" ca="1">INDEX(INDIRECT($D$25),
MATCH(1, (INDIRECT($E$25) = $A17) * (INDIRECT($F$25) = J$2), FALSE),
3 )/100</f>
        <v>#REF!</v>
      </c>
      <c r="K17" s="32" t="e">
        <f t="array" aca="1" ref="K17" ca="1">INDEX(INDIRECT($D$25),
MATCH(1, (INDIRECT($E$25) = $A17) * (INDIRECT($F$25) = K$2), FALSE),
3 )/100</f>
        <v>#REF!</v>
      </c>
      <c r="L17" s="32" t="e">
        <f t="array" aca="1" ref="L17" ca="1">INDEX(INDIRECT($D$25),
MATCH(1, (INDIRECT($E$25) = $A17) * (INDIRECT($F$25) = L$2), FALSE),
3 )/100</f>
        <v>#REF!</v>
      </c>
      <c r="M17" s="32" t="e">
        <f t="array" aca="1" ref="M17" ca="1">INDEX(INDIRECT($D$25),
MATCH(1, (INDIRECT($E$25) = $A17) * (INDIRECT($F$25) = M$2), FALSE),
3 )/100</f>
        <v>#REF!</v>
      </c>
      <c r="N17" s="32" t="e">
        <f t="array" aca="1" ref="N17" ca="1">INDEX(INDIRECT($D$25),
MATCH(1, (INDIRECT($E$25) = $A17) * (INDIRECT($F$25) = N$2), FALSE),
3 )/100</f>
        <v>#REF!</v>
      </c>
      <c r="O17" s="32" t="e">
        <f t="array" aca="1" ref="O17" ca="1">INDEX(INDIRECT($D$25),
MATCH(1, (INDIRECT($E$25) = $A17) * (INDIRECT($F$25) = O$2), FALSE),
3 )/100</f>
        <v>#REF!</v>
      </c>
      <c r="P17" s="32" t="e">
        <f t="array" aca="1" ref="P17" ca="1">INDEX(INDIRECT($D$25),
MATCH(1, (INDIRECT($E$25) = $A17) * (INDIRECT($F$25) = P$2), FALSE),
3 )/100</f>
        <v>#REF!</v>
      </c>
      <c r="Q17" s="79" t="e">
        <f t="array" aca="1" ref="Q17" ca="1">INDEX(INDIRECT($D$25),
MATCH(1, (INDIRECT($E$25) = $A17) * (INDIRECT($F$25) = Q$2), FALSE),
3 )/100</f>
        <v>#REF!</v>
      </c>
      <c r="R17" s="218" t="e">
        <f t="array" aca="1" ref="R17" ca="1">INDEX(INDIRECT($R$25),
MATCH(1, (INDIRECT($S$25) = $A17) * (INDIRECT($T$25) = R$2), FALSE),
3 )/100</f>
        <v>#REF!</v>
      </c>
      <c r="S17" s="32" t="e">
        <f t="array" aca="1" ref="S17" ca="1">INDEX(INDIRECT($R$25),
MATCH(1, (INDIRECT($S$25) = $A17) * (INDIRECT($T$25) = S$2), FALSE),
3 )/100</f>
        <v>#REF!</v>
      </c>
      <c r="T17" s="32" t="e">
        <f t="array" aca="1" ref="T17" ca="1">INDEX(INDIRECT($R$25),
MATCH(1, (INDIRECT($S$25) = $A17) * (INDIRECT($T$25) = T$2), FALSE),
3 )/100</f>
        <v>#REF!</v>
      </c>
      <c r="U17" s="32" t="e">
        <f t="array" aca="1" ref="U17" ca="1">INDEX(INDIRECT($R$25),
MATCH(1, (INDIRECT($S$25) = $A17) * (INDIRECT($T$25) = U$2), FALSE),
3 )/100</f>
        <v>#REF!</v>
      </c>
      <c r="V17" s="32" t="e">
        <f t="array" aca="1" ref="V17" ca="1">INDEX(INDIRECT($R$25),
MATCH(1, (INDIRECT($S$25) = $A17) * (INDIRECT($T$25) = V$2), FALSE),
3 )/100</f>
        <v>#REF!</v>
      </c>
      <c r="W17" s="79" t="e">
        <f t="array" aca="1" ref="W17" ca="1">INDEX(INDIRECT($R$25),
MATCH(1, (INDIRECT($S$25) = $A17) * (INDIRECT($T$25) = W$2), FALSE),
3 )/100</f>
        <v>#REF!</v>
      </c>
    </row>
    <row r="18" spans="1:40" x14ac:dyDescent="0.25">
      <c r="A18" s="8" t="s">
        <v>195</v>
      </c>
      <c r="B18" s="402"/>
      <c r="C18" s="213" t="s">
        <v>135</v>
      </c>
      <c r="D18" s="228" t="e">
        <f t="array" aca="1" ref="D18" ca="1">INDEX(INDIRECT($D$25),
MATCH(1, (INDIRECT($E$25) = $A18) * (INDIRECT($F$25) = D$2), FALSE),
3 )/100</f>
        <v>#REF!</v>
      </c>
      <c r="E18" s="32" t="e">
        <f t="array" aca="1" ref="E18" ca="1">INDEX(INDIRECT($D$25),
MATCH(1, (INDIRECT($E$25) = $A18) * (INDIRECT($F$25) = E$2), FALSE),
3 )/100</f>
        <v>#REF!</v>
      </c>
      <c r="F18" s="32" t="e">
        <f t="array" aca="1" ref="F18" ca="1">INDEX(INDIRECT($D$25),
MATCH(1, (INDIRECT($E$25) = $A18) * (INDIRECT($F$25) = F$2), FALSE),
3 )/100</f>
        <v>#REF!</v>
      </c>
      <c r="G18" s="32" t="e">
        <f t="array" aca="1" ref="G18" ca="1">INDEX(INDIRECT($D$25),
MATCH(1, (INDIRECT($E$25) = $A18) * (INDIRECT($F$25) = G$2), FALSE),
3 )/100</f>
        <v>#REF!</v>
      </c>
      <c r="H18" s="32" t="e">
        <f t="array" aca="1" ref="H18" ca="1">INDEX(INDIRECT($D$25),
MATCH(1, (INDIRECT($E$25) = $A18) * (INDIRECT($F$25) = H$2), FALSE),
3 )/100</f>
        <v>#REF!</v>
      </c>
      <c r="I18" s="32" t="e">
        <f t="array" aca="1" ref="I18" ca="1">INDEX(INDIRECT($D$25),
MATCH(1, (INDIRECT($E$25) = $A18) * (INDIRECT($F$25) = I$2), FALSE),
3 )/100</f>
        <v>#REF!</v>
      </c>
      <c r="J18" s="32" t="e">
        <f t="array" aca="1" ref="J18" ca="1">INDEX(INDIRECT($D$25),
MATCH(1, (INDIRECT($E$25) = $A18) * (INDIRECT($F$25) = J$2), FALSE),
3 )/100</f>
        <v>#REF!</v>
      </c>
      <c r="K18" s="32" t="e">
        <f t="array" aca="1" ref="K18" ca="1">INDEX(INDIRECT($D$25),
MATCH(1, (INDIRECT($E$25) = $A18) * (INDIRECT($F$25) = K$2), FALSE),
3 )/100</f>
        <v>#REF!</v>
      </c>
      <c r="L18" s="32" t="e">
        <f t="array" aca="1" ref="L18" ca="1">INDEX(INDIRECT($D$25),
MATCH(1, (INDIRECT($E$25) = $A18) * (INDIRECT($F$25) = L$2), FALSE),
3 )/100</f>
        <v>#REF!</v>
      </c>
      <c r="M18" s="32" t="e">
        <f t="array" aca="1" ref="M18" ca="1">INDEX(INDIRECT($D$25),
MATCH(1, (INDIRECT($E$25) = $A18) * (INDIRECT($F$25) = M$2), FALSE),
3 )/100</f>
        <v>#REF!</v>
      </c>
      <c r="N18" s="32" t="e">
        <f t="array" aca="1" ref="N18" ca="1">INDEX(INDIRECT($D$25),
MATCH(1, (INDIRECT($E$25) = $A18) * (INDIRECT($F$25) = N$2), FALSE),
3 )/100</f>
        <v>#REF!</v>
      </c>
      <c r="O18" s="32" t="e">
        <f t="array" aca="1" ref="O18" ca="1">INDEX(INDIRECT($D$25),
MATCH(1, (INDIRECT($E$25) = $A18) * (INDIRECT($F$25) = O$2), FALSE),
3 )/100</f>
        <v>#REF!</v>
      </c>
      <c r="P18" s="32" t="e">
        <f t="array" aca="1" ref="P18" ca="1">INDEX(INDIRECT($D$25),
MATCH(1, (INDIRECT($E$25) = $A18) * (INDIRECT($F$25) = P$2), FALSE),
3 )/100</f>
        <v>#REF!</v>
      </c>
      <c r="Q18" s="79" t="e">
        <f t="array" aca="1" ref="Q18" ca="1">INDEX(INDIRECT($D$25),
MATCH(1, (INDIRECT($E$25) = $A18) * (INDIRECT($F$25) = Q$2), FALSE),
3 )/100</f>
        <v>#REF!</v>
      </c>
      <c r="R18" s="218" t="e">
        <f t="array" aca="1" ref="R18" ca="1">INDEX(INDIRECT($R$25),
MATCH(1, (INDIRECT($S$25) = $A18) * (INDIRECT($T$25) = R$2), FALSE),
3 )/100</f>
        <v>#REF!</v>
      </c>
      <c r="S18" s="32" t="e">
        <f t="array" aca="1" ref="S18" ca="1">INDEX(INDIRECT($R$25),
MATCH(1, (INDIRECT($S$25) = $A18) * (INDIRECT($T$25) = S$2), FALSE),
3 )/100</f>
        <v>#REF!</v>
      </c>
      <c r="T18" s="32" t="e">
        <f t="array" aca="1" ref="T18" ca="1">INDEX(INDIRECT($R$25),
MATCH(1, (INDIRECT($S$25) = $A18) * (INDIRECT($T$25) = T$2), FALSE),
3 )/100</f>
        <v>#REF!</v>
      </c>
      <c r="U18" s="32" t="e">
        <f t="array" aca="1" ref="U18" ca="1">INDEX(INDIRECT($R$25),
MATCH(1, (INDIRECT($S$25) = $A18) * (INDIRECT($T$25) = U$2), FALSE),
3 )/100</f>
        <v>#REF!</v>
      </c>
      <c r="V18" s="32" t="e">
        <f t="array" aca="1" ref="V18" ca="1">INDEX(INDIRECT($R$25),
MATCH(1, (INDIRECT($S$25) = $A18) * (INDIRECT($T$25) = V$2), FALSE),
3 )/100</f>
        <v>#REF!</v>
      </c>
      <c r="W18" s="79" t="e">
        <f t="array" aca="1" ref="W18" ca="1">INDEX(INDIRECT($R$25),
MATCH(1, (INDIRECT($S$25) = $A18) * (INDIRECT($T$25) = W$2), FALSE),
3 )/100</f>
        <v>#REF!</v>
      </c>
    </row>
    <row r="19" spans="1:40" x14ac:dyDescent="0.25">
      <c r="A19" s="8" t="s">
        <v>194</v>
      </c>
      <c r="B19" s="402"/>
      <c r="C19" s="213" t="s">
        <v>136</v>
      </c>
      <c r="D19" s="228" t="e">
        <f t="array" aca="1" ref="D19" ca="1">INDEX(INDIRECT($D$25),
MATCH(1, (INDIRECT($E$25) = $A19) * (INDIRECT($F$25) = D$2), FALSE),
3 )/100</f>
        <v>#REF!</v>
      </c>
      <c r="E19" s="32" t="e">
        <f t="array" aca="1" ref="E19" ca="1">INDEX(INDIRECT($D$25),
MATCH(1, (INDIRECT($E$25) = $A19) * (INDIRECT($F$25) = E$2), FALSE),
3 )/100</f>
        <v>#REF!</v>
      </c>
      <c r="F19" s="32" t="e">
        <f t="array" aca="1" ref="F19" ca="1">INDEX(INDIRECT($D$25),
MATCH(1, (INDIRECT($E$25) = $A19) * (INDIRECT($F$25) = F$2), FALSE),
3 )/100</f>
        <v>#REF!</v>
      </c>
      <c r="G19" s="32" t="e">
        <f t="array" aca="1" ref="G19" ca="1">INDEX(INDIRECT($D$25),
MATCH(1, (INDIRECT($E$25) = $A19) * (INDIRECT($F$25) = G$2), FALSE),
3 )/100</f>
        <v>#REF!</v>
      </c>
      <c r="H19" s="32" t="e">
        <f t="array" aca="1" ref="H19" ca="1">INDEX(INDIRECT($D$25),
MATCH(1, (INDIRECT($E$25) = $A19) * (INDIRECT($F$25) = H$2), FALSE),
3 )/100</f>
        <v>#REF!</v>
      </c>
      <c r="I19" s="32" t="e">
        <f t="array" aca="1" ref="I19" ca="1">INDEX(INDIRECT($D$25),
MATCH(1, (INDIRECT($E$25) = $A19) * (INDIRECT($F$25) = I$2), FALSE),
3 )/100</f>
        <v>#REF!</v>
      </c>
      <c r="J19" s="32" t="e">
        <f t="array" aca="1" ref="J19" ca="1">INDEX(INDIRECT($D$25),
MATCH(1, (INDIRECT($E$25) = $A19) * (INDIRECT($F$25) = J$2), FALSE),
3 )/100</f>
        <v>#REF!</v>
      </c>
      <c r="K19" s="32" t="e">
        <f t="array" aca="1" ref="K19" ca="1">INDEX(INDIRECT($D$25),
MATCH(1, (INDIRECT($E$25) = $A19) * (INDIRECT($F$25) = K$2), FALSE),
3 )/100</f>
        <v>#REF!</v>
      </c>
      <c r="L19" s="32" t="e">
        <f t="array" aca="1" ref="L19" ca="1">INDEX(INDIRECT($D$25),
MATCH(1, (INDIRECT($E$25) = $A19) * (INDIRECT($F$25) = L$2), FALSE),
3 )/100</f>
        <v>#REF!</v>
      </c>
      <c r="M19" s="32" t="e">
        <f t="array" aca="1" ref="M19" ca="1">INDEX(INDIRECT($D$25),
MATCH(1, (INDIRECT($E$25) = $A19) * (INDIRECT($F$25) = M$2), FALSE),
3 )/100</f>
        <v>#REF!</v>
      </c>
      <c r="N19" s="32" t="e">
        <f t="array" aca="1" ref="N19" ca="1">INDEX(INDIRECT($D$25),
MATCH(1, (INDIRECT($E$25) = $A19) * (INDIRECT($F$25) = N$2), FALSE),
3 )/100</f>
        <v>#REF!</v>
      </c>
      <c r="O19" s="32" t="e">
        <f t="array" aca="1" ref="O19" ca="1">INDEX(INDIRECT($D$25),
MATCH(1, (INDIRECT($E$25) = $A19) * (INDIRECT($F$25) = O$2), FALSE),
3 )/100</f>
        <v>#REF!</v>
      </c>
      <c r="P19" s="32" t="e">
        <f t="array" aca="1" ref="P19" ca="1">INDEX(INDIRECT($D$25),
MATCH(1, (INDIRECT($E$25) = $A19) * (INDIRECT($F$25) = P$2), FALSE),
3 )/100</f>
        <v>#REF!</v>
      </c>
      <c r="Q19" s="79" t="e">
        <f t="array" aca="1" ref="Q19" ca="1">INDEX(INDIRECT($D$25),
MATCH(1, (INDIRECT($E$25) = $A19) * (INDIRECT($F$25) = Q$2), FALSE),
3 )/100</f>
        <v>#REF!</v>
      </c>
      <c r="R19" s="218" t="e">
        <f t="array" aca="1" ref="R19" ca="1">INDEX(INDIRECT($R$25),
MATCH(1, (INDIRECT($S$25) = $A19) * (INDIRECT($T$25) = R$2), FALSE),
3 )/100</f>
        <v>#REF!</v>
      </c>
      <c r="S19" s="32" t="e">
        <f t="array" aca="1" ref="S19" ca="1">INDEX(INDIRECT($R$25),
MATCH(1, (INDIRECT($S$25) = $A19) * (INDIRECT($T$25) = S$2), FALSE),
3 )/100</f>
        <v>#REF!</v>
      </c>
      <c r="T19" s="32" t="e">
        <f t="array" aca="1" ref="T19" ca="1">INDEX(INDIRECT($R$25),
MATCH(1, (INDIRECT($S$25) = $A19) * (INDIRECT($T$25) = T$2), FALSE),
3 )/100</f>
        <v>#REF!</v>
      </c>
      <c r="U19" s="32" t="e">
        <f t="array" aca="1" ref="U19" ca="1">INDEX(INDIRECT($R$25),
MATCH(1, (INDIRECT($S$25) = $A19) * (INDIRECT($T$25) = U$2), FALSE),
3 )/100</f>
        <v>#REF!</v>
      </c>
      <c r="V19" s="32" t="e">
        <f t="array" aca="1" ref="V19" ca="1">INDEX(INDIRECT($R$25),
MATCH(1, (INDIRECT($S$25) = $A19) * (INDIRECT($T$25) = V$2), FALSE),
3 )/100</f>
        <v>#REF!</v>
      </c>
      <c r="W19" s="79" t="e">
        <f t="array" aca="1" ref="W19" ca="1">INDEX(INDIRECT($R$25),
MATCH(1, (INDIRECT($S$25) = $A19) * (INDIRECT($T$25) = W$2), FALSE),
3 )/100</f>
        <v>#REF!</v>
      </c>
    </row>
    <row r="20" spans="1:40" ht="15.75" thickBot="1" x14ac:dyDescent="0.3">
      <c r="A20" s="8" t="s">
        <v>179</v>
      </c>
      <c r="B20" s="403"/>
      <c r="C20" s="214" t="s">
        <v>137</v>
      </c>
      <c r="D20" s="228" t="e">
        <f t="array" aca="1" ref="D20" ca="1">INDEX(INDIRECT($D$25),
MATCH(1, (INDIRECT($E$25) = $A20) * (INDIRECT($F$25) = D$2), FALSE),
3 )/100</f>
        <v>#REF!</v>
      </c>
      <c r="E20" s="32" t="e">
        <f t="array" aca="1" ref="E20" ca="1">INDEX(INDIRECT($D$25),
MATCH(1, (INDIRECT($E$25) = $A20) * (INDIRECT($F$25) = E$2), FALSE),
3 )/100</f>
        <v>#REF!</v>
      </c>
      <c r="F20" s="32" t="e">
        <f t="array" aca="1" ref="F20" ca="1">INDEX(INDIRECT($D$25),
MATCH(1, (INDIRECT($E$25) = $A20) * (INDIRECT($F$25) = F$2), FALSE),
3 )/100</f>
        <v>#REF!</v>
      </c>
      <c r="G20" s="32" t="e">
        <f t="array" aca="1" ref="G20" ca="1">INDEX(INDIRECT($D$25),
MATCH(1, (INDIRECT($E$25) = $A20) * (INDIRECT($F$25) = G$2), FALSE),
3 )/100</f>
        <v>#REF!</v>
      </c>
      <c r="H20" s="32" t="e">
        <f t="array" aca="1" ref="H20" ca="1">INDEX(INDIRECT($D$25),
MATCH(1, (INDIRECT($E$25) = $A20) * (INDIRECT($F$25) = H$2), FALSE),
3 )/100</f>
        <v>#REF!</v>
      </c>
      <c r="I20" s="32" t="e">
        <f t="array" aca="1" ref="I20" ca="1">INDEX(INDIRECT($D$25),
MATCH(1, (INDIRECT($E$25) = $A20) * (INDIRECT($F$25) = I$2), FALSE),
3 )/100</f>
        <v>#REF!</v>
      </c>
      <c r="J20" s="32" t="e">
        <f t="array" aca="1" ref="J20" ca="1">INDEX(INDIRECT($D$25),
MATCH(1, (INDIRECT($E$25) = $A20) * (INDIRECT($F$25) = J$2), FALSE),
3 )/100</f>
        <v>#REF!</v>
      </c>
      <c r="K20" s="32" t="e">
        <f t="array" aca="1" ref="K20" ca="1">INDEX(INDIRECT($D$25),
MATCH(1, (INDIRECT($E$25) = $A20) * (INDIRECT($F$25) = K$2), FALSE),
3 )/100</f>
        <v>#REF!</v>
      </c>
      <c r="L20" s="32" t="e">
        <f t="array" aca="1" ref="L20" ca="1">INDEX(INDIRECT($D$25),
MATCH(1, (INDIRECT($E$25) = $A20) * (INDIRECT($F$25) = L$2), FALSE),
3 )/100</f>
        <v>#REF!</v>
      </c>
      <c r="M20" s="32" t="e">
        <f t="array" aca="1" ref="M20" ca="1">INDEX(INDIRECT($D$25),
MATCH(1, (INDIRECT($E$25) = $A20) * (INDIRECT($F$25) = M$2), FALSE),
3 )/100</f>
        <v>#REF!</v>
      </c>
      <c r="N20" s="32" t="e">
        <f t="array" aca="1" ref="N20" ca="1">INDEX(INDIRECT($D$25),
MATCH(1, (INDIRECT($E$25) = $A20) * (INDIRECT($F$25) = N$2), FALSE),
3 )/100</f>
        <v>#REF!</v>
      </c>
      <c r="O20" s="32" t="e">
        <f t="array" aca="1" ref="O20" ca="1">INDEX(INDIRECT($D$25),
MATCH(1, (INDIRECT($E$25) = $A20) * (INDIRECT($F$25) = O$2), FALSE),
3 )/100</f>
        <v>#REF!</v>
      </c>
      <c r="P20" s="32" t="e">
        <f t="array" aca="1" ref="P20" ca="1">INDEX(INDIRECT($D$25),
MATCH(1, (INDIRECT($E$25) = $A20) * (INDIRECT($F$25) = P$2), FALSE),
3 )/100</f>
        <v>#REF!</v>
      </c>
      <c r="Q20" s="79" t="e">
        <f t="array" aca="1" ref="Q20" ca="1">INDEX(INDIRECT($D$25),
MATCH(1, (INDIRECT($E$25) = $A20) * (INDIRECT($F$25) = Q$2), FALSE),
3 )/100</f>
        <v>#REF!</v>
      </c>
      <c r="R20" s="221" t="e">
        <f t="array" aca="1" ref="R20" ca="1">INDEX(INDIRECT($R$25),
MATCH(1, (INDIRECT($S$25) = $A20) * (INDIRECT($T$25) = R$2), FALSE),
3 )/100</f>
        <v>#REF!</v>
      </c>
      <c r="S20" s="172" t="e">
        <f t="array" aca="1" ref="S20" ca="1">INDEX(INDIRECT($R$25),
MATCH(1, (INDIRECT($S$25) = $A20) * (INDIRECT($T$25) = S$2), FALSE),
3 )/100</f>
        <v>#REF!</v>
      </c>
      <c r="T20" s="172" t="e">
        <f t="array" aca="1" ref="T20" ca="1">INDEX(INDIRECT($R$25),
MATCH(1, (INDIRECT($S$25) = $A20) * (INDIRECT($T$25) = T$2), FALSE),
3 )/100</f>
        <v>#REF!</v>
      </c>
      <c r="U20" s="172" t="e">
        <f t="array" aca="1" ref="U20" ca="1">INDEX(INDIRECT($R$25),
MATCH(1, (INDIRECT($S$25) = $A20) * (INDIRECT($T$25) = U$2), FALSE),
3 )/100</f>
        <v>#REF!</v>
      </c>
      <c r="V20" s="172" t="e">
        <f t="array" aca="1" ref="V20" ca="1">INDEX(INDIRECT($R$25),
MATCH(1, (INDIRECT($S$25) = $A20) * (INDIRECT($T$25) = V$2), FALSE),
3 )/100</f>
        <v>#REF!</v>
      </c>
      <c r="W20" s="173" t="e">
        <f t="array" aca="1" ref="W20" ca="1">INDEX(INDIRECT($R$25),
MATCH(1, (INDIRECT($S$25) = $A20) * (INDIRECT($T$25) = W$2), FALSE),
3 )/100</f>
        <v>#REF!</v>
      </c>
    </row>
    <row r="21" spans="1:40" ht="15.75" customHeight="1" thickBot="1" x14ac:dyDescent="0.3">
      <c r="B21" s="163"/>
      <c r="C21" s="216" t="s">
        <v>37</v>
      </c>
      <c r="D21" s="230">
        <v>1</v>
      </c>
      <c r="E21" s="33">
        <v>1</v>
      </c>
      <c r="F21" s="33">
        <v>1</v>
      </c>
      <c r="G21" s="33">
        <v>1</v>
      </c>
      <c r="H21" s="33">
        <v>1</v>
      </c>
      <c r="I21" s="33">
        <v>1</v>
      </c>
      <c r="J21" s="33">
        <v>1</v>
      </c>
      <c r="K21" s="33">
        <v>1</v>
      </c>
      <c r="L21" s="33">
        <v>1</v>
      </c>
      <c r="M21" s="33">
        <v>1</v>
      </c>
      <c r="N21" s="33">
        <v>1</v>
      </c>
      <c r="O21" s="33">
        <v>1</v>
      </c>
      <c r="P21" s="33">
        <v>1</v>
      </c>
      <c r="Q21" s="231">
        <v>1</v>
      </c>
      <c r="R21" s="170">
        <v>1</v>
      </c>
      <c r="S21" s="170">
        <v>1</v>
      </c>
      <c r="T21" s="170">
        <v>1</v>
      </c>
      <c r="U21" s="170">
        <v>1</v>
      </c>
      <c r="V21" s="170">
        <v>1</v>
      </c>
      <c r="W21" s="171">
        <v>1</v>
      </c>
    </row>
    <row r="22" spans="1:40" ht="16.5" customHeight="1" thickBot="1" x14ac:dyDescent="0.3">
      <c r="B22" s="164" t="s">
        <v>138</v>
      </c>
      <c r="C22" s="217"/>
      <c r="D22" s="232" t="e">
        <f ca="1">VLOOKUP(COLUMN(D22)-COLUMN($C22),INDIRECT($D$26),
MATCH( "IncDispAu_Compare_SumWgt",INDIRECT($E$26), FALSE),
 FALSE )</f>
        <v>#REF!</v>
      </c>
      <c r="E22" s="207" t="e">
        <f t="shared" ref="E22:Q22" ca="1" si="0">VLOOKUP(COLUMN(E22)-COLUMN($C22),INDIRECT($D$26),
MATCH( "IncDispAu_Compare_SumWgt",INDIRECT($E$26), FALSE),
 FALSE )</f>
        <v>#REF!</v>
      </c>
      <c r="F22" s="207" t="e">
        <f t="shared" ca="1" si="0"/>
        <v>#REF!</v>
      </c>
      <c r="G22" s="207" t="e">
        <f t="shared" ca="1" si="0"/>
        <v>#REF!</v>
      </c>
      <c r="H22" s="207" t="e">
        <f t="shared" ca="1" si="0"/>
        <v>#REF!</v>
      </c>
      <c r="I22" s="207" t="e">
        <f t="shared" ca="1" si="0"/>
        <v>#REF!</v>
      </c>
      <c r="J22" s="207" t="e">
        <f t="shared" ca="1" si="0"/>
        <v>#REF!</v>
      </c>
      <c r="K22" s="207" t="e">
        <f t="shared" ca="1" si="0"/>
        <v>#REF!</v>
      </c>
      <c r="L22" s="207" t="e">
        <f t="shared" ca="1" si="0"/>
        <v>#REF!</v>
      </c>
      <c r="M22" s="207" t="e">
        <f t="shared" ca="1" si="0"/>
        <v>#REF!</v>
      </c>
      <c r="N22" s="207" t="e">
        <f t="shared" ca="1" si="0"/>
        <v>#REF!</v>
      </c>
      <c r="O22" s="207" t="e">
        <f t="shared" ca="1" si="0"/>
        <v>#REF!</v>
      </c>
      <c r="P22" s="208" t="e">
        <f t="shared" ca="1" si="0"/>
        <v>#REF!</v>
      </c>
      <c r="Q22" s="233" t="e">
        <f t="shared" ca="1" si="0"/>
        <v>#REF!</v>
      </c>
      <c r="R22" s="208" t="e">
        <f ca="1">VLOOKUP(COLUMN(R22)-COLUMN($Q22),INDIRECT($R$26),
MATCH( "IncDispAu_Compare_SumWgt",INDIRECT($S$26), FALSE),
 FALSE )</f>
        <v>#REF!</v>
      </c>
      <c r="S22" s="34" t="e">
        <f t="shared" ref="S22:W22" ca="1" si="1">VLOOKUP(COLUMN(S22)-COLUMN($Q22),INDIRECT($R$26),
MATCH( "IncDispAu_Compare_SumWgt",INDIRECT($S$26), FALSE),
 FALSE )</f>
        <v>#REF!</v>
      </c>
      <c r="T22" s="34" t="e">
        <f t="shared" ca="1" si="1"/>
        <v>#REF!</v>
      </c>
      <c r="U22" s="34" t="e">
        <f t="shared" ca="1" si="1"/>
        <v>#REF!</v>
      </c>
      <c r="V22" s="43" t="e">
        <f t="shared" ca="1" si="1"/>
        <v>#REF!</v>
      </c>
      <c r="W22" s="35" t="e">
        <f t="shared" ca="1" si="1"/>
        <v>#REF!</v>
      </c>
    </row>
    <row r="23" spans="1:40" ht="15.75" customHeight="1" thickBot="1" x14ac:dyDescent="0.3">
      <c r="B23" s="404" t="s">
        <v>235</v>
      </c>
      <c r="C23" s="405"/>
      <c r="D23" s="37" t="e">
        <f ca="1">VLOOKUP(COLUMN(D23)-COLUMN($C23),INDIRECT($D$26),
MATCH( "IncDispAu_Compare_Mean",INDIRECT($E$26), FALSE),
 FALSE )</f>
        <v>#REF!</v>
      </c>
      <c r="E23" s="36" t="e">
        <f t="shared" ref="E23:Q23" ca="1" si="2">VLOOKUP(COLUMN(E23)-COLUMN($C23),INDIRECT($D$26),
MATCH( "IncDispAu_Compare_Mean",INDIRECT($E$26), FALSE),
 FALSE )</f>
        <v>#REF!</v>
      </c>
      <c r="F23" s="36" t="e">
        <f t="shared" ca="1" si="2"/>
        <v>#REF!</v>
      </c>
      <c r="G23" s="36" t="e">
        <f t="shared" ca="1" si="2"/>
        <v>#REF!</v>
      </c>
      <c r="H23" s="36" t="e">
        <f t="shared" ca="1" si="2"/>
        <v>#REF!</v>
      </c>
      <c r="I23" s="36" t="e">
        <f t="shared" ca="1" si="2"/>
        <v>#REF!</v>
      </c>
      <c r="J23" s="36" t="e">
        <f t="shared" ca="1" si="2"/>
        <v>#REF!</v>
      </c>
      <c r="K23" s="36" t="e">
        <f t="shared" ca="1" si="2"/>
        <v>#REF!</v>
      </c>
      <c r="L23" s="36" t="e">
        <f t="shared" ca="1" si="2"/>
        <v>#REF!</v>
      </c>
      <c r="M23" s="36" t="e">
        <f t="shared" ca="1" si="2"/>
        <v>#REF!</v>
      </c>
      <c r="N23" s="36" t="e">
        <f t="shared" ca="1" si="2"/>
        <v>#REF!</v>
      </c>
      <c r="O23" s="36" t="e">
        <f t="shared" ca="1" si="2"/>
        <v>#REF!</v>
      </c>
      <c r="P23" s="44" t="e">
        <f t="shared" ca="1" si="2"/>
        <v>#REF!</v>
      </c>
      <c r="Q23" s="80" t="e">
        <f t="shared" ca="1" si="2"/>
        <v>#REF!</v>
      </c>
      <c r="R23" s="222" t="e">
        <f ca="1">VLOOKUP(COLUMN(R23)-COLUMN($Q23),INDIRECT($R$26),
MATCH( "IncDispAu_Compare_Mean",INDIRECT($S$26), FALSE),
 FALSE )</f>
        <v>#REF!</v>
      </c>
      <c r="S23" s="36" t="e">
        <f t="shared" ref="S23:W23" ca="1" si="3">VLOOKUP(COLUMN(S23)-COLUMN($Q23),INDIRECT($R$26),
MATCH( "IncDispAu_Compare_Mean",INDIRECT($S$26), FALSE),
 FALSE )</f>
        <v>#REF!</v>
      </c>
      <c r="T23" s="36" t="e">
        <f t="shared" ca="1" si="3"/>
        <v>#REF!</v>
      </c>
      <c r="U23" s="36" t="e">
        <f t="shared" ca="1" si="3"/>
        <v>#REF!</v>
      </c>
      <c r="V23" s="44" t="e">
        <f t="shared" ca="1" si="3"/>
        <v>#REF!</v>
      </c>
      <c r="W23" s="80" t="e">
        <f t="shared" ca="1" si="3"/>
        <v>#REF!</v>
      </c>
    </row>
    <row r="24" spans="1:40" ht="18" customHeight="1" thickBot="1" x14ac:dyDescent="0.3">
      <c r="B24" s="404" t="s">
        <v>142</v>
      </c>
      <c r="C24" s="405"/>
      <c r="D24" s="37" t="e">
        <f ca="1">VLOOKUP(COLUMN(D24)-COLUMN($C24),INDIRECT($D$26),
MATCH( "IncDispAu_Compare_P50",INDIRECT($E$26), FALSE),
 FALSE )</f>
        <v>#REF!</v>
      </c>
      <c r="E24" s="36" t="e">
        <f t="shared" ref="E24:Q24" ca="1" si="4">VLOOKUP(COLUMN(E24)-COLUMN($C24),INDIRECT($D$26),
MATCH( "IncDispAu_Compare_P50",INDIRECT($E$26), FALSE),
 FALSE )</f>
        <v>#REF!</v>
      </c>
      <c r="F24" s="36" t="e">
        <f t="shared" ca="1" si="4"/>
        <v>#REF!</v>
      </c>
      <c r="G24" s="36" t="e">
        <f t="shared" ca="1" si="4"/>
        <v>#REF!</v>
      </c>
      <c r="H24" s="36" t="e">
        <f t="shared" ca="1" si="4"/>
        <v>#REF!</v>
      </c>
      <c r="I24" s="36" t="e">
        <f t="shared" ca="1" si="4"/>
        <v>#REF!</v>
      </c>
      <c r="J24" s="36" t="e">
        <f t="shared" ca="1" si="4"/>
        <v>#REF!</v>
      </c>
      <c r="K24" s="36" t="e">
        <f t="shared" ca="1" si="4"/>
        <v>#REF!</v>
      </c>
      <c r="L24" s="36" t="e">
        <f t="shared" ca="1" si="4"/>
        <v>#REF!</v>
      </c>
      <c r="M24" s="36" t="e">
        <f t="shared" ca="1" si="4"/>
        <v>#REF!</v>
      </c>
      <c r="N24" s="36" t="e">
        <f t="shared" ca="1" si="4"/>
        <v>#REF!</v>
      </c>
      <c r="O24" s="36" t="e">
        <f t="shared" ca="1" si="4"/>
        <v>#REF!</v>
      </c>
      <c r="P24" s="36" t="e">
        <f t="shared" ca="1" si="4"/>
        <v>#REF!</v>
      </c>
      <c r="Q24" s="81" t="e">
        <f t="shared" ca="1" si="4"/>
        <v>#REF!</v>
      </c>
      <c r="R24" s="36" t="e">
        <f ca="1">VLOOKUP(COLUMN(R24)-COLUMN($Q24),INDIRECT($R$26),
MATCH( "IncDispAu_Compare_P50",INDIRECT($S$26), FALSE),
 FALSE )</f>
        <v>#REF!</v>
      </c>
      <c r="S24" s="36" t="e">
        <f t="shared" ref="S24:W24" ca="1" si="5">VLOOKUP(COLUMN(S24)-COLUMN($Q24),INDIRECT($R$26),
MATCH( "IncDispAu_Compare_P50",INDIRECT($S$26), FALSE),
 FALSE )</f>
        <v>#REF!</v>
      </c>
      <c r="T24" s="36" t="e">
        <f t="shared" ca="1" si="5"/>
        <v>#REF!</v>
      </c>
      <c r="U24" s="36" t="e">
        <f t="shared" ca="1" si="5"/>
        <v>#REF!</v>
      </c>
      <c r="V24" s="36" t="e">
        <f t="shared" ca="1" si="5"/>
        <v>#REF!</v>
      </c>
      <c r="W24" s="81" t="e">
        <f t="shared" ca="1" si="5"/>
        <v>#REF!</v>
      </c>
    </row>
    <row r="25" spans="1:40" hidden="1" outlineLevel="1" x14ac:dyDescent="0.25">
      <c r="D25" s="8" t="s">
        <v>412</v>
      </c>
      <c r="E25" s="8" t="s">
        <v>414</v>
      </c>
      <c r="F25" s="8" t="s">
        <v>413</v>
      </c>
      <c r="R25" s="326" t="s">
        <v>415</v>
      </c>
      <c r="S25" s="326" t="s">
        <v>416</v>
      </c>
      <c r="T25" s="326" t="s">
        <v>417</v>
      </c>
    </row>
    <row r="26" spans="1:40" s="38" customFormat="1" ht="12.75" hidden="1" customHeight="1" outlineLevel="1" x14ac:dyDescent="0.2">
      <c r="D26" s="39" t="s">
        <v>418</v>
      </c>
      <c r="E26" s="39" t="s">
        <v>419</v>
      </c>
      <c r="F26" s="39"/>
      <c r="G26" s="39"/>
      <c r="H26" s="39"/>
      <c r="I26" s="39"/>
      <c r="J26" s="39"/>
      <c r="K26" s="39"/>
      <c r="L26" s="39"/>
      <c r="M26" s="39"/>
      <c r="N26" s="39"/>
      <c r="R26" s="38" t="s">
        <v>420</v>
      </c>
      <c r="S26" s="38" t="s">
        <v>421</v>
      </c>
      <c r="AM26" s="40"/>
      <c r="AN26" s="40"/>
    </row>
    <row r="27" spans="1:40" s="38" customFormat="1" ht="12.75" collapsed="1" x14ac:dyDescent="0.2">
      <c r="B27" s="38" t="s">
        <v>139</v>
      </c>
      <c r="AM27" s="40"/>
      <c r="AN27" s="40"/>
    </row>
    <row r="28" spans="1:40" x14ac:dyDescent="0.25">
      <c r="B28" s="38" t="s">
        <v>164</v>
      </c>
    </row>
    <row r="29" spans="1:40" x14ac:dyDescent="0.25">
      <c r="B29" s="38" t="s">
        <v>156</v>
      </c>
    </row>
    <row r="30" spans="1:40" x14ac:dyDescent="0.25">
      <c r="B30" s="165"/>
      <c r="C30" s="166"/>
      <c r="D30" s="166"/>
      <c r="E30" s="166"/>
      <c r="F30" s="166"/>
      <c r="G30" s="166"/>
      <c r="H30" s="166"/>
      <c r="I30" s="166"/>
      <c r="J30" s="166"/>
      <c r="K30" s="166"/>
      <c r="L30" s="167"/>
      <c r="M30" s="167"/>
      <c r="N30" s="167"/>
    </row>
    <row r="31" spans="1:40" x14ac:dyDescent="0.25">
      <c r="B31" s="165"/>
      <c r="C31" s="167"/>
      <c r="D31" s="167"/>
      <c r="E31" s="167"/>
      <c r="F31" s="167"/>
      <c r="G31" s="167"/>
      <c r="H31" s="167"/>
      <c r="I31" s="167"/>
      <c r="J31" s="167"/>
      <c r="K31" s="167"/>
      <c r="L31" s="167"/>
      <c r="M31" s="167"/>
      <c r="N31" s="167"/>
    </row>
    <row r="32" spans="1:40" x14ac:dyDescent="0.25">
      <c r="B32" s="165"/>
      <c r="C32" s="167"/>
      <c r="D32" s="167"/>
      <c r="E32" s="167"/>
      <c r="F32" s="167"/>
      <c r="G32" s="167"/>
      <c r="H32" s="167"/>
      <c r="I32" s="167"/>
      <c r="J32" s="167"/>
      <c r="K32" s="167"/>
      <c r="L32" s="167"/>
      <c r="M32" s="167"/>
      <c r="N32" s="167"/>
    </row>
    <row r="33" spans="2:34" x14ac:dyDescent="0.25">
      <c r="B33" s="168"/>
      <c r="C33" s="167"/>
      <c r="D33" s="167"/>
      <c r="E33" s="167"/>
      <c r="F33" s="167"/>
      <c r="G33" s="167"/>
      <c r="H33" s="167"/>
      <c r="I33" s="167"/>
      <c r="J33" s="167"/>
      <c r="K33" s="167"/>
      <c r="L33" s="167"/>
      <c r="M33" s="167"/>
      <c r="N33" s="167"/>
    </row>
    <row r="34" spans="2:34" x14ac:dyDescent="0.25">
      <c r="B34" s="168"/>
      <c r="C34" s="167"/>
      <c r="D34" s="167"/>
      <c r="E34" s="167"/>
      <c r="F34" s="167"/>
      <c r="G34" s="167"/>
      <c r="H34" s="167"/>
      <c r="I34" s="167"/>
      <c r="J34" s="167"/>
      <c r="K34" s="167"/>
      <c r="L34" s="167"/>
      <c r="M34" s="167"/>
      <c r="N34" s="167"/>
    </row>
    <row r="35" spans="2:34" x14ac:dyDescent="0.25">
      <c r="B35" s="168"/>
      <c r="C35" s="167"/>
      <c r="D35" s="167"/>
      <c r="E35" s="167"/>
      <c r="F35" s="167"/>
      <c r="G35" s="167"/>
      <c r="H35" s="167"/>
      <c r="I35" s="167"/>
      <c r="J35" s="167"/>
      <c r="K35" s="167"/>
      <c r="L35" s="167"/>
      <c r="M35" s="167"/>
      <c r="N35" s="167"/>
    </row>
    <row r="36" spans="2:34" x14ac:dyDescent="0.25">
      <c r="B36" s="168"/>
      <c r="C36" s="167"/>
      <c r="D36" s="167"/>
      <c r="E36" s="167"/>
      <c r="F36" s="167"/>
      <c r="G36" s="167"/>
      <c r="H36" s="167"/>
      <c r="I36" s="167"/>
      <c r="J36" s="167"/>
      <c r="K36" s="167"/>
      <c r="L36" s="167"/>
      <c r="M36" s="167"/>
      <c r="N36" s="167"/>
    </row>
    <row r="38" spans="2:34" x14ac:dyDescent="0.25">
      <c r="B38" s="167"/>
      <c r="C38" s="167"/>
      <c r="D38" s="167"/>
      <c r="E38" s="167"/>
      <c r="F38" s="167"/>
      <c r="G38" s="167"/>
      <c r="H38" s="167"/>
      <c r="I38" s="167"/>
      <c r="J38" s="167"/>
      <c r="K38" s="167"/>
      <c r="L38" s="167"/>
      <c r="M38" s="167"/>
      <c r="N38" s="167"/>
      <c r="O38" s="167"/>
      <c r="P38" s="167"/>
      <c r="Q38" s="167"/>
      <c r="R38" s="167"/>
      <c r="S38" s="167"/>
      <c r="T38" s="167"/>
      <c r="U38" s="167"/>
      <c r="V38" s="167"/>
      <c r="W38" s="167"/>
      <c r="X38" s="167"/>
      <c r="Y38" s="167"/>
      <c r="Z38" s="167"/>
      <c r="AA38" s="167"/>
      <c r="AB38" s="167"/>
      <c r="AC38" s="167"/>
      <c r="AD38" s="167"/>
      <c r="AE38" s="167"/>
      <c r="AF38" s="167"/>
      <c r="AG38" s="167"/>
      <c r="AH38" s="167"/>
    </row>
    <row r="39" spans="2:34" x14ac:dyDescent="0.25">
      <c r="B39" s="167"/>
      <c r="C39" s="167"/>
      <c r="D39" s="167"/>
      <c r="E39" s="167"/>
      <c r="F39" s="167"/>
      <c r="G39" s="167"/>
      <c r="H39" s="167"/>
      <c r="I39" s="167"/>
      <c r="J39" s="167"/>
      <c r="K39" s="167"/>
      <c r="L39" s="167"/>
      <c r="M39" s="167"/>
      <c r="N39" s="167"/>
      <c r="O39" s="167"/>
      <c r="P39" s="167"/>
      <c r="Q39" s="167"/>
      <c r="R39" s="167"/>
      <c r="S39" s="167"/>
      <c r="T39" s="167"/>
      <c r="U39" s="167"/>
      <c r="V39" s="167"/>
      <c r="W39" s="167"/>
      <c r="X39" s="167"/>
      <c r="Y39" s="167"/>
      <c r="Z39" s="167"/>
      <c r="AA39" s="167"/>
      <c r="AB39" s="167"/>
      <c r="AC39" s="167"/>
      <c r="AD39" s="167"/>
      <c r="AE39" s="167"/>
      <c r="AF39" s="167"/>
      <c r="AG39" s="167"/>
      <c r="AH39" s="167"/>
    </row>
    <row r="40" spans="2:34" s="25" customFormat="1" x14ac:dyDescent="0.25">
      <c r="B40" s="167"/>
      <c r="C40" s="169"/>
      <c r="D40" s="41"/>
      <c r="E40" s="42"/>
      <c r="F40" s="42"/>
      <c r="G40" s="42"/>
      <c r="H40" s="42"/>
      <c r="I40" s="42"/>
      <c r="J40" s="42"/>
      <c r="K40" s="42"/>
      <c r="L40" s="42"/>
      <c r="M40" s="42"/>
      <c r="N40" s="42"/>
      <c r="O40" s="42"/>
      <c r="P40" s="42"/>
      <c r="Q40" s="42"/>
      <c r="R40" s="42"/>
      <c r="S40" s="42"/>
      <c r="T40" s="167"/>
      <c r="U40" s="167"/>
    </row>
    <row r="41" spans="2:34" s="25" customFormat="1" x14ac:dyDescent="0.25">
      <c r="B41" s="167"/>
      <c r="C41" s="169"/>
      <c r="D41" s="41"/>
      <c r="E41" s="42"/>
      <c r="F41" s="42"/>
      <c r="G41" s="42"/>
      <c r="H41" s="42"/>
      <c r="I41" s="42"/>
      <c r="J41" s="42"/>
      <c r="K41" s="42"/>
      <c r="L41" s="42"/>
      <c r="M41" s="42"/>
      <c r="N41" s="42"/>
      <c r="O41" s="42"/>
      <c r="P41" s="42"/>
      <c r="Q41" s="42"/>
      <c r="R41" s="42"/>
      <c r="S41" s="42"/>
      <c r="T41" s="167"/>
      <c r="U41" s="167"/>
    </row>
    <row r="42" spans="2:34" x14ac:dyDescent="0.25">
      <c r="B42" s="167"/>
      <c r="C42" s="169"/>
      <c r="D42" s="169"/>
      <c r="E42" s="169"/>
      <c r="F42" s="169"/>
      <c r="G42" s="169"/>
      <c r="H42" s="169"/>
      <c r="I42" s="169"/>
      <c r="J42" s="169"/>
      <c r="K42" s="169"/>
      <c r="L42" s="169"/>
      <c r="M42" s="169"/>
      <c r="N42" s="169"/>
      <c r="O42" s="169"/>
      <c r="P42" s="169"/>
      <c r="Q42" s="169"/>
      <c r="R42" s="169"/>
      <c r="S42" s="169"/>
      <c r="T42" s="167"/>
      <c r="U42" s="167"/>
      <c r="V42" s="167"/>
      <c r="W42" s="167"/>
      <c r="X42" s="167"/>
      <c r="Y42" s="167"/>
      <c r="Z42" s="167"/>
      <c r="AA42" s="167"/>
      <c r="AB42" s="167"/>
      <c r="AC42" s="167"/>
      <c r="AD42" s="167"/>
      <c r="AE42" s="167"/>
      <c r="AF42" s="167"/>
      <c r="AG42" s="167"/>
      <c r="AH42" s="167"/>
    </row>
    <row r="43" spans="2:34" x14ac:dyDescent="0.25">
      <c r="B43" s="167"/>
      <c r="C43" s="169"/>
      <c r="D43" s="169"/>
      <c r="E43" s="169"/>
      <c r="F43" s="169"/>
      <c r="G43" s="169"/>
      <c r="H43" s="169"/>
      <c r="I43" s="169"/>
      <c r="J43" s="169"/>
      <c r="K43" s="169"/>
      <c r="L43" s="169"/>
      <c r="M43" s="169"/>
      <c r="N43" s="169"/>
      <c r="O43" s="169"/>
      <c r="P43" s="169"/>
      <c r="Q43" s="169"/>
      <c r="R43" s="169"/>
      <c r="S43" s="169"/>
      <c r="T43" s="167"/>
      <c r="U43" s="167"/>
      <c r="V43" s="167"/>
      <c r="W43" s="167"/>
      <c r="X43" s="167"/>
      <c r="Y43" s="167"/>
      <c r="Z43" s="167"/>
      <c r="AA43" s="167"/>
      <c r="AB43" s="167"/>
      <c r="AC43" s="167"/>
      <c r="AD43" s="167"/>
      <c r="AE43" s="167"/>
      <c r="AF43" s="167"/>
      <c r="AG43" s="167"/>
      <c r="AH43" s="167"/>
    </row>
    <row r="44" spans="2:34" x14ac:dyDescent="0.25">
      <c r="B44" s="167"/>
      <c r="C44" s="167"/>
      <c r="D44" s="167"/>
      <c r="E44" s="167"/>
      <c r="F44" s="167"/>
      <c r="G44" s="167"/>
      <c r="H44" s="167"/>
      <c r="I44" s="167"/>
      <c r="J44" s="167"/>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row>
    <row r="45" spans="2:34" x14ac:dyDescent="0.25">
      <c r="B45" s="167"/>
      <c r="C45" s="167"/>
      <c r="D45" s="167"/>
      <c r="E45" s="167"/>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row>
    <row r="46" spans="2:34" x14ac:dyDescent="0.25">
      <c r="B46" s="167"/>
      <c r="C46" s="167"/>
      <c r="D46" s="167"/>
      <c r="E46" s="167"/>
      <c r="F46" s="167"/>
      <c r="G46" s="167"/>
      <c r="H46" s="167"/>
      <c r="I46" s="167"/>
      <c r="J46" s="167"/>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row>
    <row r="47" spans="2:34" x14ac:dyDescent="0.25">
      <c r="B47" s="167"/>
      <c r="C47" s="167"/>
      <c r="D47" s="167"/>
      <c r="E47" s="167"/>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row>
    <row r="48" spans="2:34" x14ac:dyDescent="0.25">
      <c r="B48" s="167"/>
      <c r="C48" s="167"/>
      <c r="D48" s="167"/>
      <c r="E48" s="167"/>
      <c r="F48" s="167"/>
      <c r="G48" s="167"/>
      <c r="H48" s="167"/>
      <c r="I48" s="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row>
    <row r="49" spans="2:34" x14ac:dyDescent="0.25">
      <c r="B49" s="167"/>
      <c r="C49" s="167"/>
      <c r="D49" s="167"/>
      <c r="E49" s="167"/>
      <c r="F49" s="167"/>
      <c r="G49" s="167"/>
      <c r="H49" s="167"/>
      <c r="I49" s="167"/>
      <c r="J49" s="167"/>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row>
    <row r="50" spans="2:34" x14ac:dyDescent="0.25">
      <c r="B50" s="167"/>
      <c r="C50" s="167"/>
      <c r="D50" s="167"/>
      <c r="E50" s="167"/>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row>
    <row r="51" spans="2:34" x14ac:dyDescent="0.25">
      <c r="B51" s="167"/>
      <c r="C51" s="167"/>
      <c r="D51" s="167"/>
      <c r="E51" s="167"/>
      <c r="F51" s="167"/>
      <c r="G51" s="167"/>
      <c r="H51" s="167"/>
      <c r="I51" s="1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row>
    <row r="52" spans="2:34" x14ac:dyDescent="0.25">
      <c r="B52" s="167"/>
      <c r="C52" s="167"/>
      <c r="D52" s="167"/>
      <c r="E52" s="167"/>
      <c r="F52" s="167"/>
      <c r="G52" s="167"/>
      <c r="H52" s="167"/>
      <c r="I52" s="1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row>
    <row r="66" spans="26:27" x14ac:dyDescent="0.25">
      <c r="Z66" s="8"/>
      <c r="AA66" s="8"/>
    </row>
    <row r="67" spans="26:27" x14ac:dyDescent="0.25">
      <c r="Z67" s="8"/>
      <c r="AA67" s="8"/>
    </row>
    <row r="68" spans="26:27" x14ac:dyDescent="0.25">
      <c r="Z68" s="8"/>
      <c r="AA68" s="8"/>
    </row>
    <row r="69" spans="26:27" x14ac:dyDescent="0.25">
      <c r="Z69" s="8"/>
      <c r="AA69" s="8"/>
    </row>
    <row r="70" spans="26:27" x14ac:dyDescent="0.25">
      <c r="Z70" s="8"/>
      <c r="AA70" s="8"/>
    </row>
    <row r="71" spans="26:27" x14ac:dyDescent="0.25">
      <c r="Z71" s="8"/>
      <c r="AA71" s="8"/>
    </row>
    <row r="72" spans="26:27" x14ac:dyDescent="0.25">
      <c r="Z72" s="8"/>
      <c r="AA72" s="8"/>
    </row>
    <row r="73" spans="26:27" x14ac:dyDescent="0.25">
      <c r="Z73" s="8"/>
      <c r="AA73" s="8"/>
    </row>
    <row r="74" spans="26:27" x14ac:dyDescent="0.25">
      <c r="Z74" s="8"/>
      <c r="AA74" s="8"/>
    </row>
    <row r="75" spans="26:27" x14ac:dyDescent="0.25">
      <c r="Z75" s="8"/>
      <c r="AA75" s="8"/>
    </row>
    <row r="76" spans="26:27" x14ac:dyDescent="0.25">
      <c r="Z76" s="8"/>
      <c r="AA76" s="8"/>
    </row>
    <row r="77" spans="26:27" x14ac:dyDescent="0.25">
      <c r="Z77" s="8"/>
      <c r="AA77" s="8"/>
    </row>
    <row r="78" spans="26:27" x14ac:dyDescent="0.25">
      <c r="Z78" s="8"/>
      <c r="AA78" s="8"/>
    </row>
    <row r="79" spans="26:27" x14ac:dyDescent="0.25">
      <c r="Z79" s="8"/>
      <c r="AA79" s="8"/>
    </row>
    <row r="80" spans="26:27" x14ac:dyDescent="0.25">
      <c r="Z80" s="8"/>
      <c r="AA80" s="8"/>
    </row>
    <row r="81" spans="26:27" x14ac:dyDescent="0.25">
      <c r="Z81" s="8"/>
      <c r="AA81" s="8"/>
    </row>
    <row r="82" spans="26:27" x14ac:dyDescent="0.25">
      <c r="Z82" s="8"/>
      <c r="AA82" s="8"/>
    </row>
    <row r="83" spans="26:27" x14ac:dyDescent="0.25">
      <c r="Z83" s="8"/>
      <c r="AA83" s="8"/>
    </row>
    <row r="84" spans="26:27" x14ac:dyDescent="0.25">
      <c r="Z84" s="8"/>
      <c r="AA84" s="8"/>
    </row>
    <row r="85" spans="26:27" x14ac:dyDescent="0.25">
      <c r="Z85" s="8"/>
      <c r="AA85" s="8"/>
    </row>
    <row r="86" spans="26:27" x14ac:dyDescent="0.25">
      <c r="Z86" s="8"/>
      <c r="AA86" s="8"/>
    </row>
    <row r="87" spans="26:27" x14ac:dyDescent="0.25">
      <c r="Z87" s="8"/>
      <c r="AA87" s="8"/>
    </row>
    <row r="88" spans="26:27" x14ac:dyDescent="0.25">
      <c r="Z88" s="8"/>
      <c r="AA88" s="8"/>
    </row>
    <row r="89" spans="26:27" x14ac:dyDescent="0.25">
      <c r="Z89" s="8"/>
      <c r="AA89" s="8"/>
    </row>
    <row r="90" spans="26:27" x14ac:dyDescent="0.25">
      <c r="Z90" s="8"/>
      <c r="AA90" s="8"/>
    </row>
    <row r="91" spans="26:27" x14ac:dyDescent="0.25">
      <c r="Z91" s="8"/>
      <c r="AA91" s="8"/>
    </row>
    <row r="92" spans="26:27" x14ac:dyDescent="0.25">
      <c r="Z92" s="8"/>
      <c r="AA92" s="8"/>
    </row>
    <row r="93" spans="26:27" x14ac:dyDescent="0.25">
      <c r="Z93" s="8"/>
      <c r="AA93" s="8"/>
    </row>
    <row r="94" spans="26:27" x14ac:dyDescent="0.25">
      <c r="Z94" s="8"/>
      <c r="AA94" s="8"/>
    </row>
    <row r="95" spans="26:27" x14ac:dyDescent="0.25">
      <c r="Z95" s="8"/>
      <c r="AA95" s="8"/>
    </row>
    <row r="96" spans="26:27" x14ac:dyDescent="0.25">
      <c r="Z96" s="8"/>
      <c r="AA96" s="8"/>
    </row>
    <row r="97" spans="26:27" x14ac:dyDescent="0.25">
      <c r="Z97" s="8"/>
      <c r="AA97" s="8"/>
    </row>
    <row r="98" spans="26:27" x14ac:dyDescent="0.25">
      <c r="Z98" s="8"/>
      <c r="AA98" s="8"/>
    </row>
    <row r="99" spans="26:27" x14ac:dyDescent="0.25">
      <c r="Z99" s="8"/>
      <c r="AA99" s="8"/>
    </row>
    <row r="100" spans="26:27" x14ac:dyDescent="0.25">
      <c r="Z100" s="8"/>
      <c r="AA100" s="8"/>
    </row>
    <row r="101" spans="26:27" x14ac:dyDescent="0.25">
      <c r="Z101" s="8"/>
      <c r="AA101" s="8"/>
    </row>
    <row r="102" spans="26:27" x14ac:dyDescent="0.25">
      <c r="Z102" s="8"/>
      <c r="AA102" s="8"/>
    </row>
    <row r="103" spans="26:27" x14ac:dyDescent="0.25">
      <c r="Z103" s="8"/>
      <c r="AA103" s="8"/>
    </row>
    <row r="104" spans="26:27" x14ac:dyDescent="0.25">
      <c r="Z104" s="8"/>
      <c r="AA104" s="8"/>
    </row>
    <row r="105" spans="26:27" x14ac:dyDescent="0.25">
      <c r="Z105" s="8"/>
      <c r="AA105" s="8"/>
    </row>
    <row r="106" spans="26:27" x14ac:dyDescent="0.25">
      <c r="Z106" s="8"/>
      <c r="AA106" s="8"/>
    </row>
    <row r="107" spans="26:27" x14ac:dyDescent="0.25">
      <c r="Z107" s="8"/>
      <c r="AA107" s="8"/>
    </row>
    <row r="108" spans="26:27" x14ac:dyDescent="0.25">
      <c r="Z108" s="8"/>
      <c r="AA108" s="8"/>
    </row>
    <row r="109" spans="26:27" x14ac:dyDescent="0.25">
      <c r="Z109" s="8"/>
      <c r="AA109" s="8"/>
    </row>
    <row r="110" spans="26:27" x14ac:dyDescent="0.25">
      <c r="Z110" s="8"/>
      <c r="AA110" s="8"/>
    </row>
    <row r="111" spans="26:27" x14ac:dyDescent="0.25">
      <c r="Z111" s="8"/>
      <c r="AA111" s="8"/>
    </row>
    <row r="112" spans="26:27" x14ac:dyDescent="0.25">
      <c r="Z112" s="8"/>
      <c r="AA112" s="8"/>
    </row>
    <row r="113" spans="26:27" x14ac:dyDescent="0.25">
      <c r="Z113" s="8"/>
      <c r="AA113" s="8"/>
    </row>
    <row r="114" spans="26:27" x14ac:dyDescent="0.25">
      <c r="Z114" s="8"/>
      <c r="AA114" s="8"/>
    </row>
    <row r="115" spans="26:27" x14ac:dyDescent="0.25">
      <c r="Z115" s="8"/>
      <c r="AA115" s="8"/>
    </row>
    <row r="116" spans="26:27" x14ac:dyDescent="0.25">
      <c r="Z116" s="8"/>
      <c r="AA116" s="8"/>
    </row>
    <row r="117" spans="26:27" x14ac:dyDescent="0.25">
      <c r="Z117" s="8"/>
      <c r="AA117" s="8"/>
    </row>
    <row r="118" spans="26:27" x14ac:dyDescent="0.25">
      <c r="Z118" s="8"/>
      <c r="AA118" s="8"/>
    </row>
    <row r="119" spans="26:27" x14ac:dyDescent="0.25">
      <c r="Z119" s="8"/>
      <c r="AA119" s="8"/>
    </row>
    <row r="120" spans="26:27" x14ac:dyDescent="0.25">
      <c r="Z120" s="8"/>
      <c r="AA120" s="8"/>
    </row>
    <row r="121" spans="26:27" x14ac:dyDescent="0.25">
      <c r="Z121" s="8"/>
      <c r="AA121" s="8"/>
    </row>
    <row r="122" spans="26:27" x14ac:dyDescent="0.25">
      <c r="Z122" s="8"/>
      <c r="AA122" s="8"/>
    </row>
    <row r="123" spans="26:27" x14ac:dyDescent="0.25">
      <c r="Z123" s="8"/>
      <c r="AA123" s="8"/>
    </row>
    <row r="124" spans="26:27" x14ac:dyDescent="0.25">
      <c r="Z124" s="8"/>
      <c r="AA124" s="8"/>
    </row>
    <row r="125" spans="26:27" x14ac:dyDescent="0.25">
      <c r="Z125" s="8"/>
      <c r="AA125" s="8"/>
    </row>
    <row r="126" spans="26:27" x14ac:dyDescent="0.25">
      <c r="Z126" s="8"/>
      <c r="AA126" s="8"/>
    </row>
    <row r="127" spans="26:27" x14ac:dyDescent="0.25">
      <c r="Z127" s="8"/>
      <c r="AA127" s="8"/>
    </row>
    <row r="128" spans="26:27" x14ac:dyDescent="0.25">
      <c r="Z128" s="8"/>
      <c r="AA128" s="8"/>
    </row>
    <row r="129" spans="26:27" x14ac:dyDescent="0.25">
      <c r="Z129" s="8"/>
      <c r="AA129" s="8"/>
    </row>
    <row r="130" spans="26:27" x14ac:dyDescent="0.25">
      <c r="Z130" s="8"/>
      <c r="AA130" s="8"/>
    </row>
    <row r="131" spans="26:27" x14ac:dyDescent="0.25">
      <c r="Z131" s="8"/>
      <c r="AA131" s="8"/>
    </row>
    <row r="132" spans="26:27" x14ac:dyDescent="0.25">
      <c r="Z132" s="8"/>
      <c r="AA132" s="8"/>
    </row>
    <row r="133" spans="26:27" x14ac:dyDescent="0.25">
      <c r="Z133" s="8"/>
      <c r="AA133" s="8"/>
    </row>
    <row r="134" spans="26:27" x14ac:dyDescent="0.25">
      <c r="Z134" s="8"/>
      <c r="AA134" s="8"/>
    </row>
    <row r="135" spans="26:27" x14ac:dyDescent="0.25">
      <c r="Z135" s="8"/>
      <c r="AA135" s="8"/>
    </row>
    <row r="136" spans="26:27" x14ac:dyDescent="0.25">
      <c r="Z136" s="8"/>
      <c r="AA136" s="8"/>
    </row>
    <row r="137" spans="26:27" x14ac:dyDescent="0.25">
      <c r="Z137" s="8"/>
      <c r="AA137" s="8"/>
    </row>
    <row r="138" spans="26:27" x14ac:dyDescent="0.25">
      <c r="Z138" s="8"/>
      <c r="AA138" s="8"/>
    </row>
    <row r="139" spans="26:27" x14ac:dyDescent="0.25">
      <c r="Z139" s="8"/>
      <c r="AA139" s="8"/>
    </row>
    <row r="140" spans="26:27" x14ac:dyDescent="0.25">
      <c r="Z140" s="8"/>
      <c r="AA140" s="8"/>
    </row>
    <row r="141" spans="26:27" x14ac:dyDescent="0.25">
      <c r="Z141" s="8"/>
      <c r="AA141" s="8"/>
    </row>
    <row r="142" spans="26:27" x14ac:dyDescent="0.25">
      <c r="Z142" s="8"/>
      <c r="AA142" s="8"/>
    </row>
    <row r="143" spans="26:27" x14ac:dyDescent="0.25">
      <c r="Z143" s="8"/>
      <c r="AA143" s="8"/>
    </row>
    <row r="144" spans="26:27" x14ac:dyDescent="0.25">
      <c r="Z144" s="8"/>
      <c r="AA144" s="8"/>
    </row>
    <row r="145" spans="26:27" x14ac:dyDescent="0.25">
      <c r="Z145" s="8"/>
      <c r="AA145" s="8"/>
    </row>
    <row r="146" spans="26:27" x14ac:dyDescent="0.25">
      <c r="Z146" s="8"/>
      <c r="AA146" s="8"/>
    </row>
    <row r="147" spans="26:27" x14ac:dyDescent="0.25">
      <c r="Z147" s="8"/>
      <c r="AA147" s="8"/>
    </row>
    <row r="148" spans="26:27" x14ac:dyDescent="0.25">
      <c r="Z148" s="8"/>
      <c r="AA148" s="8"/>
    </row>
    <row r="149" spans="26:27" x14ac:dyDescent="0.25">
      <c r="Z149" s="8"/>
      <c r="AA149" s="8"/>
    </row>
    <row r="150" spans="26:27" x14ac:dyDescent="0.25">
      <c r="Z150" s="8"/>
      <c r="AA150" s="8"/>
    </row>
    <row r="151" spans="26:27" x14ac:dyDescent="0.25">
      <c r="Z151" s="8"/>
      <c r="AA151" s="8"/>
    </row>
    <row r="152" spans="26:27" x14ac:dyDescent="0.25">
      <c r="Z152" s="8"/>
      <c r="AA152" s="8"/>
    </row>
    <row r="153" spans="26:27" x14ac:dyDescent="0.25">
      <c r="Z153" s="8"/>
      <c r="AA153" s="8"/>
    </row>
    <row r="154" spans="26:27" x14ac:dyDescent="0.25">
      <c r="Z154" s="8"/>
      <c r="AA154" s="8"/>
    </row>
    <row r="155" spans="26:27" x14ac:dyDescent="0.25">
      <c r="Z155" s="8"/>
      <c r="AA155" s="8"/>
    </row>
    <row r="156" spans="26:27" x14ac:dyDescent="0.25">
      <c r="Z156" s="8"/>
      <c r="AA156" s="8"/>
    </row>
    <row r="157" spans="26:27" x14ac:dyDescent="0.25">
      <c r="Z157" s="8"/>
      <c r="AA157" s="8"/>
    </row>
    <row r="158" spans="26:27" x14ac:dyDescent="0.25">
      <c r="Z158" s="8"/>
      <c r="AA158" s="8"/>
    </row>
    <row r="159" spans="26:27" x14ac:dyDescent="0.25">
      <c r="Z159" s="8"/>
      <c r="AA159" s="8"/>
    </row>
    <row r="160" spans="26:27" x14ac:dyDescent="0.25">
      <c r="Z160" s="8"/>
      <c r="AA160" s="8"/>
    </row>
    <row r="161" spans="26:27" x14ac:dyDescent="0.25">
      <c r="Z161" s="8"/>
      <c r="AA161" s="8"/>
    </row>
    <row r="162" spans="26:27" x14ac:dyDescent="0.25">
      <c r="Z162" s="8"/>
      <c r="AA162" s="8"/>
    </row>
    <row r="163" spans="26:27" x14ac:dyDescent="0.25">
      <c r="Z163" s="8"/>
      <c r="AA163" s="8"/>
    </row>
    <row r="164" spans="26:27" x14ac:dyDescent="0.25">
      <c r="Z164" s="8"/>
      <c r="AA164" s="8"/>
    </row>
    <row r="165" spans="26:27" x14ac:dyDescent="0.25">
      <c r="Z165" s="8"/>
      <c r="AA165" s="8"/>
    </row>
    <row r="166" spans="26:27" x14ac:dyDescent="0.25">
      <c r="Z166" s="8"/>
      <c r="AA166" s="8"/>
    </row>
    <row r="167" spans="26:27" x14ac:dyDescent="0.25">
      <c r="Z167" s="8"/>
      <c r="AA167" s="8"/>
    </row>
    <row r="168" spans="26:27" x14ac:dyDescent="0.25">
      <c r="Z168" s="8"/>
      <c r="AA168" s="8"/>
    </row>
    <row r="169" spans="26:27" x14ac:dyDescent="0.25">
      <c r="Z169" s="8"/>
      <c r="AA169" s="8"/>
    </row>
    <row r="170" spans="26:27" x14ac:dyDescent="0.25">
      <c r="Z170" s="8"/>
      <c r="AA170" s="8"/>
    </row>
    <row r="171" spans="26:27" x14ac:dyDescent="0.25">
      <c r="Z171" s="8"/>
      <c r="AA171" s="8"/>
    </row>
    <row r="172" spans="26:27" x14ac:dyDescent="0.25">
      <c r="Z172" s="8"/>
      <c r="AA172" s="8"/>
    </row>
    <row r="173" spans="26:27" x14ac:dyDescent="0.25">
      <c r="Z173" s="8"/>
      <c r="AA173" s="8"/>
    </row>
    <row r="174" spans="26:27" x14ac:dyDescent="0.25">
      <c r="Z174" s="8"/>
      <c r="AA174" s="8"/>
    </row>
    <row r="175" spans="26:27" x14ac:dyDescent="0.25">
      <c r="Z175" s="8"/>
      <c r="AA175" s="8"/>
    </row>
    <row r="176" spans="26:27" x14ac:dyDescent="0.25">
      <c r="Z176" s="8"/>
      <c r="AA176" s="8"/>
    </row>
    <row r="177" spans="26:27" x14ac:dyDescent="0.25">
      <c r="Z177" s="8"/>
      <c r="AA177" s="8"/>
    </row>
    <row r="178" spans="26:27" x14ac:dyDescent="0.25">
      <c r="Z178" s="8"/>
      <c r="AA178" s="8"/>
    </row>
    <row r="179" spans="26:27" x14ac:dyDescent="0.25">
      <c r="Z179" s="8"/>
      <c r="AA179" s="8"/>
    </row>
    <row r="180" spans="26:27" x14ac:dyDescent="0.25">
      <c r="Z180" s="8"/>
      <c r="AA180" s="8"/>
    </row>
    <row r="181" spans="26:27" x14ac:dyDescent="0.25">
      <c r="Z181" s="8"/>
      <c r="AA181" s="8"/>
    </row>
    <row r="182" spans="26:27" x14ac:dyDescent="0.25">
      <c r="Z182" s="8"/>
      <c r="AA182" s="8"/>
    </row>
    <row r="183" spans="26:27" x14ac:dyDescent="0.25">
      <c r="Z183" s="8"/>
      <c r="AA183" s="8"/>
    </row>
    <row r="184" spans="26:27" x14ac:dyDescent="0.25">
      <c r="Z184" s="8"/>
      <c r="AA184" s="8"/>
    </row>
    <row r="185" spans="26:27" x14ac:dyDescent="0.25">
      <c r="Z185" s="8"/>
      <c r="AA185" s="8"/>
    </row>
    <row r="186" spans="26:27" x14ac:dyDescent="0.25">
      <c r="Z186" s="8"/>
      <c r="AA186" s="8"/>
    </row>
    <row r="187" spans="26:27" x14ac:dyDescent="0.25">
      <c r="Z187" s="8"/>
      <c r="AA187" s="8"/>
    </row>
    <row r="188" spans="26:27" x14ac:dyDescent="0.25">
      <c r="Z188" s="8"/>
      <c r="AA188" s="8"/>
    </row>
    <row r="189" spans="26:27" x14ac:dyDescent="0.25">
      <c r="Z189" s="8"/>
      <c r="AA189" s="8"/>
    </row>
    <row r="190" spans="26:27" x14ac:dyDescent="0.25">
      <c r="Z190" s="8"/>
      <c r="AA190" s="8"/>
    </row>
    <row r="191" spans="26:27" x14ac:dyDescent="0.25">
      <c r="Z191" s="8"/>
      <c r="AA191" s="8"/>
    </row>
    <row r="192" spans="26:27" x14ac:dyDescent="0.25">
      <c r="Z192" s="8"/>
      <c r="AA192" s="8"/>
    </row>
    <row r="193" spans="26:27" x14ac:dyDescent="0.25">
      <c r="Z193" s="8"/>
      <c r="AA193" s="8"/>
    </row>
    <row r="194" spans="26:27" x14ac:dyDescent="0.25">
      <c r="Z194" s="8"/>
      <c r="AA194" s="8"/>
    </row>
    <row r="195" spans="26:27" x14ac:dyDescent="0.25">
      <c r="Z195" s="8"/>
      <c r="AA195" s="8"/>
    </row>
    <row r="196" spans="26:27" x14ac:dyDescent="0.25">
      <c r="Z196" s="8"/>
      <c r="AA196" s="8"/>
    </row>
    <row r="197" spans="26:27" x14ac:dyDescent="0.25">
      <c r="Z197" s="8"/>
      <c r="AA197" s="8"/>
    </row>
    <row r="198" spans="26:27" x14ac:dyDescent="0.25">
      <c r="Z198" s="8"/>
      <c r="AA198" s="8"/>
    </row>
    <row r="199" spans="26:27" x14ac:dyDescent="0.25">
      <c r="Z199" s="8"/>
      <c r="AA199" s="8"/>
    </row>
    <row r="200" spans="26:27" x14ac:dyDescent="0.25">
      <c r="Z200" s="8"/>
      <c r="AA200" s="8"/>
    </row>
    <row r="201" spans="26:27" x14ac:dyDescent="0.25">
      <c r="Z201" s="8"/>
      <c r="AA201" s="8"/>
    </row>
    <row r="202" spans="26:27" x14ac:dyDescent="0.25">
      <c r="Z202" s="8"/>
      <c r="AA202" s="8"/>
    </row>
    <row r="203" spans="26:27" x14ac:dyDescent="0.25">
      <c r="Z203" s="8"/>
      <c r="AA203" s="8"/>
    </row>
    <row r="204" spans="26:27" x14ac:dyDescent="0.25">
      <c r="Z204" s="8"/>
      <c r="AA204" s="8"/>
    </row>
    <row r="205" spans="26:27" x14ac:dyDescent="0.25">
      <c r="Z205" s="8"/>
      <c r="AA205" s="8"/>
    </row>
    <row r="206" spans="26:27" x14ac:dyDescent="0.25">
      <c r="Z206" s="8"/>
      <c r="AA206" s="8"/>
    </row>
    <row r="207" spans="26:27" x14ac:dyDescent="0.25">
      <c r="Z207" s="8"/>
      <c r="AA207" s="8"/>
    </row>
    <row r="208" spans="26:27" x14ac:dyDescent="0.25">
      <c r="Z208" s="8"/>
      <c r="AA208" s="8"/>
    </row>
    <row r="209" spans="26:27" x14ac:dyDescent="0.25">
      <c r="Z209" s="8"/>
      <c r="AA209" s="8"/>
    </row>
    <row r="210" spans="26:27" x14ac:dyDescent="0.25">
      <c r="Z210" s="8"/>
      <c r="AA210" s="8"/>
    </row>
    <row r="211" spans="26:27" x14ac:dyDescent="0.25">
      <c r="Z211" s="8"/>
      <c r="AA211" s="8"/>
    </row>
    <row r="212" spans="26:27" x14ac:dyDescent="0.25">
      <c r="Z212" s="8"/>
      <c r="AA212" s="8"/>
    </row>
    <row r="213" spans="26:27" x14ac:dyDescent="0.25">
      <c r="Z213" s="8"/>
      <c r="AA213" s="8"/>
    </row>
    <row r="214" spans="26:27" x14ac:dyDescent="0.25">
      <c r="Z214" s="8"/>
      <c r="AA214" s="8"/>
    </row>
    <row r="215" spans="26:27" x14ac:dyDescent="0.25">
      <c r="Z215" s="8"/>
      <c r="AA215" s="8"/>
    </row>
    <row r="216" spans="26:27" x14ac:dyDescent="0.25">
      <c r="Z216" s="8"/>
      <c r="AA216" s="8"/>
    </row>
    <row r="217" spans="26:27" x14ac:dyDescent="0.25">
      <c r="Z217" s="8"/>
      <c r="AA217" s="8"/>
    </row>
    <row r="218" spans="26:27" x14ac:dyDescent="0.25">
      <c r="Z218" s="8"/>
      <c r="AA218" s="8"/>
    </row>
    <row r="219" spans="26:27" x14ac:dyDescent="0.25">
      <c r="Z219" s="8"/>
      <c r="AA219" s="8"/>
    </row>
    <row r="220" spans="26:27" x14ac:dyDescent="0.25">
      <c r="Z220" s="8"/>
      <c r="AA220" s="8"/>
    </row>
    <row r="221" spans="26:27" x14ac:dyDescent="0.25">
      <c r="Z221" s="8"/>
      <c r="AA221" s="8"/>
    </row>
    <row r="222" spans="26:27" x14ac:dyDescent="0.25">
      <c r="Z222" s="8"/>
      <c r="AA222" s="8"/>
    </row>
    <row r="223" spans="26:27" x14ac:dyDescent="0.25">
      <c r="Z223" s="8"/>
      <c r="AA223" s="8"/>
    </row>
    <row r="224" spans="26:27" x14ac:dyDescent="0.25">
      <c r="Z224" s="8"/>
      <c r="AA224" s="8"/>
    </row>
    <row r="225" spans="26:27" x14ac:dyDescent="0.25">
      <c r="Z225" s="8"/>
      <c r="AA225" s="8"/>
    </row>
    <row r="226" spans="26:27" x14ac:dyDescent="0.25">
      <c r="Z226" s="8"/>
      <c r="AA226" s="8"/>
    </row>
    <row r="227" spans="26:27" x14ac:dyDescent="0.25">
      <c r="Z227" s="8"/>
      <c r="AA227" s="8"/>
    </row>
    <row r="228" spans="26:27" x14ac:dyDescent="0.25">
      <c r="Z228" s="8"/>
      <c r="AA228" s="8"/>
    </row>
    <row r="229" spans="26:27" x14ac:dyDescent="0.25">
      <c r="Z229" s="8"/>
      <c r="AA229" s="8"/>
    </row>
    <row r="230" spans="26:27" x14ac:dyDescent="0.25">
      <c r="Z230" s="8"/>
      <c r="AA230" s="8"/>
    </row>
    <row r="231" spans="26:27" x14ac:dyDescent="0.25">
      <c r="Z231" s="8"/>
      <c r="AA231" s="8"/>
    </row>
    <row r="232" spans="26:27" x14ac:dyDescent="0.25">
      <c r="Z232" s="8"/>
      <c r="AA232" s="8"/>
    </row>
    <row r="233" spans="26:27" x14ac:dyDescent="0.25">
      <c r="Z233" s="8"/>
      <c r="AA233" s="8"/>
    </row>
    <row r="234" spans="26:27" x14ac:dyDescent="0.25">
      <c r="Z234" s="8"/>
      <c r="AA234" s="8"/>
    </row>
    <row r="235" spans="26:27" x14ac:dyDescent="0.25">
      <c r="Z235" s="8"/>
      <c r="AA235" s="8"/>
    </row>
    <row r="236" spans="26:27" x14ac:dyDescent="0.25">
      <c r="Z236" s="8"/>
      <c r="AA236" s="8"/>
    </row>
    <row r="237" spans="26:27" x14ac:dyDescent="0.25">
      <c r="Z237" s="8"/>
      <c r="AA237" s="8"/>
    </row>
    <row r="238" spans="26:27" x14ac:dyDescent="0.25">
      <c r="Z238" s="8"/>
      <c r="AA238" s="8"/>
    </row>
    <row r="239" spans="26:27" x14ac:dyDescent="0.25">
      <c r="Z239" s="8"/>
      <c r="AA239" s="8"/>
    </row>
    <row r="240" spans="26:27" x14ac:dyDescent="0.25">
      <c r="Z240" s="8"/>
      <c r="AA240" s="8"/>
    </row>
    <row r="241" spans="26:27" x14ac:dyDescent="0.25">
      <c r="Z241" s="8"/>
      <c r="AA241" s="8"/>
    </row>
    <row r="242" spans="26:27" x14ac:dyDescent="0.25">
      <c r="Z242" s="8"/>
      <c r="AA242" s="8"/>
    </row>
    <row r="243" spans="26:27" x14ac:dyDescent="0.25">
      <c r="Z243" s="8"/>
      <c r="AA243" s="8"/>
    </row>
    <row r="244" spans="26:27" x14ac:dyDescent="0.25">
      <c r="Z244" s="8"/>
      <c r="AA244" s="8"/>
    </row>
    <row r="245" spans="26:27" x14ac:dyDescent="0.25">
      <c r="Z245" s="8"/>
      <c r="AA245" s="8"/>
    </row>
    <row r="246" spans="26:27" x14ac:dyDescent="0.25">
      <c r="Z246" s="8"/>
      <c r="AA246" s="8"/>
    </row>
    <row r="247" spans="26:27" x14ac:dyDescent="0.25">
      <c r="Z247" s="8"/>
      <c r="AA247" s="8"/>
    </row>
    <row r="248" spans="26:27" x14ac:dyDescent="0.25">
      <c r="Z248" s="8"/>
      <c r="AA248" s="8"/>
    </row>
    <row r="249" spans="26:27" x14ac:dyDescent="0.25">
      <c r="Z249" s="8"/>
      <c r="AA249" s="8"/>
    </row>
    <row r="250" spans="26:27" x14ac:dyDescent="0.25">
      <c r="Z250" s="8"/>
      <c r="AA250" s="8"/>
    </row>
    <row r="251" spans="26:27" x14ac:dyDescent="0.25">
      <c r="Z251" s="8"/>
      <c r="AA251" s="8"/>
    </row>
    <row r="252" spans="26:27" x14ac:dyDescent="0.25">
      <c r="Z252" s="8"/>
      <c r="AA252" s="8"/>
    </row>
    <row r="253" spans="26:27" x14ac:dyDescent="0.25">
      <c r="Z253" s="8"/>
      <c r="AA253" s="8"/>
    </row>
    <row r="254" spans="26:27" x14ac:dyDescent="0.25">
      <c r="Z254" s="8"/>
      <c r="AA254" s="8"/>
    </row>
    <row r="255" spans="26:27" x14ac:dyDescent="0.25">
      <c r="Z255" s="8"/>
      <c r="AA255" s="8"/>
    </row>
    <row r="256" spans="26:27" x14ac:dyDescent="0.25">
      <c r="Z256" s="8"/>
      <c r="AA256" s="8"/>
    </row>
    <row r="257" spans="26:27" x14ac:dyDescent="0.25">
      <c r="Z257" s="8"/>
      <c r="AA257" s="8"/>
    </row>
    <row r="258" spans="26:27" x14ac:dyDescent="0.25">
      <c r="Z258" s="8"/>
      <c r="AA258" s="8"/>
    </row>
    <row r="259" spans="26:27" x14ac:dyDescent="0.25">
      <c r="Z259" s="8"/>
      <c r="AA259" s="8"/>
    </row>
    <row r="260" spans="26:27" x14ac:dyDescent="0.25">
      <c r="Z260" s="8"/>
      <c r="AA260" s="8"/>
    </row>
    <row r="261" spans="26:27" x14ac:dyDescent="0.25">
      <c r="Z261" s="8"/>
      <c r="AA261" s="8"/>
    </row>
    <row r="262" spans="26:27" x14ac:dyDescent="0.25">
      <c r="Z262" s="8"/>
      <c r="AA262" s="8"/>
    </row>
    <row r="263" spans="26:27" x14ac:dyDescent="0.25">
      <c r="Z263" s="8"/>
      <c r="AA263" s="8"/>
    </row>
    <row r="264" spans="26:27" x14ac:dyDescent="0.25">
      <c r="Z264" s="8"/>
      <c r="AA264" s="8"/>
    </row>
    <row r="265" spans="26:27" x14ac:dyDescent="0.25">
      <c r="Z265" s="8"/>
      <c r="AA265" s="8"/>
    </row>
    <row r="266" spans="26:27" x14ac:dyDescent="0.25">
      <c r="Z266" s="8"/>
      <c r="AA266" s="8"/>
    </row>
    <row r="267" spans="26:27" x14ac:dyDescent="0.25">
      <c r="Z267" s="8"/>
      <c r="AA267" s="8"/>
    </row>
    <row r="268" spans="26:27" x14ac:dyDescent="0.25">
      <c r="Z268" s="8"/>
      <c r="AA268" s="8"/>
    </row>
    <row r="269" spans="26:27" x14ac:dyDescent="0.25">
      <c r="Z269" s="8"/>
      <c r="AA269" s="8"/>
    </row>
    <row r="270" spans="26:27" x14ac:dyDescent="0.25">
      <c r="Z270" s="8"/>
      <c r="AA270" s="8"/>
    </row>
    <row r="271" spans="26:27" x14ac:dyDescent="0.25">
      <c r="Z271" s="8"/>
      <c r="AA271" s="8"/>
    </row>
    <row r="272" spans="26:27" x14ac:dyDescent="0.25">
      <c r="Z272" s="8"/>
      <c r="AA272" s="8"/>
    </row>
    <row r="273" spans="26:27" x14ac:dyDescent="0.25">
      <c r="Z273" s="8"/>
      <c r="AA273" s="8"/>
    </row>
    <row r="274" spans="26:27" x14ac:dyDescent="0.25">
      <c r="Z274" s="8"/>
      <c r="AA274" s="8"/>
    </row>
    <row r="275" spans="26:27" x14ac:dyDescent="0.25">
      <c r="Z275" s="8"/>
      <c r="AA275" s="8"/>
    </row>
    <row r="276" spans="26:27" x14ac:dyDescent="0.25">
      <c r="Z276" s="8"/>
      <c r="AA276" s="8"/>
    </row>
    <row r="277" spans="26:27" x14ac:dyDescent="0.25">
      <c r="Z277" s="8"/>
      <c r="AA277" s="8"/>
    </row>
    <row r="278" spans="26:27" x14ac:dyDescent="0.25">
      <c r="Z278" s="8"/>
      <c r="AA278" s="8"/>
    </row>
    <row r="279" spans="26:27" x14ac:dyDescent="0.25">
      <c r="Z279" s="8"/>
      <c r="AA279" s="8"/>
    </row>
    <row r="280" spans="26:27" x14ac:dyDescent="0.25">
      <c r="Z280" s="8"/>
      <c r="AA280" s="8"/>
    </row>
    <row r="281" spans="26:27" x14ac:dyDescent="0.25">
      <c r="Z281" s="8"/>
      <c r="AA281" s="8"/>
    </row>
    <row r="282" spans="26:27" x14ac:dyDescent="0.25">
      <c r="Z282" s="8"/>
      <c r="AA282" s="8"/>
    </row>
    <row r="283" spans="26:27" x14ac:dyDescent="0.25">
      <c r="Z283" s="8"/>
      <c r="AA283" s="8"/>
    </row>
    <row r="284" spans="26:27" x14ac:dyDescent="0.25">
      <c r="Z284" s="8"/>
      <c r="AA284" s="8"/>
    </row>
    <row r="285" spans="26:27" x14ac:dyDescent="0.25">
      <c r="Z285" s="8"/>
      <c r="AA285" s="8"/>
    </row>
    <row r="286" spans="26:27" x14ac:dyDescent="0.25">
      <c r="Z286" s="8"/>
      <c r="AA286" s="8"/>
    </row>
    <row r="287" spans="26:27" x14ac:dyDescent="0.25">
      <c r="Z287" s="8"/>
      <c r="AA287" s="8"/>
    </row>
    <row r="288" spans="26:27" x14ac:dyDescent="0.25">
      <c r="Z288" s="8"/>
      <c r="AA288" s="8"/>
    </row>
    <row r="289" spans="26:27" x14ac:dyDescent="0.25">
      <c r="Z289" s="8"/>
      <c r="AA289" s="8"/>
    </row>
    <row r="290" spans="26:27" x14ac:dyDescent="0.25">
      <c r="Z290" s="8"/>
      <c r="AA290" s="8"/>
    </row>
    <row r="291" spans="26:27" x14ac:dyDescent="0.25">
      <c r="Z291" s="8"/>
      <c r="AA291" s="8"/>
    </row>
    <row r="292" spans="26:27" x14ac:dyDescent="0.25">
      <c r="Z292" s="8"/>
      <c r="AA292" s="8"/>
    </row>
    <row r="293" spans="26:27" x14ac:dyDescent="0.25">
      <c r="Z293" s="8"/>
      <c r="AA293" s="8"/>
    </row>
    <row r="294" spans="26:27" x14ac:dyDescent="0.25">
      <c r="Z294" s="8"/>
      <c r="AA294" s="8"/>
    </row>
    <row r="295" spans="26:27" x14ac:dyDescent="0.25">
      <c r="Z295" s="8"/>
      <c r="AA295" s="8"/>
    </row>
    <row r="296" spans="26:27" x14ac:dyDescent="0.25">
      <c r="Z296" s="8"/>
      <c r="AA296" s="8"/>
    </row>
    <row r="297" spans="26:27" x14ac:dyDescent="0.25">
      <c r="Z297" s="8"/>
      <c r="AA297" s="8"/>
    </row>
    <row r="298" spans="26:27" x14ac:dyDescent="0.25">
      <c r="Z298" s="8"/>
      <c r="AA298" s="8"/>
    </row>
    <row r="299" spans="26:27" x14ac:dyDescent="0.25">
      <c r="Z299" s="8"/>
      <c r="AA299" s="8"/>
    </row>
    <row r="300" spans="26:27" x14ac:dyDescent="0.25">
      <c r="Z300" s="8"/>
      <c r="AA300" s="8"/>
    </row>
    <row r="301" spans="26:27" x14ac:dyDescent="0.25">
      <c r="Z301" s="8"/>
      <c r="AA301" s="8"/>
    </row>
    <row r="302" spans="26:27" x14ac:dyDescent="0.25">
      <c r="Z302" s="8"/>
      <c r="AA302" s="8"/>
    </row>
    <row r="303" spans="26:27" x14ac:dyDescent="0.25">
      <c r="Z303" s="8"/>
      <c r="AA303" s="8"/>
    </row>
    <row r="304" spans="26:27" x14ac:dyDescent="0.25">
      <c r="Z304" s="8"/>
      <c r="AA304" s="8"/>
    </row>
    <row r="305" spans="26:27" x14ac:dyDescent="0.25">
      <c r="Z305" s="8"/>
      <c r="AA305" s="8"/>
    </row>
    <row r="306" spans="26:27" x14ac:dyDescent="0.25">
      <c r="Z306" s="8"/>
      <c r="AA306" s="8"/>
    </row>
    <row r="307" spans="26:27" x14ac:dyDescent="0.25">
      <c r="Z307" s="8"/>
      <c r="AA307" s="8"/>
    </row>
    <row r="308" spans="26:27" x14ac:dyDescent="0.25">
      <c r="Z308" s="8"/>
      <c r="AA308" s="8"/>
    </row>
    <row r="309" spans="26:27" x14ac:dyDescent="0.25">
      <c r="Z309" s="8"/>
      <c r="AA309" s="8"/>
    </row>
    <row r="310" spans="26:27" x14ac:dyDescent="0.25">
      <c r="Z310" s="8"/>
      <c r="AA310" s="8"/>
    </row>
    <row r="311" spans="26:27" x14ac:dyDescent="0.25">
      <c r="Z311" s="8"/>
      <c r="AA311" s="8"/>
    </row>
    <row r="312" spans="26:27" x14ac:dyDescent="0.25">
      <c r="Z312" s="8"/>
      <c r="AA312" s="8"/>
    </row>
    <row r="313" spans="26:27" x14ac:dyDescent="0.25">
      <c r="Z313" s="8"/>
      <c r="AA313" s="8"/>
    </row>
    <row r="314" spans="26:27" x14ac:dyDescent="0.25">
      <c r="Z314" s="8"/>
      <c r="AA314" s="8"/>
    </row>
    <row r="315" spans="26:27" x14ac:dyDescent="0.25">
      <c r="Z315" s="8"/>
      <c r="AA315" s="8"/>
    </row>
    <row r="316" spans="26:27" x14ac:dyDescent="0.25">
      <c r="Z316" s="8"/>
      <c r="AA316" s="8"/>
    </row>
    <row r="317" spans="26:27" x14ac:dyDescent="0.25">
      <c r="Z317" s="8"/>
      <c r="AA317" s="8"/>
    </row>
    <row r="318" spans="26:27" x14ac:dyDescent="0.25">
      <c r="Z318" s="8"/>
      <c r="AA318" s="8"/>
    </row>
    <row r="319" spans="26:27" x14ac:dyDescent="0.25">
      <c r="Z319" s="8"/>
      <c r="AA319" s="8"/>
    </row>
    <row r="320" spans="26:27" x14ac:dyDescent="0.25">
      <c r="Z320" s="8"/>
      <c r="AA320" s="8"/>
    </row>
    <row r="321" spans="26:27" x14ac:dyDescent="0.25">
      <c r="Z321" s="8"/>
      <c r="AA321" s="8"/>
    </row>
    <row r="322" spans="26:27" x14ac:dyDescent="0.25">
      <c r="Z322" s="8"/>
      <c r="AA322" s="8"/>
    </row>
    <row r="323" spans="26:27" x14ac:dyDescent="0.25">
      <c r="Z323" s="8"/>
      <c r="AA323" s="8"/>
    </row>
    <row r="324" spans="26:27" x14ac:dyDescent="0.25">
      <c r="Z324" s="8"/>
      <c r="AA324" s="8"/>
    </row>
    <row r="325" spans="26:27" x14ac:dyDescent="0.25">
      <c r="Z325" s="8"/>
      <c r="AA325" s="8"/>
    </row>
    <row r="326" spans="26:27" x14ac:dyDescent="0.25">
      <c r="Z326" s="8"/>
      <c r="AA326" s="8"/>
    </row>
    <row r="327" spans="26:27" x14ac:dyDescent="0.25">
      <c r="Z327" s="8"/>
      <c r="AA327" s="8"/>
    </row>
    <row r="328" spans="26:27" x14ac:dyDescent="0.25">
      <c r="Z328" s="8"/>
      <c r="AA328" s="8"/>
    </row>
    <row r="329" spans="26:27" x14ac:dyDescent="0.25">
      <c r="Z329" s="8"/>
      <c r="AA329" s="8"/>
    </row>
    <row r="330" spans="26:27" x14ac:dyDescent="0.25">
      <c r="Z330" s="8"/>
      <c r="AA330" s="8"/>
    </row>
    <row r="331" spans="26:27" x14ac:dyDescent="0.25">
      <c r="Z331" s="8"/>
      <c r="AA331" s="8"/>
    </row>
    <row r="332" spans="26:27" x14ac:dyDescent="0.25">
      <c r="Z332" s="8"/>
      <c r="AA332" s="8"/>
    </row>
    <row r="333" spans="26:27" x14ac:dyDescent="0.25">
      <c r="Z333" s="8"/>
      <c r="AA333" s="8"/>
    </row>
    <row r="334" spans="26:27" x14ac:dyDescent="0.25">
      <c r="Z334" s="8"/>
      <c r="AA334" s="8"/>
    </row>
    <row r="335" spans="26:27" x14ac:dyDescent="0.25">
      <c r="Z335" s="8"/>
      <c r="AA335" s="8"/>
    </row>
    <row r="336" spans="26:27" x14ac:dyDescent="0.25">
      <c r="Z336" s="8"/>
      <c r="AA336" s="8"/>
    </row>
    <row r="337" spans="26:27" x14ac:dyDescent="0.25">
      <c r="Z337" s="8"/>
      <c r="AA337" s="8"/>
    </row>
    <row r="338" spans="26:27" x14ac:dyDescent="0.25">
      <c r="Z338" s="8"/>
      <c r="AA338" s="8"/>
    </row>
    <row r="339" spans="26:27" x14ac:dyDescent="0.25">
      <c r="Z339" s="8"/>
      <c r="AA339" s="8"/>
    </row>
    <row r="340" spans="26:27" x14ac:dyDescent="0.25">
      <c r="Z340" s="8"/>
      <c r="AA340" s="8"/>
    </row>
    <row r="341" spans="26:27" x14ac:dyDescent="0.25">
      <c r="Z341" s="8"/>
      <c r="AA341" s="8"/>
    </row>
    <row r="342" spans="26:27" x14ac:dyDescent="0.25">
      <c r="Z342" s="8"/>
      <c r="AA342" s="8"/>
    </row>
    <row r="343" spans="26:27" x14ac:dyDescent="0.25">
      <c r="Z343" s="8"/>
      <c r="AA343" s="8"/>
    </row>
    <row r="344" spans="26:27" x14ac:dyDescent="0.25">
      <c r="Z344" s="8"/>
      <c r="AA344" s="8"/>
    </row>
    <row r="345" spans="26:27" x14ac:dyDescent="0.25">
      <c r="Z345" s="8"/>
      <c r="AA345" s="8"/>
    </row>
    <row r="346" spans="26:27" x14ac:dyDescent="0.25">
      <c r="Z346" s="8"/>
      <c r="AA346" s="8"/>
    </row>
    <row r="347" spans="26:27" x14ac:dyDescent="0.25">
      <c r="Z347" s="8"/>
      <c r="AA347" s="8"/>
    </row>
    <row r="348" spans="26:27" x14ac:dyDescent="0.25">
      <c r="Z348" s="8"/>
      <c r="AA348" s="8"/>
    </row>
    <row r="349" spans="26:27" x14ac:dyDescent="0.25">
      <c r="Z349" s="8"/>
      <c r="AA349" s="8"/>
    </row>
    <row r="350" spans="26:27" x14ac:dyDescent="0.25">
      <c r="Z350" s="8"/>
      <c r="AA350" s="8"/>
    </row>
    <row r="351" spans="26:27" x14ac:dyDescent="0.25">
      <c r="Z351" s="8"/>
      <c r="AA351" s="8"/>
    </row>
    <row r="352" spans="26:27" x14ac:dyDescent="0.25">
      <c r="Z352" s="8"/>
      <c r="AA352" s="8"/>
    </row>
    <row r="353" spans="26:27" x14ac:dyDescent="0.25">
      <c r="Z353" s="8"/>
      <c r="AA353" s="8"/>
    </row>
    <row r="354" spans="26:27" x14ac:dyDescent="0.25">
      <c r="Z354" s="8"/>
      <c r="AA354" s="8"/>
    </row>
    <row r="355" spans="26:27" x14ac:dyDescent="0.25">
      <c r="Z355" s="8"/>
      <c r="AA355" s="8"/>
    </row>
    <row r="356" spans="26:27" x14ac:dyDescent="0.25">
      <c r="Z356" s="8"/>
      <c r="AA356" s="8"/>
    </row>
    <row r="357" spans="26:27" x14ac:dyDescent="0.25">
      <c r="Z357" s="8"/>
      <c r="AA357" s="8"/>
    </row>
    <row r="358" spans="26:27" x14ac:dyDescent="0.25">
      <c r="Z358" s="8"/>
      <c r="AA358" s="8"/>
    </row>
    <row r="359" spans="26:27" x14ac:dyDescent="0.25">
      <c r="Z359" s="8"/>
      <c r="AA359" s="8"/>
    </row>
    <row r="360" spans="26:27" x14ac:dyDescent="0.25">
      <c r="Z360" s="8"/>
      <c r="AA360" s="8"/>
    </row>
    <row r="361" spans="26:27" x14ac:dyDescent="0.25">
      <c r="Z361" s="8"/>
      <c r="AA361" s="8"/>
    </row>
    <row r="362" spans="26:27" x14ac:dyDescent="0.25">
      <c r="Z362" s="8"/>
      <c r="AA362" s="8"/>
    </row>
    <row r="363" spans="26:27" x14ac:dyDescent="0.25">
      <c r="Z363" s="8"/>
      <c r="AA363" s="8"/>
    </row>
    <row r="364" spans="26:27" x14ac:dyDescent="0.25">
      <c r="Z364" s="8"/>
      <c r="AA364" s="8"/>
    </row>
    <row r="365" spans="26:27" x14ac:dyDescent="0.25">
      <c r="Z365" s="8"/>
      <c r="AA365" s="8"/>
    </row>
    <row r="366" spans="26:27" x14ac:dyDescent="0.25">
      <c r="Z366" s="8"/>
      <c r="AA366" s="8"/>
    </row>
    <row r="367" spans="26:27" x14ac:dyDescent="0.25">
      <c r="Z367" s="8"/>
      <c r="AA367" s="8"/>
    </row>
    <row r="368" spans="26:27" x14ac:dyDescent="0.25">
      <c r="Z368" s="8"/>
      <c r="AA368" s="8"/>
    </row>
    <row r="369" spans="26:27" x14ac:dyDescent="0.25">
      <c r="Z369" s="8"/>
      <c r="AA369" s="8"/>
    </row>
    <row r="370" spans="26:27" x14ac:dyDescent="0.25">
      <c r="Z370" s="8"/>
      <c r="AA370" s="8"/>
    </row>
    <row r="371" spans="26:27" x14ac:dyDescent="0.25">
      <c r="Z371" s="8"/>
      <c r="AA371" s="8"/>
    </row>
    <row r="372" spans="26:27" x14ac:dyDescent="0.25">
      <c r="Z372" s="8"/>
      <c r="AA372" s="8"/>
    </row>
    <row r="373" spans="26:27" x14ac:dyDescent="0.25">
      <c r="Z373" s="8"/>
      <c r="AA373" s="8"/>
    </row>
    <row r="374" spans="26:27" x14ac:dyDescent="0.25">
      <c r="Z374" s="8"/>
      <c r="AA374" s="8"/>
    </row>
    <row r="375" spans="26:27" x14ac:dyDescent="0.25">
      <c r="Z375" s="8"/>
      <c r="AA375" s="8"/>
    </row>
    <row r="376" spans="26:27" x14ac:dyDescent="0.25">
      <c r="Z376" s="8"/>
      <c r="AA376" s="8"/>
    </row>
    <row r="377" spans="26:27" x14ac:dyDescent="0.25">
      <c r="Z377" s="8"/>
      <c r="AA377" s="8"/>
    </row>
    <row r="378" spans="26:27" x14ac:dyDescent="0.25">
      <c r="Z378" s="8"/>
      <c r="AA378" s="8"/>
    </row>
    <row r="379" spans="26:27" x14ac:dyDescent="0.25">
      <c r="Z379" s="8"/>
      <c r="AA379" s="8"/>
    </row>
    <row r="380" spans="26:27" x14ac:dyDescent="0.25">
      <c r="Z380" s="8"/>
      <c r="AA380" s="8"/>
    </row>
    <row r="381" spans="26:27" x14ac:dyDescent="0.25">
      <c r="Z381" s="8"/>
      <c r="AA381" s="8"/>
    </row>
    <row r="382" spans="26:27" x14ac:dyDescent="0.25">
      <c r="Z382" s="8"/>
      <c r="AA382" s="8"/>
    </row>
    <row r="383" spans="26:27" x14ac:dyDescent="0.25">
      <c r="Z383" s="8"/>
      <c r="AA383" s="8"/>
    </row>
    <row r="384" spans="26:27" x14ac:dyDescent="0.25">
      <c r="Z384" s="8"/>
      <c r="AA384" s="8"/>
    </row>
    <row r="385" spans="26:27" x14ac:dyDescent="0.25">
      <c r="Z385" s="8"/>
      <c r="AA385" s="8"/>
    </row>
    <row r="386" spans="26:27" x14ac:dyDescent="0.25">
      <c r="Z386" s="8"/>
      <c r="AA386" s="8"/>
    </row>
    <row r="387" spans="26:27" x14ac:dyDescent="0.25">
      <c r="Z387" s="8"/>
      <c r="AA387" s="8"/>
    </row>
    <row r="388" spans="26:27" x14ac:dyDescent="0.25">
      <c r="Z388" s="8"/>
      <c r="AA388" s="8"/>
    </row>
    <row r="389" spans="26:27" x14ac:dyDescent="0.25">
      <c r="Z389" s="8"/>
      <c r="AA389" s="8"/>
    </row>
    <row r="390" spans="26:27" x14ac:dyDescent="0.25">
      <c r="Z390" s="8"/>
      <c r="AA390" s="8"/>
    </row>
    <row r="391" spans="26:27" x14ac:dyDescent="0.25">
      <c r="Z391" s="8"/>
      <c r="AA391" s="8"/>
    </row>
    <row r="392" spans="26:27" x14ac:dyDescent="0.25">
      <c r="Z392" s="8"/>
      <c r="AA392" s="8"/>
    </row>
    <row r="393" spans="26:27" x14ac:dyDescent="0.25">
      <c r="Z393" s="8"/>
      <c r="AA393" s="8"/>
    </row>
    <row r="394" spans="26:27" x14ac:dyDescent="0.25">
      <c r="Z394" s="8"/>
      <c r="AA394" s="8"/>
    </row>
    <row r="395" spans="26:27" x14ac:dyDescent="0.25">
      <c r="Z395" s="8"/>
      <c r="AA395" s="8"/>
    </row>
    <row r="396" spans="26:27" x14ac:dyDescent="0.25">
      <c r="Z396" s="8"/>
      <c r="AA396" s="8"/>
    </row>
    <row r="397" spans="26:27" x14ac:dyDescent="0.25">
      <c r="Z397" s="8"/>
      <c r="AA397" s="8"/>
    </row>
    <row r="398" spans="26:27" x14ac:dyDescent="0.25">
      <c r="Z398" s="8"/>
      <c r="AA398" s="8"/>
    </row>
    <row r="399" spans="26:27" x14ac:dyDescent="0.25">
      <c r="Z399" s="8"/>
      <c r="AA399" s="8"/>
    </row>
    <row r="400" spans="26:27" x14ac:dyDescent="0.25">
      <c r="Z400" s="8"/>
      <c r="AA400" s="8"/>
    </row>
    <row r="401" spans="26:27" x14ac:dyDescent="0.25">
      <c r="Z401" s="8"/>
      <c r="AA401" s="8"/>
    </row>
    <row r="402" spans="26:27" x14ac:dyDescent="0.25">
      <c r="Z402" s="8"/>
      <c r="AA402" s="8"/>
    </row>
    <row r="403" spans="26:27" x14ac:dyDescent="0.25">
      <c r="Z403" s="8"/>
      <c r="AA403" s="8"/>
    </row>
    <row r="404" spans="26:27" x14ac:dyDescent="0.25">
      <c r="Z404" s="8"/>
      <c r="AA404" s="8"/>
    </row>
    <row r="405" spans="26:27" x14ac:dyDescent="0.25">
      <c r="Z405" s="8"/>
      <c r="AA405" s="8"/>
    </row>
    <row r="406" spans="26:27" x14ac:dyDescent="0.25">
      <c r="Z406" s="8"/>
      <c r="AA406" s="8"/>
    </row>
    <row r="407" spans="26:27" x14ac:dyDescent="0.25">
      <c r="Z407" s="8"/>
      <c r="AA407" s="8"/>
    </row>
    <row r="408" spans="26:27" x14ac:dyDescent="0.25">
      <c r="Z408" s="8"/>
      <c r="AA408" s="8"/>
    </row>
    <row r="409" spans="26:27" x14ac:dyDescent="0.25">
      <c r="Z409" s="8"/>
      <c r="AA409" s="8"/>
    </row>
    <row r="410" spans="26:27" x14ac:dyDescent="0.25">
      <c r="Z410" s="8"/>
      <c r="AA410" s="8"/>
    </row>
    <row r="411" spans="26:27" x14ac:dyDescent="0.25">
      <c r="Z411" s="8"/>
      <c r="AA411" s="8"/>
    </row>
    <row r="412" spans="26:27" x14ac:dyDescent="0.25">
      <c r="Z412" s="8"/>
      <c r="AA412" s="8"/>
    </row>
    <row r="413" spans="26:27" x14ac:dyDescent="0.25">
      <c r="Z413" s="8"/>
      <c r="AA413" s="8"/>
    </row>
    <row r="414" spans="26:27" x14ac:dyDescent="0.25">
      <c r="Z414" s="8"/>
      <c r="AA414" s="8"/>
    </row>
    <row r="415" spans="26:27" x14ac:dyDescent="0.25">
      <c r="Z415" s="8"/>
      <c r="AA415" s="8"/>
    </row>
    <row r="416" spans="26:27" x14ac:dyDescent="0.25">
      <c r="Z416" s="8"/>
      <c r="AA416" s="8"/>
    </row>
    <row r="417" spans="26:27" x14ac:dyDescent="0.25">
      <c r="Z417" s="8"/>
      <c r="AA417" s="8"/>
    </row>
    <row r="418" spans="26:27" x14ac:dyDescent="0.25">
      <c r="Z418" s="8"/>
      <c r="AA418" s="8"/>
    </row>
    <row r="419" spans="26:27" x14ac:dyDescent="0.25">
      <c r="Z419" s="8"/>
      <c r="AA419" s="8"/>
    </row>
    <row r="420" spans="26:27" x14ac:dyDescent="0.25">
      <c r="Z420" s="8"/>
      <c r="AA420" s="8"/>
    </row>
    <row r="421" spans="26:27" x14ac:dyDescent="0.25">
      <c r="Z421" s="8"/>
      <c r="AA421" s="8"/>
    </row>
    <row r="422" spans="26:27" x14ac:dyDescent="0.25">
      <c r="Z422" s="8"/>
      <c r="AA422" s="8"/>
    </row>
    <row r="423" spans="26:27" x14ac:dyDescent="0.25">
      <c r="Z423" s="8"/>
      <c r="AA423" s="8"/>
    </row>
    <row r="424" spans="26:27" x14ac:dyDescent="0.25">
      <c r="Z424" s="8"/>
      <c r="AA424" s="8"/>
    </row>
    <row r="425" spans="26:27" x14ac:dyDescent="0.25">
      <c r="Z425" s="8"/>
      <c r="AA425" s="8"/>
    </row>
    <row r="426" spans="26:27" x14ac:dyDescent="0.25">
      <c r="Z426" s="8"/>
      <c r="AA426" s="8"/>
    </row>
    <row r="427" spans="26:27" x14ac:dyDescent="0.25">
      <c r="Z427" s="8"/>
      <c r="AA427" s="8"/>
    </row>
    <row r="428" spans="26:27" x14ac:dyDescent="0.25">
      <c r="Z428" s="8"/>
      <c r="AA428" s="8"/>
    </row>
    <row r="429" spans="26:27" x14ac:dyDescent="0.25">
      <c r="Z429" s="8"/>
      <c r="AA429" s="8"/>
    </row>
    <row r="430" spans="26:27" x14ac:dyDescent="0.25">
      <c r="Z430" s="8"/>
      <c r="AA430" s="8"/>
    </row>
    <row r="431" spans="26:27" x14ac:dyDescent="0.25">
      <c r="Z431" s="8"/>
      <c r="AA431" s="8"/>
    </row>
    <row r="432" spans="26:27" x14ac:dyDescent="0.25">
      <c r="Z432" s="8"/>
      <c r="AA432" s="8"/>
    </row>
    <row r="433" spans="26:27" x14ac:dyDescent="0.25">
      <c r="Z433" s="8"/>
      <c r="AA433" s="8"/>
    </row>
    <row r="434" spans="26:27" x14ac:dyDescent="0.25">
      <c r="Z434" s="8"/>
      <c r="AA434" s="8"/>
    </row>
    <row r="435" spans="26:27" x14ac:dyDescent="0.25">
      <c r="Z435" s="8"/>
      <c r="AA435" s="8"/>
    </row>
    <row r="436" spans="26:27" x14ac:dyDescent="0.25">
      <c r="Z436" s="8"/>
      <c r="AA436" s="8"/>
    </row>
    <row r="437" spans="26:27" x14ac:dyDescent="0.25">
      <c r="Z437" s="8"/>
      <c r="AA437" s="8"/>
    </row>
    <row r="438" spans="26:27" x14ac:dyDescent="0.25">
      <c r="Z438" s="8"/>
      <c r="AA438" s="8"/>
    </row>
    <row r="439" spans="26:27" x14ac:dyDescent="0.25">
      <c r="Z439" s="8"/>
      <c r="AA439" s="8"/>
    </row>
    <row r="440" spans="26:27" x14ac:dyDescent="0.25">
      <c r="Z440" s="8"/>
      <c r="AA440" s="8"/>
    </row>
    <row r="441" spans="26:27" x14ac:dyDescent="0.25">
      <c r="Z441" s="8"/>
      <c r="AA441" s="8"/>
    </row>
    <row r="442" spans="26:27" x14ac:dyDescent="0.25">
      <c r="Z442" s="8"/>
      <c r="AA442" s="8"/>
    </row>
    <row r="443" spans="26:27" x14ac:dyDescent="0.25">
      <c r="Z443" s="8"/>
      <c r="AA443" s="8"/>
    </row>
    <row r="444" spans="26:27" x14ac:dyDescent="0.25">
      <c r="Z444" s="8"/>
      <c r="AA444" s="8"/>
    </row>
    <row r="445" spans="26:27" x14ac:dyDescent="0.25">
      <c r="Z445" s="8"/>
      <c r="AA445" s="8"/>
    </row>
    <row r="446" spans="26:27" x14ac:dyDescent="0.25">
      <c r="Z446" s="8"/>
      <c r="AA446" s="8"/>
    </row>
    <row r="447" spans="26:27" x14ac:dyDescent="0.25">
      <c r="Z447" s="8"/>
      <c r="AA447" s="8"/>
    </row>
    <row r="448" spans="26:27" x14ac:dyDescent="0.25">
      <c r="Z448" s="8"/>
      <c r="AA448" s="8"/>
    </row>
    <row r="449" spans="26:27" x14ac:dyDescent="0.25">
      <c r="Z449" s="8"/>
      <c r="AA449" s="8"/>
    </row>
    <row r="450" spans="26:27" x14ac:dyDescent="0.25">
      <c r="Z450" s="8"/>
      <c r="AA450" s="8"/>
    </row>
    <row r="451" spans="26:27" x14ac:dyDescent="0.25">
      <c r="Z451" s="8"/>
      <c r="AA451" s="8"/>
    </row>
    <row r="452" spans="26:27" x14ac:dyDescent="0.25">
      <c r="Z452" s="8"/>
      <c r="AA452" s="8"/>
    </row>
    <row r="453" spans="26:27" x14ac:dyDescent="0.25">
      <c r="Z453" s="8"/>
      <c r="AA453" s="8"/>
    </row>
    <row r="454" spans="26:27" x14ac:dyDescent="0.25">
      <c r="Z454" s="8"/>
      <c r="AA454" s="8"/>
    </row>
    <row r="455" spans="26:27" x14ac:dyDescent="0.25">
      <c r="Z455" s="8"/>
      <c r="AA455" s="8"/>
    </row>
    <row r="456" spans="26:27" x14ac:dyDescent="0.25">
      <c r="Z456" s="8"/>
      <c r="AA456" s="8"/>
    </row>
    <row r="457" spans="26:27" x14ac:dyDescent="0.25">
      <c r="Z457" s="8"/>
      <c r="AA457" s="8"/>
    </row>
    <row r="458" spans="26:27" x14ac:dyDescent="0.25">
      <c r="Z458" s="8"/>
      <c r="AA458" s="8"/>
    </row>
    <row r="459" spans="26:27" x14ac:dyDescent="0.25">
      <c r="Z459" s="8"/>
      <c r="AA459" s="8"/>
    </row>
    <row r="460" spans="26:27" x14ac:dyDescent="0.25">
      <c r="Z460" s="8"/>
      <c r="AA460" s="8"/>
    </row>
    <row r="461" spans="26:27" x14ac:dyDescent="0.25">
      <c r="Z461" s="8"/>
      <c r="AA461" s="8"/>
    </row>
    <row r="462" spans="26:27" x14ac:dyDescent="0.25">
      <c r="Z462" s="8"/>
      <c r="AA462" s="8"/>
    </row>
    <row r="463" spans="26:27" x14ac:dyDescent="0.25">
      <c r="Z463" s="8"/>
      <c r="AA463" s="8"/>
    </row>
    <row r="464" spans="26:27" x14ac:dyDescent="0.25">
      <c r="Z464" s="8"/>
      <c r="AA464" s="8"/>
    </row>
    <row r="465" spans="26:27" x14ac:dyDescent="0.25">
      <c r="Z465" s="8"/>
      <c r="AA465" s="8"/>
    </row>
    <row r="466" spans="26:27" x14ac:dyDescent="0.25">
      <c r="Z466" s="8"/>
      <c r="AA466" s="8"/>
    </row>
    <row r="467" spans="26:27" x14ac:dyDescent="0.25">
      <c r="Z467" s="8"/>
      <c r="AA467" s="8"/>
    </row>
    <row r="468" spans="26:27" x14ac:dyDescent="0.25">
      <c r="Z468" s="8"/>
      <c r="AA468" s="8"/>
    </row>
    <row r="469" spans="26:27" x14ac:dyDescent="0.25">
      <c r="Z469" s="8"/>
      <c r="AA469" s="8"/>
    </row>
    <row r="470" spans="26:27" x14ac:dyDescent="0.25">
      <c r="Z470" s="8"/>
      <c r="AA470" s="8"/>
    </row>
    <row r="471" spans="26:27" x14ac:dyDescent="0.25">
      <c r="Z471" s="8"/>
      <c r="AA471" s="8"/>
    </row>
    <row r="472" spans="26:27" x14ac:dyDescent="0.25">
      <c r="Z472" s="8"/>
      <c r="AA472" s="8"/>
    </row>
    <row r="473" spans="26:27" x14ac:dyDescent="0.25">
      <c r="Z473" s="8"/>
      <c r="AA473" s="8"/>
    </row>
    <row r="474" spans="26:27" x14ac:dyDescent="0.25">
      <c r="Z474" s="8"/>
      <c r="AA474" s="8"/>
    </row>
    <row r="475" spans="26:27" x14ac:dyDescent="0.25">
      <c r="Z475" s="8"/>
      <c r="AA475" s="8"/>
    </row>
    <row r="476" spans="26:27" x14ac:dyDescent="0.25">
      <c r="Z476" s="8"/>
      <c r="AA476" s="8"/>
    </row>
    <row r="477" spans="26:27" x14ac:dyDescent="0.25">
      <c r="Z477" s="8"/>
      <c r="AA477" s="8"/>
    </row>
    <row r="478" spans="26:27" x14ac:dyDescent="0.25">
      <c r="Z478" s="8"/>
      <c r="AA478" s="8"/>
    </row>
    <row r="479" spans="26:27" x14ac:dyDescent="0.25">
      <c r="Z479" s="8"/>
      <c r="AA479" s="8"/>
    </row>
    <row r="480" spans="26:27" x14ac:dyDescent="0.25">
      <c r="Z480" s="8"/>
      <c r="AA480" s="8"/>
    </row>
    <row r="481" spans="26:27" x14ac:dyDescent="0.25">
      <c r="Z481" s="8"/>
      <c r="AA481" s="8"/>
    </row>
    <row r="482" spans="26:27" x14ac:dyDescent="0.25">
      <c r="Z482" s="8"/>
      <c r="AA482" s="8"/>
    </row>
    <row r="483" spans="26:27" x14ac:dyDescent="0.25">
      <c r="Z483" s="8"/>
      <c r="AA483" s="8"/>
    </row>
    <row r="484" spans="26:27" x14ac:dyDescent="0.25">
      <c r="Z484" s="8"/>
      <c r="AA484" s="8"/>
    </row>
    <row r="485" spans="26:27" x14ac:dyDescent="0.25">
      <c r="Z485" s="8"/>
      <c r="AA485" s="8"/>
    </row>
    <row r="486" spans="26:27" x14ac:dyDescent="0.25">
      <c r="Z486" s="8"/>
      <c r="AA486" s="8"/>
    </row>
    <row r="487" spans="26:27" x14ac:dyDescent="0.25">
      <c r="Z487" s="8"/>
      <c r="AA487" s="8"/>
    </row>
    <row r="488" spans="26:27" x14ac:dyDescent="0.25">
      <c r="Z488" s="8"/>
      <c r="AA488" s="8"/>
    </row>
    <row r="489" spans="26:27" x14ac:dyDescent="0.25">
      <c r="Z489" s="8"/>
      <c r="AA489" s="8"/>
    </row>
    <row r="490" spans="26:27" x14ac:dyDescent="0.25">
      <c r="Z490" s="8"/>
      <c r="AA490" s="8"/>
    </row>
    <row r="491" spans="26:27" x14ac:dyDescent="0.25">
      <c r="Z491" s="8"/>
      <c r="AA491" s="8"/>
    </row>
    <row r="492" spans="26:27" x14ac:dyDescent="0.25">
      <c r="Z492" s="8"/>
      <c r="AA492" s="8"/>
    </row>
    <row r="493" spans="26:27" x14ac:dyDescent="0.25">
      <c r="Z493" s="8"/>
      <c r="AA493" s="8"/>
    </row>
    <row r="494" spans="26:27" x14ac:dyDescent="0.25">
      <c r="Z494" s="8"/>
      <c r="AA494" s="8"/>
    </row>
    <row r="495" spans="26:27" x14ac:dyDescent="0.25">
      <c r="Z495" s="8"/>
      <c r="AA495" s="8"/>
    </row>
    <row r="496" spans="26:27" x14ac:dyDescent="0.25">
      <c r="Z496" s="8"/>
      <c r="AA496" s="8"/>
    </row>
    <row r="497" spans="26:27" x14ac:dyDescent="0.25">
      <c r="Z497" s="8"/>
      <c r="AA497" s="8"/>
    </row>
    <row r="498" spans="26:27" x14ac:dyDescent="0.25">
      <c r="Z498" s="8"/>
      <c r="AA498" s="8"/>
    </row>
    <row r="499" spans="26:27" x14ac:dyDescent="0.25">
      <c r="Z499" s="8"/>
      <c r="AA499" s="8"/>
    </row>
    <row r="500" spans="26:27" x14ac:dyDescent="0.25">
      <c r="Z500" s="8"/>
      <c r="AA500" s="8"/>
    </row>
    <row r="501" spans="26:27" x14ac:dyDescent="0.25">
      <c r="Z501" s="8"/>
      <c r="AA501" s="8"/>
    </row>
    <row r="502" spans="26:27" x14ac:dyDescent="0.25">
      <c r="Z502" s="8"/>
      <c r="AA502" s="8"/>
    </row>
    <row r="503" spans="26:27" x14ac:dyDescent="0.25">
      <c r="Z503" s="8"/>
      <c r="AA503" s="8"/>
    </row>
    <row r="504" spans="26:27" x14ac:dyDescent="0.25">
      <c r="Z504" s="8"/>
      <c r="AA504" s="8"/>
    </row>
    <row r="505" spans="26:27" x14ac:dyDescent="0.25">
      <c r="Z505" s="8"/>
      <c r="AA505" s="8"/>
    </row>
    <row r="506" spans="26:27" x14ac:dyDescent="0.25">
      <c r="Z506" s="8"/>
      <c r="AA506" s="8"/>
    </row>
    <row r="507" spans="26:27" x14ac:dyDescent="0.25">
      <c r="Z507" s="8"/>
      <c r="AA507" s="8"/>
    </row>
    <row r="508" spans="26:27" x14ac:dyDescent="0.25">
      <c r="Z508" s="8"/>
      <c r="AA508" s="8"/>
    </row>
    <row r="509" spans="26:27" x14ac:dyDescent="0.25">
      <c r="Z509" s="8"/>
      <c r="AA509" s="8"/>
    </row>
    <row r="510" spans="26:27" x14ac:dyDescent="0.25">
      <c r="Z510" s="8"/>
      <c r="AA510" s="8"/>
    </row>
    <row r="511" spans="26:27" x14ac:dyDescent="0.25">
      <c r="Z511" s="8"/>
      <c r="AA511" s="8"/>
    </row>
    <row r="512" spans="26:27" x14ac:dyDescent="0.25">
      <c r="Z512" s="8"/>
      <c r="AA512" s="8"/>
    </row>
    <row r="513" spans="26:27" x14ac:dyDescent="0.25">
      <c r="Z513" s="8"/>
      <c r="AA513" s="8"/>
    </row>
    <row r="514" spans="26:27" x14ac:dyDescent="0.25">
      <c r="Z514" s="8"/>
      <c r="AA514" s="8"/>
    </row>
    <row r="515" spans="26:27" x14ac:dyDescent="0.25">
      <c r="Z515" s="8"/>
      <c r="AA515" s="8"/>
    </row>
    <row r="516" spans="26:27" x14ac:dyDescent="0.25">
      <c r="Z516" s="8"/>
      <c r="AA516" s="8"/>
    </row>
    <row r="517" spans="26:27" x14ac:dyDescent="0.25">
      <c r="Z517" s="8"/>
      <c r="AA517" s="8"/>
    </row>
    <row r="518" spans="26:27" x14ac:dyDescent="0.25">
      <c r="Z518" s="8"/>
      <c r="AA518" s="8"/>
    </row>
    <row r="519" spans="26:27" x14ac:dyDescent="0.25">
      <c r="Z519" s="8"/>
      <c r="AA519" s="8"/>
    </row>
    <row r="520" spans="26:27" x14ac:dyDescent="0.25">
      <c r="Z520" s="8"/>
      <c r="AA520" s="8"/>
    </row>
    <row r="521" spans="26:27" x14ac:dyDescent="0.25">
      <c r="Z521" s="8"/>
      <c r="AA521" s="8"/>
    </row>
    <row r="522" spans="26:27" x14ac:dyDescent="0.25">
      <c r="Z522" s="8"/>
      <c r="AA522" s="8"/>
    </row>
    <row r="523" spans="26:27" x14ac:dyDescent="0.25">
      <c r="Z523" s="8"/>
      <c r="AA523" s="8"/>
    </row>
    <row r="524" spans="26:27" x14ac:dyDescent="0.25">
      <c r="Z524" s="8"/>
      <c r="AA524" s="8"/>
    </row>
    <row r="525" spans="26:27" x14ac:dyDescent="0.25">
      <c r="Z525" s="8"/>
      <c r="AA525" s="8"/>
    </row>
    <row r="526" spans="26:27" x14ac:dyDescent="0.25">
      <c r="Z526" s="8"/>
      <c r="AA526" s="8"/>
    </row>
    <row r="527" spans="26:27" x14ac:dyDescent="0.25">
      <c r="Z527" s="8"/>
      <c r="AA527" s="8"/>
    </row>
    <row r="528" spans="26:27" x14ac:dyDescent="0.25">
      <c r="Z528" s="8"/>
      <c r="AA528" s="8"/>
    </row>
    <row r="529" spans="26:27" x14ac:dyDescent="0.25">
      <c r="Z529" s="8"/>
      <c r="AA529" s="8"/>
    </row>
    <row r="530" spans="26:27" x14ac:dyDescent="0.25">
      <c r="Z530" s="8"/>
      <c r="AA530" s="8"/>
    </row>
  </sheetData>
  <mergeCells count="17">
    <mergeCell ref="U3:U5"/>
    <mergeCell ref="V3:V5"/>
    <mergeCell ref="W3:W5"/>
    <mergeCell ref="R1:W1"/>
    <mergeCell ref="D1:Q1"/>
    <mergeCell ref="G3:I3"/>
    <mergeCell ref="B14:B20"/>
    <mergeCell ref="B23:C23"/>
    <mergeCell ref="B24:C24"/>
    <mergeCell ref="B6:B12"/>
    <mergeCell ref="T3:T5"/>
    <mergeCell ref="D3:F3"/>
    <mergeCell ref="J3:L3"/>
    <mergeCell ref="M3:O3"/>
    <mergeCell ref="R3:R5"/>
    <mergeCell ref="S3:S5"/>
    <mergeCell ref="D4:O4"/>
  </mergeCells>
  <conditionalFormatting sqref="D6:D20">
    <cfRule type="colorScale" priority="13">
      <colorScale>
        <cfvo type="min"/>
        <cfvo type="max"/>
        <color rgb="FFFCFCFF"/>
        <color rgb="FFF8696B"/>
      </colorScale>
    </cfRule>
  </conditionalFormatting>
  <conditionalFormatting sqref="E6:E20">
    <cfRule type="colorScale" priority="12">
      <colorScale>
        <cfvo type="min"/>
        <cfvo type="max"/>
        <color rgb="FFFCFCFF"/>
        <color rgb="FFF8696B"/>
      </colorScale>
    </cfRule>
  </conditionalFormatting>
  <conditionalFormatting sqref="F6:F20">
    <cfRule type="colorScale" priority="11">
      <colorScale>
        <cfvo type="min"/>
        <cfvo type="max"/>
        <color rgb="FFFCFCFF"/>
        <color rgb="FFF8696B"/>
      </colorScale>
    </cfRule>
  </conditionalFormatting>
  <conditionalFormatting sqref="G6:G20">
    <cfRule type="colorScale" priority="10">
      <colorScale>
        <cfvo type="min"/>
        <cfvo type="max"/>
        <color rgb="FFFCFCFF"/>
        <color rgb="FFF8696B"/>
      </colorScale>
    </cfRule>
  </conditionalFormatting>
  <conditionalFormatting sqref="H6:H20">
    <cfRule type="colorScale" priority="9">
      <colorScale>
        <cfvo type="min"/>
        <cfvo type="max"/>
        <color rgb="FFFCFCFF"/>
        <color rgb="FFF8696B"/>
      </colorScale>
    </cfRule>
  </conditionalFormatting>
  <conditionalFormatting sqref="I6:I20">
    <cfRule type="colorScale" priority="8">
      <colorScale>
        <cfvo type="min"/>
        <cfvo type="max"/>
        <color rgb="FFFCFCFF"/>
        <color rgb="FFF8696B"/>
      </colorScale>
    </cfRule>
  </conditionalFormatting>
  <conditionalFormatting sqref="J6:J20">
    <cfRule type="colorScale" priority="7">
      <colorScale>
        <cfvo type="min"/>
        <cfvo type="max"/>
        <color rgb="FFFCFCFF"/>
        <color rgb="FFF8696B"/>
      </colorScale>
    </cfRule>
  </conditionalFormatting>
  <conditionalFormatting sqref="K6:P20">
    <cfRule type="colorScale" priority="5">
      <colorScale>
        <cfvo type="min"/>
        <cfvo type="max"/>
        <color rgb="FFFCFCFF"/>
        <color rgb="FFF8696B"/>
      </colorScale>
    </cfRule>
  </conditionalFormatting>
  <conditionalFormatting sqref="Q6:Q20">
    <cfRule type="colorScale" priority="4">
      <colorScale>
        <cfvo type="min"/>
        <cfvo type="max"/>
        <color rgb="FFFCFCFF"/>
        <color rgb="FFF8696B"/>
      </colorScale>
    </cfRule>
  </conditionalFormatting>
  <conditionalFormatting sqref="R6:R20">
    <cfRule type="colorScale" priority="3">
      <colorScale>
        <cfvo type="min"/>
        <cfvo type="max"/>
        <color rgb="FFFCFCFF"/>
        <color rgb="FFF8696B"/>
      </colorScale>
    </cfRule>
  </conditionalFormatting>
  <conditionalFormatting sqref="S6:V20">
    <cfRule type="colorScale" priority="2">
      <colorScale>
        <cfvo type="min"/>
        <cfvo type="max"/>
        <color rgb="FFFCFCFF"/>
        <color rgb="FFF8696B"/>
      </colorScale>
    </cfRule>
  </conditionalFormatting>
  <conditionalFormatting sqref="W6:W20">
    <cfRule type="colorScale" priority="1">
      <colorScale>
        <cfvo type="min"/>
        <cfvo type="max"/>
        <color rgb="FFFCFCFF"/>
        <color rgb="FFF8696B"/>
      </colorScale>
    </cfRule>
  </conditionalFormatting>
  <pageMargins left="0.7" right="0.7" top="0.75" bottom="0.75" header="0.3" footer="0.3"/>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Read me</vt:lpstr>
      <vt:lpstr>PrivInc - Ind</vt:lpstr>
      <vt:lpstr>TInc - Ind</vt:lpstr>
      <vt:lpstr>DispInc - Ind</vt:lpstr>
      <vt:lpstr>AdjTInc - Ind</vt:lpstr>
      <vt:lpstr>PrivInc - HH</vt:lpstr>
      <vt:lpstr>DispInc - HH</vt:lpstr>
      <vt:lpstr>TranInc - Ind</vt:lpstr>
      <vt:lpstr>Payment Summary</vt:lpstr>
      <vt:lpstr>Tax summary</vt:lpstr>
      <vt:lpstr>Disposable Income Summary</vt:lpstr>
      <vt:lpstr>FTBA</vt:lpstr>
      <vt:lpstr>Disp Income Quintiles</vt:lpstr>
      <vt:lpstr>Priv Income Quintiles</vt:lpstr>
      <vt:lpstr>Family Types</vt:lpstr>
      <vt:lpstr>Winners and Losers</vt:lpstr>
      <vt:lpstr>Impact by Family Type</vt:lpstr>
      <vt:lpstr>Change in Disposable Income</vt:lpstr>
      <vt:lpstr>'Change in Disposable Income'!Print_Area</vt:lpstr>
      <vt:lpstr>'Family Types'!Print_Area</vt:lpstr>
      <vt:lpstr>'Impact by Family Type'!Print_Area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dc:creator>
  <cp:lastModifiedBy>Pineda, Virginia</cp:lastModifiedBy>
  <cp:lastPrinted>2014-10-30T06:50:16Z</cp:lastPrinted>
  <dcterms:created xsi:type="dcterms:W3CDTF">2014-10-09T03:34:46Z</dcterms:created>
  <dcterms:modified xsi:type="dcterms:W3CDTF">2015-10-30T04:49:39Z</dcterms:modified>
</cp:coreProperties>
</file>